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drouzkova\Desktop\"/>
    </mc:Choice>
  </mc:AlternateContent>
  <bookViews>
    <workbookView xWindow="0" yWindow="0" windowWidth="0" windowHeight="0"/>
  </bookViews>
  <sheets>
    <sheet name="Rekapitulace stavby" sheetId="1" r:id="rId1"/>
    <sheet name="SO01 - Architektonicko st..." sheetId="2" r:id="rId2"/>
    <sheet name="D.1.4.1 - Zdravotechnické..." sheetId="3" r:id="rId3"/>
    <sheet name="D.1.4.2 - Vytápění a chla..." sheetId="4" r:id="rId4"/>
    <sheet name="D.1.4.3 - Vzduchotechnika" sheetId="5" r:id="rId5"/>
    <sheet name="D.1.4.4 - Elektroinstalace " sheetId="6" r:id="rId6"/>
    <sheet name="VRN - VRN" sheetId="7" r:id="rId7"/>
  </sheets>
  <definedNames>
    <definedName name="_xlnm.Print_Area" localSheetId="0">'Rekapitulace stavby'!$D$4:$AO$76,'Rekapitulace stavby'!$C$82:$AQ$102</definedName>
    <definedName name="_xlnm.Print_Titles" localSheetId="0">'Rekapitulace stavby'!$92:$92</definedName>
    <definedName name="_xlnm._FilterDatabase" localSheetId="1" hidden="1">'SO01 - Architektonicko st...'!$C$134:$K$860</definedName>
    <definedName name="_xlnm.Print_Area" localSheetId="1">'SO01 - Architektonicko st...'!$C$4:$J$76,'SO01 - Architektonicko st...'!$C$82:$J$116,'SO01 - Architektonicko st...'!$C$122:$K$860</definedName>
    <definedName name="_xlnm.Print_Titles" localSheetId="1">'SO01 - Architektonicko st...'!$134:$134</definedName>
    <definedName name="_xlnm._FilterDatabase" localSheetId="2" hidden="1">'D.1.4.1 - Zdravotechnické...'!$C$127:$K$560</definedName>
    <definedName name="_xlnm.Print_Area" localSheetId="2">'D.1.4.1 - Zdravotechnické...'!$C$4:$J$76,'D.1.4.1 - Zdravotechnické...'!$C$82:$J$107,'D.1.4.1 - Zdravotechnické...'!$C$113:$K$560</definedName>
    <definedName name="_xlnm.Print_Titles" localSheetId="2">'D.1.4.1 - Zdravotechnické...'!$127:$127</definedName>
    <definedName name="_xlnm._FilterDatabase" localSheetId="3" hidden="1">'D.1.4.2 - Vytápění a chla...'!$C$125:$K$321</definedName>
    <definedName name="_xlnm.Print_Area" localSheetId="3">'D.1.4.2 - Vytápění a chla...'!$C$4:$J$76,'D.1.4.2 - Vytápění a chla...'!$C$82:$J$105,'D.1.4.2 - Vytápění a chla...'!$C$111:$K$321</definedName>
    <definedName name="_xlnm.Print_Titles" localSheetId="3">'D.1.4.2 - Vytápění a chla...'!$125:$125</definedName>
    <definedName name="_xlnm._FilterDatabase" localSheetId="4" hidden="1">'D.1.4.3 - Vzduchotechnika'!$C$123:$K$222</definedName>
    <definedName name="_xlnm.Print_Area" localSheetId="4">'D.1.4.3 - Vzduchotechnika'!$C$4:$J$76,'D.1.4.3 - Vzduchotechnika'!$C$82:$J$103,'D.1.4.3 - Vzduchotechnika'!$C$109:$K$222</definedName>
    <definedName name="_xlnm.Print_Titles" localSheetId="4">'D.1.4.3 - Vzduchotechnika'!$123:$123</definedName>
    <definedName name="_xlnm._FilterDatabase" localSheetId="5" hidden="1">'D.1.4.4 - Elektroinstalace '!$C$124:$K$254</definedName>
    <definedName name="_xlnm.Print_Area" localSheetId="5">'D.1.4.4 - Elektroinstalace '!$C$4:$J$76,'D.1.4.4 - Elektroinstalace '!$C$82:$J$104,'D.1.4.4 - Elektroinstalace '!$C$110:$K$254</definedName>
    <definedName name="_xlnm.Print_Titles" localSheetId="5">'D.1.4.4 - Elektroinstalace '!$124:$124</definedName>
    <definedName name="_xlnm._FilterDatabase" localSheetId="6" hidden="1">'VRN - VRN'!$C$120:$K$147</definedName>
    <definedName name="_xlnm.Print_Area" localSheetId="6">'VRN - VRN'!$C$4:$J$76,'VRN - VRN'!$C$82:$J$102,'VRN - VRN'!$C$108:$K$147</definedName>
    <definedName name="_xlnm.Print_Titles" localSheetId="6">'VRN - VRN'!$120:$120</definedName>
  </definedNames>
  <calcPr/>
</workbook>
</file>

<file path=xl/calcChain.xml><?xml version="1.0" encoding="utf-8"?>
<calcChain xmlns="http://schemas.openxmlformats.org/spreadsheetml/2006/main">
  <c i="7" l="1" r="J37"/>
  <c r="J36"/>
  <c i="1" r="AY101"/>
  <c i="7" r="J35"/>
  <c i="1" r="AX101"/>
  <c i="7" r="BI145"/>
  <c r="BH145"/>
  <c r="BG145"/>
  <c r="BF145"/>
  <c r="T145"/>
  <c r="T144"/>
  <c r="R145"/>
  <c r="R144"/>
  <c r="P145"/>
  <c r="P144"/>
  <c r="BI141"/>
  <c r="BH141"/>
  <c r="BG141"/>
  <c r="BF141"/>
  <c r="T141"/>
  <c r="R141"/>
  <c r="P141"/>
  <c r="BI138"/>
  <c r="BH138"/>
  <c r="BG138"/>
  <c r="BF138"/>
  <c r="T138"/>
  <c r="R138"/>
  <c r="P138"/>
  <c r="BI134"/>
  <c r="BH134"/>
  <c r="BG134"/>
  <c r="BF134"/>
  <c r="T134"/>
  <c r="T133"/>
  <c r="R134"/>
  <c r="R133"/>
  <c r="P134"/>
  <c r="P133"/>
  <c r="BI130"/>
  <c r="BH130"/>
  <c r="BG130"/>
  <c r="BF130"/>
  <c r="T130"/>
  <c r="R130"/>
  <c r="P130"/>
  <c r="BI127"/>
  <c r="BH127"/>
  <c r="BG127"/>
  <c r="BF127"/>
  <c r="T127"/>
  <c r="R127"/>
  <c r="P127"/>
  <c r="BI124"/>
  <c r="BH124"/>
  <c r="BG124"/>
  <c r="BF124"/>
  <c r="T124"/>
  <c r="R124"/>
  <c r="P124"/>
  <c r="F115"/>
  <c r="E113"/>
  <c r="F89"/>
  <c r="E87"/>
  <c r="J24"/>
  <c r="E24"/>
  <c r="J92"/>
  <c r="J23"/>
  <c r="J21"/>
  <c r="E21"/>
  <c r="J117"/>
  <c r="J20"/>
  <c r="J18"/>
  <c r="E18"/>
  <c r="F118"/>
  <c r="J17"/>
  <c r="J15"/>
  <c r="E15"/>
  <c r="F91"/>
  <c r="J14"/>
  <c r="J12"/>
  <c r="J115"/>
  <c r="E7"/>
  <c r="E111"/>
  <c i="6" r="J39"/>
  <c r="J38"/>
  <c i="1" r="AY100"/>
  <c i="6" r="J37"/>
  <c i="1" r="AX100"/>
  <c i="6"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F119"/>
  <c r="E117"/>
  <c r="F91"/>
  <c r="E89"/>
  <c r="J26"/>
  <c r="E26"/>
  <c r="J122"/>
  <c r="J25"/>
  <c r="J23"/>
  <c r="E23"/>
  <c r="J93"/>
  <c r="J22"/>
  <c r="J20"/>
  <c r="E20"/>
  <c r="F122"/>
  <c r="J19"/>
  <c r="J17"/>
  <c r="E17"/>
  <c r="F93"/>
  <c r="J16"/>
  <c r="J14"/>
  <c r="J119"/>
  <c r="E7"/>
  <c r="E85"/>
  <c i="5" r="J39"/>
  <c r="J38"/>
  <c i="1" r="AY99"/>
  <c i="5" r="J37"/>
  <c i="1" r="AX99"/>
  <c i="5" r="BI205"/>
  <c r="BH205"/>
  <c r="BG205"/>
  <c r="BF205"/>
  <c r="T205"/>
  <c r="T204"/>
  <c r="R205"/>
  <c r="R204"/>
  <c r="P205"/>
  <c r="P204"/>
  <c r="BI201"/>
  <c r="BH201"/>
  <c r="BG201"/>
  <c r="BF201"/>
  <c r="T201"/>
  <c r="R201"/>
  <c r="P201"/>
  <c r="BI198"/>
  <c r="BH198"/>
  <c r="BG198"/>
  <c r="BF198"/>
  <c r="T198"/>
  <c r="R198"/>
  <c r="P198"/>
  <c r="BI195"/>
  <c r="BH195"/>
  <c r="BG195"/>
  <c r="BF195"/>
  <c r="T195"/>
  <c r="R195"/>
  <c r="P195"/>
  <c r="BI189"/>
  <c r="BH189"/>
  <c r="BG189"/>
  <c r="BF189"/>
  <c r="T189"/>
  <c r="R189"/>
  <c r="P189"/>
  <c r="BI187"/>
  <c r="BH187"/>
  <c r="BG187"/>
  <c r="BF187"/>
  <c r="T187"/>
  <c r="R187"/>
  <c r="P187"/>
  <c r="BI184"/>
  <c r="BH184"/>
  <c r="BG184"/>
  <c r="BF184"/>
  <c r="T184"/>
  <c r="R184"/>
  <c r="P184"/>
  <c r="BI178"/>
  <c r="BH178"/>
  <c r="BG178"/>
  <c r="BF178"/>
  <c r="T178"/>
  <c r="R178"/>
  <c r="P178"/>
  <c r="BI176"/>
  <c r="BH176"/>
  <c r="BG176"/>
  <c r="BF176"/>
  <c r="T176"/>
  <c r="R176"/>
  <c r="P176"/>
  <c r="BI174"/>
  <c r="BH174"/>
  <c r="BG174"/>
  <c r="BF174"/>
  <c r="T174"/>
  <c r="R174"/>
  <c r="P174"/>
  <c r="BI172"/>
  <c r="BH172"/>
  <c r="BG172"/>
  <c r="BF172"/>
  <c r="T172"/>
  <c r="R172"/>
  <c r="P172"/>
  <c r="BI167"/>
  <c r="BH167"/>
  <c r="BG167"/>
  <c r="BF167"/>
  <c r="T167"/>
  <c r="R167"/>
  <c r="P167"/>
  <c r="BI161"/>
  <c r="BH161"/>
  <c r="BG161"/>
  <c r="BF161"/>
  <c r="T161"/>
  <c r="R161"/>
  <c r="P161"/>
  <c r="BI159"/>
  <c r="BH159"/>
  <c r="BG159"/>
  <c r="BF159"/>
  <c r="T159"/>
  <c r="R159"/>
  <c r="P159"/>
  <c r="BI153"/>
  <c r="BH153"/>
  <c r="BG153"/>
  <c r="BF153"/>
  <c r="T153"/>
  <c r="R153"/>
  <c r="P153"/>
  <c r="BI149"/>
  <c r="BH149"/>
  <c r="BG149"/>
  <c r="BF149"/>
  <c r="T149"/>
  <c r="R149"/>
  <c r="P149"/>
  <c r="BI146"/>
  <c r="BH146"/>
  <c r="BG146"/>
  <c r="BF146"/>
  <c r="T146"/>
  <c r="R146"/>
  <c r="P146"/>
  <c r="BI140"/>
  <c r="BH140"/>
  <c r="BG140"/>
  <c r="BF140"/>
  <c r="T140"/>
  <c r="R140"/>
  <c r="P140"/>
  <c r="BI137"/>
  <c r="BH137"/>
  <c r="BG137"/>
  <c r="BF137"/>
  <c r="T137"/>
  <c r="R137"/>
  <c r="P137"/>
  <c r="BI134"/>
  <c r="BH134"/>
  <c r="BG134"/>
  <c r="BF134"/>
  <c r="T134"/>
  <c r="R134"/>
  <c r="P134"/>
  <c r="BI127"/>
  <c r="BH127"/>
  <c r="BG127"/>
  <c r="BF127"/>
  <c r="T127"/>
  <c r="R127"/>
  <c r="P127"/>
  <c r="F118"/>
  <c r="E116"/>
  <c r="F91"/>
  <c r="E89"/>
  <c r="J26"/>
  <c r="E26"/>
  <c r="J121"/>
  <c r="J25"/>
  <c r="J23"/>
  <c r="E23"/>
  <c r="J120"/>
  <c r="J22"/>
  <c r="J20"/>
  <c r="E20"/>
  <c r="F94"/>
  <c r="J19"/>
  <c r="J17"/>
  <c r="E17"/>
  <c r="F93"/>
  <c r="J16"/>
  <c r="J14"/>
  <c r="J118"/>
  <c r="E7"/>
  <c r="E112"/>
  <c i="4" r="J39"/>
  <c r="J38"/>
  <c i="1" r="AY98"/>
  <c i="4" r="J37"/>
  <c i="1" r="AX98"/>
  <c i="4" r="BI304"/>
  <c r="BH304"/>
  <c r="BG304"/>
  <c r="BF304"/>
  <c r="T304"/>
  <c r="T303"/>
  <c r="R304"/>
  <c r="R303"/>
  <c r="P304"/>
  <c r="P303"/>
  <c r="BI298"/>
  <c r="BH298"/>
  <c r="BG298"/>
  <c r="BF298"/>
  <c r="T298"/>
  <c r="T297"/>
  <c r="T296"/>
  <c r="R298"/>
  <c r="R297"/>
  <c r="R296"/>
  <c r="P298"/>
  <c r="P297"/>
  <c r="P296"/>
  <c r="BI293"/>
  <c r="BH293"/>
  <c r="BG293"/>
  <c r="BF293"/>
  <c r="T293"/>
  <c r="R293"/>
  <c r="P293"/>
  <c r="BI290"/>
  <c r="BH290"/>
  <c r="BG290"/>
  <c r="BF290"/>
  <c r="T290"/>
  <c r="R290"/>
  <c r="P290"/>
  <c r="BI288"/>
  <c r="BH288"/>
  <c r="BG288"/>
  <c r="BF288"/>
  <c r="T288"/>
  <c r="R288"/>
  <c r="P288"/>
  <c r="BI281"/>
  <c r="BH281"/>
  <c r="BG281"/>
  <c r="BF281"/>
  <c r="T281"/>
  <c r="R281"/>
  <c r="P281"/>
  <c r="BI279"/>
  <c r="BH279"/>
  <c r="BG279"/>
  <c r="BF279"/>
  <c r="T279"/>
  <c r="R279"/>
  <c r="P279"/>
  <c r="BI276"/>
  <c r="BH276"/>
  <c r="BG276"/>
  <c r="BF276"/>
  <c r="T276"/>
  <c r="R276"/>
  <c r="P276"/>
  <c r="BI274"/>
  <c r="BH274"/>
  <c r="BG274"/>
  <c r="BF274"/>
  <c r="T274"/>
  <c r="R274"/>
  <c r="P274"/>
  <c r="BI268"/>
  <c r="BH268"/>
  <c r="BG268"/>
  <c r="BF268"/>
  <c r="T268"/>
  <c r="R268"/>
  <c r="P268"/>
  <c r="BI265"/>
  <c r="BH265"/>
  <c r="BG265"/>
  <c r="BF265"/>
  <c r="T265"/>
  <c r="R265"/>
  <c r="P265"/>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47"/>
  <c r="BH247"/>
  <c r="BG247"/>
  <c r="BF247"/>
  <c r="T247"/>
  <c r="R247"/>
  <c r="P247"/>
  <c r="BI245"/>
  <c r="BH245"/>
  <c r="BG245"/>
  <c r="BF245"/>
  <c r="T245"/>
  <c r="R245"/>
  <c r="P245"/>
  <c r="BI243"/>
  <c r="BH243"/>
  <c r="BG243"/>
  <c r="BF243"/>
  <c r="T243"/>
  <c r="R243"/>
  <c r="P243"/>
  <c r="BI238"/>
  <c r="BH238"/>
  <c r="BG238"/>
  <c r="BF238"/>
  <c r="T238"/>
  <c r="R238"/>
  <c r="P238"/>
  <c r="BI236"/>
  <c r="BH236"/>
  <c r="BG236"/>
  <c r="BF236"/>
  <c r="T236"/>
  <c r="R236"/>
  <c r="P236"/>
  <c r="BI234"/>
  <c r="BH234"/>
  <c r="BG234"/>
  <c r="BF234"/>
  <c r="T234"/>
  <c r="R234"/>
  <c r="P234"/>
  <c r="BI229"/>
  <c r="BH229"/>
  <c r="BG229"/>
  <c r="BF229"/>
  <c r="T229"/>
  <c r="R229"/>
  <c r="P229"/>
  <c r="BI226"/>
  <c r="BH226"/>
  <c r="BG226"/>
  <c r="BF226"/>
  <c r="T226"/>
  <c r="R226"/>
  <c r="P226"/>
  <c r="BI220"/>
  <c r="BH220"/>
  <c r="BG220"/>
  <c r="BF220"/>
  <c r="T220"/>
  <c r="R220"/>
  <c r="P220"/>
  <c r="BI218"/>
  <c r="BH218"/>
  <c r="BG218"/>
  <c r="BF218"/>
  <c r="T218"/>
  <c r="R218"/>
  <c r="P218"/>
  <c r="BI212"/>
  <c r="BH212"/>
  <c r="BG212"/>
  <c r="BF212"/>
  <c r="T212"/>
  <c r="R212"/>
  <c r="P212"/>
  <c r="BI210"/>
  <c r="BH210"/>
  <c r="BG210"/>
  <c r="BF210"/>
  <c r="T210"/>
  <c r="R210"/>
  <c r="P210"/>
  <c r="BI204"/>
  <c r="BH204"/>
  <c r="BG204"/>
  <c r="BF204"/>
  <c r="T204"/>
  <c r="R204"/>
  <c r="P204"/>
  <c r="BI202"/>
  <c r="BH202"/>
  <c r="BG202"/>
  <c r="BF202"/>
  <c r="T202"/>
  <c r="R202"/>
  <c r="P202"/>
  <c r="BI193"/>
  <c r="BH193"/>
  <c r="BG193"/>
  <c r="BF193"/>
  <c r="T193"/>
  <c r="R193"/>
  <c r="P193"/>
  <c r="BI189"/>
  <c r="BH189"/>
  <c r="BG189"/>
  <c r="BF189"/>
  <c r="T189"/>
  <c r="R189"/>
  <c r="P189"/>
  <c r="BI186"/>
  <c r="BH186"/>
  <c r="BG186"/>
  <c r="BF186"/>
  <c r="T186"/>
  <c r="R186"/>
  <c r="P186"/>
  <c r="BI177"/>
  <c r="BH177"/>
  <c r="BG177"/>
  <c r="BF177"/>
  <c r="T177"/>
  <c r="R177"/>
  <c r="P177"/>
  <c r="BI168"/>
  <c r="BH168"/>
  <c r="BG168"/>
  <c r="BF168"/>
  <c r="T168"/>
  <c r="R168"/>
  <c r="P168"/>
  <c r="BI161"/>
  <c r="BH161"/>
  <c r="BG161"/>
  <c r="BF161"/>
  <c r="T161"/>
  <c r="R161"/>
  <c r="P161"/>
  <c r="BI154"/>
  <c r="BH154"/>
  <c r="BG154"/>
  <c r="BF154"/>
  <c r="T154"/>
  <c r="R154"/>
  <c r="P154"/>
  <c r="BI147"/>
  <c r="BH147"/>
  <c r="BG147"/>
  <c r="BF147"/>
  <c r="T147"/>
  <c r="R147"/>
  <c r="P147"/>
  <c r="BI138"/>
  <c r="BH138"/>
  <c r="BG138"/>
  <c r="BF138"/>
  <c r="T138"/>
  <c r="R138"/>
  <c r="P138"/>
  <c r="BI129"/>
  <c r="BH129"/>
  <c r="BG129"/>
  <c r="BF129"/>
  <c r="T129"/>
  <c r="R129"/>
  <c r="P129"/>
  <c r="F120"/>
  <c r="E118"/>
  <c r="F91"/>
  <c r="E89"/>
  <c r="J26"/>
  <c r="E26"/>
  <c r="J123"/>
  <c r="J25"/>
  <c r="J23"/>
  <c r="E23"/>
  <c r="J93"/>
  <c r="J22"/>
  <c r="J20"/>
  <c r="E20"/>
  <c r="F123"/>
  <c r="J19"/>
  <c r="J17"/>
  <c r="E17"/>
  <c r="F122"/>
  <c r="J16"/>
  <c r="J14"/>
  <c r="J91"/>
  <c r="E7"/>
  <c r="E85"/>
  <c i="3" r="J39"/>
  <c r="J38"/>
  <c i="1" r="AY97"/>
  <c i="3" r="J37"/>
  <c i="1" r="AX97"/>
  <c i="3" r="BI543"/>
  <c r="BH543"/>
  <c r="BG543"/>
  <c r="BF543"/>
  <c r="T543"/>
  <c r="T542"/>
  <c r="R543"/>
  <c r="R542"/>
  <c r="P543"/>
  <c r="P542"/>
  <c r="BI539"/>
  <c r="BH539"/>
  <c r="BG539"/>
  <c r="BF539"/>
  <c r="T539"/>
  <c r="R539"/>
  <c r="P539"/>
  <c r="BI536"/>
  <c r="BH536"/>
  <c r="BG536"/>
  <c r="BF536"/>
  <c r="T536"/>
  <c r="R536"/>
  <c r="P536"/>
  <c r="BI534"/>
  <c r="BH534"/>
  <c r="BG534"/>
  <c r="BF534"/>
  <c r="T534"/>
  <c r="R534"/>
  <c r="P534"/>
  <c r="BI528"/>
  <c r="BH528"/>
  <c r="BG528"/>
  <c r="BF528"/>
  <c r="T528"/>
  <c r="R528"/>
  <c r="P528"/>
  <c r="BI526"/>
  <c r="BH526"/>
  <c r="BG526"/>
  <c r="BF526"/>
  <c r="T526"/>
  <c r="R526"/>
  <c r="P526"/>
  <c r="BI520"/>
  <c r="BH520"/>
  <c r="BG520"/>
  <c r="BF520"/>
  <c r="T520"/>
  <c r="R520"/>
  <c r="P520"/>
  <c r="BI516"/>
  <c r="BH516"/>
  <c r="BG516"/>
  <c r="BF516"/>
  <c r="T516"/>
  <c r="R516"/>
  <c r="P516"/>
  <c r="BI513"/>
  <c r="BH513"/>
  <c r="BG513"/>
  <c r="BF513"/>
  <c r="T513"/>
  <c r="R513"/>
  <c r="P513"/>
  <c r="BI510"/>
  <c r="BH510"/>
  <c r="BG510"/>
  <c r="BF510"/>
  <c r="T510"/>
  <c r="R510"/>
  <c r="P510"/>
  <c r="BI506"/>
  <c r="BH506"/>
  <c r="BG506"/>
  <c r="BF506"/>
  <c r="T506"/>
  <c r="R506"/>
  <c r="P506"/>
  <c r="BI503"/>
  <c r="BH503"/>
  <c r="BG503"/>
  <c r="BF503"/>
  <c r="T503"/>
  <c r="R503"/>
  <c r="P503"/>
  <c r="BI501"/>
  <c r="BH501"/>
  <c r="BG501"/>
  <c r="BF501"/>
  <c r="T501"/>
  <c r="R501"/>
  <c r="P501"/>
  <c r="BI495"/>
  <c r="BH495"/>
  <c r="BG495"/>
  <c r="BF495"/>
  <c r="T495"/>
  <c r="R495"/>
  <c r="P495"/>
  <c r="BI489"/>
  <c r="BH489"/>
  <c r="BG489"/>
  <c r="BF489"/>
  <c r="T489"/>
  <c r="R489"/>
  <c r="P489"/>
  <c r="BI483"/>
  <c r="BH483"/>
  <c r="BG483"/>
  <c r="BF483"/>
  <c r="T483"/>
  <c r="R483"/>
  <c r="P483"/>
  <c r="BI477"/>
  <c r="BH477"/>
  <c r="BG477"/>
  <c r="BF477"/>
  <c r="T477"/>
  <c r="R477"/>
  <c r="P477"/>
  <c r="BI470"/>
  <c r="BH470"/>
  <c r="BG470"/>
  <c r="BF470"/>
  <c r="T470"/>
  <c r="R470"/>
  <c r="P470"/>
  <c r="BI464"/>
  <c r="BH464"/>
  <c r="BG464"/>
  <c r="BF464"/>
  <c r="T464"/>
  <c r="R464"/>
  <c r="P464"/>
  <c r="BI460"/>
  <c r="BH460"/>
  <c r="BG460"/>
  <c r="BF460"/>
  <c r="T460"/>
  <c r="R460"/>
  <c r="P460"/>
  <c r="BI457"/>
  <c r="BH457"/>
  <c r="BG457"/>
  <c r="BF457"/>
  <c r="T457"/>
  <c r="R457"/>
  <c r="P457"/>
  <c r="BI451"/>
  <c r="BH451"/>
  <c r="BG451"/>
  <c r="BF451"/>
  <c r="T451"/>
  <c r="R451"/>
  <c r="P451"/>
  <c r="BI445"/>
  <c r="BH445"/>
  <c r="BG445"/>
  <c r="BF445"/>
  <c r="T445"/>
  <c r="R445"/>
  <c r="P445"/>
  <c r="BI439"/>
  <c r="BH439"/>
  <c r="BG439"/>
  <c r="BF439"/>
  <c r="T439"/>
  <c r="R439"/>
  <c r="P439"/>
  <c r="BI433"/>
  <c r="BH433"/>
  <c r="BG433"/>
  <c r="BF433"/>
  <c r="T433"/>
  <c r="R433"/>
  <c r="P433"/>
  <c r="BI431"/>
  <c r="BH431"/>
  <c r="BG431"/>
  <c r="BF431"/>
  <c r="T431"/>
  <c r="R431"/>
  <c r="P431"/>
  <c r="BI420"/>
  <c r="BH420"/>
  <c r="BG420"/>
  <c r="BF420"/>
  <c r="T420"/>
  <c r="R420"/>
  <c r="P420"/>
  <c r="BI418"/>
  <c r="BH418"/>
  <c r="BG418"/>
  <c r="BF418"/>
  <c r="T418"/>
  <c r="R418"/>
  <c r="P418"/>
  <c r="BI416"/>
  <c r="BH416"/>
  <c r="BG416"/>
  <c r="BF416"/>
  <c r="T416"/>
  <c r="R416"/>
  <c r="P416"/>
  <c r="BI409"/>
  <c r="BH409"/>
  <c r="BG409"/>
  <c r="BF409"/>
  <c r="T409"/>
  <c r="R409"/>
  <c r="P409"/>
  <c r="BI403"/>
  <c r="BH403"/>
  <c r="BG403"/>
  <c r="BF403"/>
  <c r="T403"/>
  <c r="R403"/>
  <c r="P403"/>
  <c r="BI401"/>
  <c r="BH401"/>
  <c r="BG401"/>
  <c r="BF401"/>
  <c r="T401"/>
  <c r="R401"/>
  <c r="P401"/>
  <c r="BI398"/>
  <c r="BH398"/>
  <c r="BG398"/>
  <c r="BF398"/>
  <c r="T398"/>
  <c r="R398"/>
  <c r="P398"/>
  <c r="BI396"/>
  <c r="BH396"/>
  <c r="BG396"/>
  <c r="BF396"/>
  <c r="T396"/>
  <c r="R396"/>
  <c r="P396"/>
  <c r="BI393"/>
  <c r="BH393"/>
  <c r="BG393"/>
  <c r="BF393"/>
  <c r="T393"/>
  <c r="R393"/>
  <c r="P393"/>
  <c r="BI387"/>
  <c r="BH387"/>
  <c r="BG387"/>
  <c r="BF387"/>
  <c r="T387"/>
  <c r="R387"/>
  <c r="P387"/>
  <c r="BI385"/>
  <c r="BH385"/>
  <c r="BG385"/>
  <c r="BF385"/>
  <c r="T385"/>
  <c r="R385"/>
  <c r="P385"/>
  <c r="BI382"/>
  <c r="BH382"/>
  <c r="BG382"/>
  <c r="BF382"/>
  <c r="T382"/>
  <c r="R382"/>
  <c r="P382"/>
  <c r="BI376"/>
  <c r="BH376"/>
  <c r="BG376"/>
  <c r="BF376"/>
  <c r="T376"/>
  <c r="R376"/>
  <c r="P376"/>
  <c r="BI372"/>
  <c r="BH372"/>
  <c r="BG372"/>
  <c r="BF372"/>
  <c r="T372"/>
  <c r="R372"/>
  <c r="P372"/>
  <c r="BI369"/>
  <c r="BH369"/>
  <c r="BG369"/>
  <c r="BF369"/>
  <c r="T369"/>
  <c r="R369"/>
  <c r="P369"/>
  <c r="BI363"/>
  <c r="BH363"/>
  <c r="BG363"/>
  <c r="BF363"/>
  <c r="T363"/>
  <c r="R363"/>
  <c r="P363"/>
  <c r="BI357"/>
  <c r="BH357"/>
  <c r="BG357"/>
  <c r="BF357"/>
  <c r="T357"/>
  <c r="R357"/>
  <c r="P357"/>
  <c r="BI355"/>
  <c r="BH355"/>
  <c r="BG355"/>
  <c r="BF355"/>
  <c r="T355"/>
  <c r="R355"/>
  <c r="P355"/>
  <c r="BI352"/>
  <c r="BH352"/>
  <c r="BG352"/>
  <c r="BF352"/>
  <c r="T352"/>
  <c r="R352"/>
  <c r="P352"/>
  <c r="BI349"/>
  <c r="BH349"/>
  <c r="BG349"/>
  <c r="BF349"/>
  <c r="T349"/>
  <c r="R349"/>
  <c r="P349"/>
  <c r="BI346"/>
  <c r="BH346"/>
  <c r="BG346"/>
  <c r="BF346"/>
  <c r="T346"/>
  <c r="R346"/>
  <c r="P346"/>
  <c r="BI343"/>
  <c r="BH343"/>
  <c r="BG343"/>
  <c r="BF343"/>
  <c r="T343"/>
  <c r="R343"/>
  <c r="P343"/>
  <c r="BI337"/>
  <c r="BH337"/>
  <c r="BG337"/>
  <c r="BF337"/>
  <c r="T337"/>
  <c r="R337"/>
  <c r="P337"/>
  <c r="BI334"/>
  <c r="BH334"/>
  <c r="BG334"/>
  <c r="BF334"/>
  <c r="T334"/>
  <c r="R334"/>
  <c r="P334"/>
  <c r="BI327"/>
  <c r="BH327"/>
  <c r="BG327"/>
  <c r="BF327"/>
  <c r="T327"/>
  <c r="R327"/>
  <c r="P327"/>
  <c r="BI324"/>
  <c r="BH324"/>
  <c r="BG324"/>
  <c r="BF324"/>
  <c r="T324"/>
  <c r="R324"/>
  <c r="P324"/>
  <c r="BI318"/>
  <c r="BH318"/>
  <c r="BG318"/>
  <c r="BF318"/>
  <c r="T318"/>
  <c r="R318"/>
  <c r="P318"/>
  <c r="BI312"/>
  <c r="BH312"/>
  <c r="BG312"/>
  <c r="BF312"/>
  <c r="T312"/>
  <c r="R312"/>
  <c r="P312"/>
  <c r="BI309"/>
  <c r="BH309"/>
  <c r="BG309"/>
  <c r="BF309"/>
  <c r="T309"/>
  <c r="R309"/>
  <c r="P309"/>
  <c r="BI306"/>
  <c r="BH306"/>
  <c r="BG306"/>
  <c r="BF306"/>
  <c r="T306"/>
  <c r="R306"/>
  <c r="P306"/>
  <c r="BI304"/>
  <c r="BH304"/>
  <c r="BG304"/>
  <c r="BF304"/>
  <c r="T304"/>
  <c r="R304"/>
  <c r="P304"/>
  <c r="BI301"/>
  <c r="BH301"/>
  <c r="BG301"/>
  <c r="BF301"/>
  <c r="T301"/>
  <c r="R301"/>
  <c r="P301"/>
  <c r="BI295"/>
  <c r="BH295"/>
  <c r="BG295"/>
  <c r="BF295"/>
  <c r="T295"/>
  <c r="R295"/>
  <c r="P295"/>
  <c r="BI292"/>
  <c r="BH292"/>
  <c r="BG292"/>
  <c r="BF292"/>
  <c r="T292"/>
  <c r="R292"/>
  <c r="P292"/>
  <c r="BI290"/>
  <c r="BH290"/>
  <c r="BG290"/>
  <c r="BF290"/>
  <c r="T290"/>
  <c r="R290"/>
  <c r="P290"/>
  <c r="BI287"/>
  <c r="BH287"/>
  <c r="BG287"/>
  <c r="BF287"/>
  <c r="T287"/>
  <c r="R287"/>
  <c r="P287"/>
  <c r="BI281"/>
  <c r="BH281"/>
  <c r="BG281"/>
  <c r="BF281"/>
  <c r="T281"/>
  <c r="R281"/>
  <c r="P281"/>
  <c r="BI275"/>
  <c r="BH275"/>
  <c r="BG275"/>
  <c r="BF275"/>
  <c r="T275"/>
  <c r="R275"/>
  <c r="P275"/>
  <c r="BI273"/>
  <c r="BH273"/>
  <c r="BG273"/>
  <c r="BF273"/>
  <c r="T273"/>
  <c r="R273"/>
  <c r="P273"/>
  <c r="BI271"/>
  <c r="BH271"/>
  <c r="BG271"/>
  <c r="BF271"/>
  <c r="T271"/>
  <c r="R271"/>
  <c r="P271"/>
  <c r="BI269"/>
  <c r="BH269"/>
  <c r="BG269"/>
  <c r="BF269"/>
  <c r="T269"/>
  <c r="R269"/>
  <c r="P269"/>
  <c r="BI266"/>
  <c r="BH266"/>
  <c r="BG266"/>
  <c r="BF266"/>
  <c r="T266"/>
  <c r="R266"/>
  <c r="P266"/>
  <c r="BI263"/>
  <c r="BH263"/>
  <c r="BG263"/>
  <c r="BF263"/>
  <c r="T263"/>
  <c r="R263"/>
  <c r="P263"/>
  <c r="BI257"/>
  <c r="BH257"/>
  <c r="BG257"/>
  <c r="BF257"/>
  <c r="T257"/>
  <c r="R257"/>
  <c r="P257"/>
  <c r="BI253"/>
  <c r="BH253"/>
  <c r="BG253"/>
  <c r="BF253"/>
  <c r="T253"/>
  <c r="R253"/>
  <c r="P253"/>
  <c r="BI250"/>
  <c r="BH250"/>
  <c r="BG250"/>
  <c r="BF250"/>
  <c r="T250"/>
  <c r="R250"/>
  <c r="P250"/>
  <c r="BI244"/>
  <c r="BH244"/>
  <c r="BG244"/>
  <c r="BF244"/>
  <c r="T244"/>
  <c r="R244"/>
  <c r="P244"/>
  <c r="BI235"/>
  <c r="BH235"/>
  <c r="BG235"/>
  <c r="BF235"/>
  <c r="T235"/>
  <c r="R235"/>
  <c r="P235"/>
  <c r="BI229"/>
  <c r="BH229"/>
  <c r="BG229"/>
  <c r="BF229"/>
  <c r="T229"/>
  <c r="R229"/>
  <c r="P229"/>
  <c r="BI223"/>
  <c r="BH223"/>
  <c r="BG223"/>
  <c r="BF223"/>
  <c r="T223"/>
  <c r="R223"/>
  <c r="P223"/>
  <c r="BI217"/>
  <c r="BH217"/>
  <c r="BG217"/>
  <c r="BF217"/>
  <c r="T217"/>
  <c r="R217"/>
  <c r="P217"/>
  <c r="BI211"/>
  <c r="BH211"/>
  <c r="BG211"/>
  <c r="BF211"/>
  <c r="T211"/>
  <c r="R211"/>
  <c r="P211"/>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1"/>
  <c r="BH161"/>
  <c r="BG161"/>
  <c r="BF161"/>
  <c r="T161"/>
  <c r="R161"/>
  <c r="P161"/>
  <c r="BI159"/>
  <c r="BH159"/>
  <c r="BG159"/>
  <c r="BF159"/>
  <c r="T159"/>
  <c r="R159"/>
  <c r="P159"/>
  <c r="BI157"/>
  <c r="BH157"/>
  <c r="BG157"/>
  <c r="BF157"/>
  <c r="T157"/>
  <c r="R157"/>
  <c r="P157"/>
  <c r="BI155"/>
  <c r="BH155"/>
  <c r="BG155"/>
  <c r="BF155"/>
  <c r="T155"/>
  <c r="R155"/>
  <c r="P155"/>
  <c r="BI149"/>
  <c r="BH149"/>
  <c r="BG149"/>
  <c r="BF149"/>
  <c r="T149"/>
  <c r="R149"/>
  <c r="P149"/>
  <c r="BI143"/>
  <c r="BH143"/>
  <c r="BG143"/>
  <c r="BF143"/>
  <c r="T143"/>
  <c r="R143"/>
  <c r="P143"/>
  <c r="BI137"/>
  <c r="BH137"/>
  <c r="BG137"/>
  <c r="BF137"/>
  <c r="T137"/>
  <c r="R137"/>
  <c r="P137"/>
  <c r="BI131"/>
  <c r="BH131"/>
  <c r="BG131"/>
  <c r="BF131"/>
  <c r="T131"/>
  <c r="R131"/>
  <c r="P131"/>
  <c r="F122"/>
  <c r="E120"/>
  <c r="F91"/>
  <c r="E89"/>
  <c r="J26"/>
  <c r="E26"/>
  <c r="J125"/>
  <c r="J25"/>
  <c r="J23"/>
  <c r="E23"/>
  <c r="J93"/>
  <c r="J22"/>
  <c r="J20"/>
  <c r="E20"/>
  <c r="F125"/>
  <c r="J19"/>
  <c r="J17"/>
  <c r="E17"/>
  <c r="F124"/>
  <c r="J16"/>
  <c r="J14"/>
  <c r="J122"/>
  <c r="E7"/>
  <c r="E85"/>
  <c i="2" r="J37"/>
  <c r="J36"/>
  <c i="1" r="AY95"/>
  <c i="2" r="J35"/>
  <c i="1" r="AX95"/>
  <c i="2" r="BI858"/>
  <c r="BH858"/>
  <c r="BG858"/>
  <c r="BF858"/>
  <c r="T858"/>
  <c r="R858"/>
  <c r="P858"/>
  <c r="BI855"/>
  <c r="BH855"/>
  <c r="BG855"/>
  <c r="BF855"/>
  <c r="T855"/>
  <c r="R855"/>
  <c r="P855"/>
  <c r="BI851"/>
  <c r="BH851"/>
  <c r="BG851"/>
  <c r="BF851"/>
  <c r="T851"/>
  <c r="R851"/>
  <c r="P851"/>
  <c r="BI845"/>
  <c r="BH845"/>
  <c r="BG845"/>
  <c r="BF845"/>
  <c r="T845"/>
  <c r="R845"/>
  <c r="P845"/>
  <c r="BI835"/>
  <c r="BH835"/>
  <c r="BG835"/>
  <c r="BF835"/>
  <c r="T835"/>
  <c r="R835"/>
  <c r="P835"/>
  <c r="BI830"/>
  <c r="BH830"/>
  <c r="BG830"/>
  <c r="BF830"/>
  <c r="T830"/>
  <c r="R830"/>
  <c r="P830"/>
  <c r="BI825"/>
  <c r="BH825"/>
  <c r="BG825"/>
  <c r="BF825"/>
  <c r="T825"/>
  <c r="R825"/>
  <c r="P825"/>
  <c r="BI820"/>
  <c r="BH820"/>
  <c r="BG820"/>
  <c r="BF820"/>
  <c r="T820"/>
  <c r="R820"/>
  <c r="P820"/>
  <c r="BI815"/>
  <c r="BH815"/>
  <c r="BG815"/>
  <c r="BF815"/>
  <c r="T815"/>
  <c r="R815"/>
  <c r="P815"/>
  <c r="BI812"/>
  <c r="BH812"/>
  <c r="BG812"/>
  <c r="BF812"/>
  <c r="T812"/>
  <c r="R812"/>
  <c r="P812"/>
  <c r="BI801"/>
  <c r="BH801"/>
  <c r="BG801"/>
  <c r="BF801"/>
  <c r="T801"/>
  <c r="R801"/>
  <c r="P801"/>
  <c r="BI798"/>
  <c r="BH798"/>
  <c r="BG798"/>
  <c r="BF798"/>
  <c r="T798"/>
  <c r="R798"/>
  <c r="P798"/>
  <c r="BI787"/>
  <c r="BH787"/>
  <c r="BG787"/>
  <c r="BF787"/>
  <c r="T787"/>
  <c r="R787"/>
  <c r="P787"/>
  <c r="BI780"/>
  <c r="BH780"/>
  <c r="BG780"/>
  <c r="BF780"/>
  <c r="T780"/>
  <c r="R780"/>
  <c r="P780"/>
  <c r="BI769"/>
  <c r="BH769"/>
  <c r="BG769"/>
  <c r="BF769"/>
  <c r="T769"/>
  <c r="R769"/>
  <c r="P769"/>
  <c r="BI758"/>
  <c r="BH758"/>
  <c r="BG758"/>
  <c r="BF758"/>
  <c r="T758"/>
  <c r="R758"/>
  <c r="P758"/>
  <c r="BI754"/>
  <c r="BH754"/>
  <c r="BG754"/>
  <c r="BF754"/>
  <c r="T754"/>
  <c r="R754"/>
  <c r="P754"/>
  <c r="BI747"/>
  <c r="BH747"/>
  <c r="BG747"/>
  <c r="BF747"/>
  <c r="T747"/>
  <c r="R747"/>
  <c r="P747"/>
  <c r="BI744"/>
  <c r="BH744"/>
  <c r="BG744"/>
  <c r="BF744"/>
  <c r="T744"/>
  <c r="R744"/>
  <c r="P744"/>
  <c r="BI737"/>
  <c r="BH737"/>
  <c r="BG737"/>
  <c r="BF737"/>
  <c r="T737"/>
  <c r="R737"/>
  <c r="P737"/>
  <c r="BI734"/>
  <c r="BH734"/>
  <c r="BG734"/>
  <c r="BF734"/>
  <c r="T734"/>
  <c r="R734"/>
  <c r="P734"/>
  <c r="BI728"/>
  <c r="BH728"/>
  <c r="BG728"/>
  <c r="BF728"/>
  <c r="T728"/>
  <c r="R728"/>
  <c r="P728"/>
  <c r="BI724"/>
  <c r="BH724"/>
  <c r="BG724"/>
  <c r="BF724"/>
  <c r="T724"/>
  <c r="R724"/>
  <c r="P724"/>
  <c r="BI721"/>
  <c r="BH721"/>
  <c r="BG721"/>
  <c r="BF721"/>
  <c r="T721"/>
  <c r="R721"/>
  <c r="P721"/>
  <c r="BI713"/>
  <c r="BH713"/>
  <c r="BG713"/>
  <c r="BF713"/>
  <c r="T713"/>
  <c r="R713"/>
  <c r="P713"/>
  <c r="BI705"/>
  <c r="BH705"/>
  <c r="BG705"/>
  <c r="BF705"/>
  <c r="T705"/>
  <c r="R705"/>
  <c r="P705"/>
  <c r="BI697"/>
  <c r="BH697"/>
  <c r="BG697"/>
  <c r="BF697"/>
  <c r="T697"/>
  <c r="R697"/>
  <c r="P697"/>
  <c r="BI693"/>
  <c r="BH693"/>
  <c r="BG693"/>
  <c r="BF693"/>
  <c r="T693"/>
  <c r="R693"/>
  <c r="P693"/>
  <c r="BI691"/>
  <c r="BH691"/>
  <c r="BG691"/>
  <c r="BF691"/>
  <c r="T691"/>
  <c r="R691"/>
  <c r="P691"/>
  <c r="BI689"/>
  <c r="BH689"/>
  <c r="BG689"/>
  <c r="BF689"/>
  <c r="T689"/>
  <c r="R689"/>
  <c r="P689"/>
  <c r="BI687"/>
  <c r="BH687"/>
  <c r="BG687"/>
  <c r="BF687"/>
  <c r="T687"/>
  <c r="R687"/>
  <c r="P687"/>
  <c r="BI685"/>
  <c r="BH685"/>
  <c r="BG685"/>
  <c r="BF685"/>
  <c r="T685"/>
  <c r="R685"/>
  <c r="P685"/>
  <c r="BI683"/>
  <c r="BH683"/>
  <c r="BG683"/>
  <c r="BF683"/>
  <c r="T683"/>
  <c r="R683"/>
  <c r="P683"/>
  <c r="BI681"/>
  <c r="BH681"/>
  <c r="BG681"/>
  <c r="BF681"/>
  <c r="T681"/>
  <c r="R681"/>
  <c r="P681"/>
  <c r="BI679"/>
  <c r="BH679"/>
  <c r="BG679"/>
  <c r="BF679"/>
  <c r="T679"/>
  <c r="R679"/>
  <c r="P679"/>
  <c r="BI677"/>
  <c r="BH677"/>
  <c r="BG677"/>
  <c r="BF677"/>
  <c r="T677"/>
  <c r="R677"/>
  <c r="P677"/>
  <c r="BI666"/>
  <c r="BH666"/>
  <c r="BG666"/>
  <c r="BF666"/>
  <c r="T666"/>
  <c r="R666"/>
  <c r="P666"/>
  <c r="BI664"/>
  <c r="BH664"/>
  <c r="BG664"/>
  <c r="BF664"/>
  <c r="T664"/>
  <c r="R664"/>
  <c r="P664"/>
  <c r="BI662"/>
  <c r="BH662"/>
  <c r="BG662"/>
  <c r="BF662"/>
  <c r="T662"/>
  <c r="R662"/>
  <c r="P662"/>
  <c r="BI656"/>
  <c r="BH656"/>
  <c r="BG656"/>
  <c r="BF656"/>
  <c r="T656"/>
  <c r="R656"/>
  <c r="P656"/>
  <c r="BI654"/>
  <c r="BH654"/>
  <c r="BG654"/>
  <c r="BF654"/>
  <c r="T654"/>
  <c r="R654"/>
  <c r="P654"/>
  <c r="BI646"/>
  <c r="BH646"/>
  <c r="BG646"/>
  <c r="BF646"/>
  <c r="T646"/>
  <c r="R646"/>
  <c r="P646"/>
  <c r="BI641"/>
  <c r="BH641"/>
  <c r="BG641"/>
  <c r="BF641"/>
  <c r="T641"/>
  <c r="R641"/>
  <c r="P641"/>
  <c r="BI638"/>
  <c r="BH638"/>
  <c r="BG638"/>
  <c r="BF638"/>
  <c r="T638"/>
  <c r="R638"/>
  <c r="P638"/>
  <c r="BI632"/>
  <c r="BH632"/>
  <c r="BG632"/>
  <c r="BF632"/>
  <c r="T632"/>
  <c r="R632"/>
  <c r="P632"/>
  <c r="BI626"/>
  <c r="BH626"/>
  <c r="BG626"/>
  <c r="BF626"/>
  <c r="T626"/>
  <c r="R626"/>
  <c r="P626"/>
  <c r="BI624"/>
  <c r="BH624"/>
  <c r="BG624"/>
  <c r="BF624"/>
  <c r="T624"/>
  <c r="R624"/>
  <c r="P624"/>
  <c r="BI618"/>
  <c r="BH618"/>
  <c r="BG618"/>
  <c r="BF618"/>
  <c r="T618"/>
  <c r="R618"/>
  <c r="P618"/>
  <c r="BI614"/>
  <c r="BH614"/>
  <c r="BG614"/>
  <c r="BF614"/>
  <c r="T614"/>
  <c r="R614"/>
  <c r="P614"/>
  <c r="BI612"/>
  <c r="BH612"/>
  <c r="BG612"/>
  <c r="BF612"/>
  <c r="T612"/>
  <c r="R612"/>
  <c r="P612"/>
  <c r="BI606"/>
  <c r="BH606"/>
  <c r="BG606"/>
  <c r="BF606"/>
  <c r="T606"/>
  <c r="R606"/>
  <c r="P606"/>
  <c r="BI604"/>
  <c r="BH604"/>
  <c r="BG604"/>
  <c r="BF604"/>
  <c r="T604"/>
  <c r="R604"/>
  <c r="P604"/>
  <c r="BI599"/>
  <c r="BH599"/>
  <c r="BG599"/>
  <c r="BF599"/>
  <c r="T599"/>
  <c r="R599"/>
  <c r="P599"/>
  <c r="BI597"/>
  <c r="BH597"/>
  <c r="BG597"/>
  <c r="BF597"/>
  <c r="T597"/>
  <c r="R597"/>
  <c r="P597"/>
  <c r="BI594"/>
  <c r="BH594"/>
  <c r="BG594"/>
  <c r="BF594"/>
  <c r="T594"/>
  <c r="R594"/>
  <c r="P594"/>
  <c r="BI592"/>
  <c r="BH592"/>
  <c r="BG592"/>
  <c r="BF592"/>
  <c r="T592"/>
  <c r="R592"/>
  <c r="P592"/>
  <c r="BI587"/>
  <c r="BH587"/>
  <c r="BG587"/>
  <c r="BF587"/>
  <c r="T587"/>
  <c r="R587"/>
  <c r="P587"/>
  <c r="BI585"/>
  <c r="BH585"/>
  <c r="BG585"/>
  <c r="BF585"/>
  <c r="T585"/>
  <c r="R585"/>
  <c r="P585"/>
  <c r="BI582"/>
  <c r="BH582"/>
  <c r="BG582"/>
  <c r="BF582"/>
  <c r="T582"/>
  <c r="R582"/>
  <c r="P582"/>
  <c r="BI580"/>
  <c r="BH580"/>
  <c r="BG580"/>
  <c r="BF580"/>
  <c r="T580"/>
  <c r="R580"/>
  <c r="P580"/>
  <c r="BI577"/>
  <c r="BH577"/>
  <c r="BG577"/>
  <c r="BF577"/>
  <c r="T577"/>
  <c r="R577"/>
  <c r="P577"/>
  <c r="BI575"/>
  <c r="BH575"/>
  <c r="BG575"/>
  <c r="BF575"/>
  <c r="T575"/>
  <c r="R575"/>
  <c r="P575"/>
  <c r="BI572"/>
  <c r="BH572"/>
  <c r="BG572"/>
  <c r="BF572"/>
  <c r="T572"/>
  <c r="R572"/>
  <c r="P572"/>
  <c r="BI570"/>
  <c r="BH570"/>
  <c r="BG570"/>
  <c r="BF570"/>
  <c r="T570"/>
  <c r="R570"/>
  <c r="P570"/>
  <c r="BI561"/>
  <c r="BH561"/>
  <c r="BG561"/>
  <c r="BF561"/>
  <c r="T561"/>
  <c r="R561"/>
  <c r="P561"/>
  <c r="BI559"/>
  <c r="BH559"/>
  <c r="BG559"/>
  <c r="BF559"/>
  <c r="T559"/>
  <c r="R559"/>
  <c r="P559"/>
  <c r="BI552"/>
  <c r="BH552"/>
  <c r="BG552"/>
  <c r="BF552"/>
  <c r="T552"/>
  <c r="R552"/>
  <c r="P552"/>
  <c r="BI549"/>
  <c r="BH549"/>
  <c r="BG549"/>
  <c r="BF549"/>
  <c r="T549"/>
  <c r="R549"/>
  <c r="P549"/>
  <c r="BI543"/>
  <c r="BH543"/>
  <c r="BG543"/>
  <c r="BF543"/>
  <c r="T543"/>
  <c r="R543"/>
  <c r="P543"/>
  <c r="BI536"/>
  <c r="BH536"/>
  <c r="BG536"/>
  <c r="BF536"/>
  <c r="T536"/>
  <c r="R536"/>
  <c r="P536"/>
  <c r="BI529"/>
  <c r="BH529"/>
  <c r="BG529"/>
  <c r="BF529"/>
  <c r="T529"/>
  <c r="R529"/>
  <c r="P529"/>
  <c r="BI521"/>
  <c r="BH521"/>
  <c r="BG521"/>
  <c r="BF521"/>
  <c r="T521"/>
  <c r="R521"/>
  <c r="P521"/>
  <c r="BI516"/>
  <c r="BH516"/>
  <c r="BG516"/>
  <c r="BF516"/>
  <c r="T516"/>
  <c r="R516"/>
  <c r="P516"/>
  <c r="BI505"/>
  <c r="BH505"/>
  <c r="BG505"/>
  <c r="BF505"/>
  <c r="T505"/>
  <c r="R505"/>
  <c r="P505"/>
  <c r="BI498"/>
  <c r="BH498"/>
  <c r="BG498"/>
  <c r="BF498"/>
  <c r="T498"/>
  <c r="R498"/>
  <c r="P498"/>
  <c r="BI493"/>
  <c r="BH493"/>
  <c r="BG493"/>
  <c r="BF493"/>
  <c r="T493"/>
  <c r="R493"/>
  <c r="P493"/>
  <c r="BI485"/>
  <c r="BH485"/>
  <c r="BG485"/>
  <c r="BF485"/>
  <c r="T485"/>
  <c r="R485"/>
  <c r="P485"/>
  <c r="BI479"/>
  <c r="BH479"/>
  <c r="BG479"/>
  <c r="BF479"/>
  <c r="T479"/>
  <c r="R479"/>
  <c r="P479"/>
  <c r="BI474"/>
  <c r="BH474"/>
  <c r="BG474"/>
  <c r="BF474"/>
  <c r="T474"/>
  <c r="R474"/>
  <c r="P474"/>
  <c r="BI469"/>
  <c r="BH469"/>
  <c r="BG469"/>
  <c r="BF469"/>
  <c r="T469"/>
  <c r="R469"/>
  <c r="P469"/>
  <c r="BI465"/>
  <c r="BH465"/>
  <c r="BG465"/>
  <c r="BF465"/>
  <c r="T465"/>
  <c r="R465"/>
  <c r="P465"/>
  <c r="BI461"/>
  <c r="BH461"/>
  <c r="BG461"/>
  <c r="BF461"/>
  <c r="T461"/>
  <c r="R461"/>
  <c r="P461"/>
  <c r="BI455"/>
  <c r="BH455"/>
  <c r="BG455"/>
  <c r="BF455"/>
  <c r="T455"/>
  <c r="R455"/>
  <c r="P455"/>
  <c r="BI446"/>
  <c r="BH446"/>
  <c r="BG446"/>
  <c r="BF446"/>
  <c r="T446"/>
  <c r="R446"/>
  <c r="P446"/>
  <c r="BI436"/>
  <c r="BH436"/>
  <c r="BG436"/>
  <c r="BF436"/>
  <c r="T436"/>
  <c r="R436"/>
  <c r="P436"/>
  <c r="BI434"/>
  <c r="BH434"/>
  <c r="BG434"/>
  <c r="BF434"/>
  <c r="T434"/>
  <c r="R434"/>
  <c r="P434"/>
  <c r="BI421"/>
  <c r="BH421"/>
  <c r="BG421"/>
  <c r="BF421"/>
  <c r="T421"/>
  <c r="R421"/>
  <c r="P421"/>
  <c r="BI413"/>
  <c r="BH413"/>
  <c r="BG413"/>
  <c r="BF413"/>
  <c r="T413"/>
  <c r="R413"/>
  <c r="P413"/>
  <c r="BI404"/>
  <c r="BH404"/>
  <c r="BG404"/>
  <c r="BF404"/>
  <c r="T404"/>
  <c r="R404"/>
  <c r="P404"/>
  <c r="BI402"/>
  <c r="BH402"/>
  <c r="BG402"/>
  <c r="BF402"/>
  <c r="T402"/>
  <c r="R402"/>
  <c r="P402"/>
  <c r="BI388"/>
  <c r="BH388"/>
  <c r="BG388"/>
  <c r="BF388"/>
  <c r="T388"/>
  <c r="R388"/>
  <c r="P388"/>
  <c r="BI382"/>
  <c r="BH382"/>
  <c r="BG382"/>
  <c r="BF382"/>
  <c r="T382"/>
  <c r="R382"/>
  <c r="P382"/>
  <c r="BI371"/>
  <c r="BH371"/>
  <c r="BG371"/>
  <c r="BF371"/>
  <c r="T371"/>
  <c r="R371"/>
  <c r="P371"/>
  <c r="BI367"/>
  <c r="BH367"/>
  <c r="BG367"/>
  <c r="BF367"/>
  <c r="T367"/>
  <c r="R367"/>
  <c r="P367"/>
  <c r="BI362"/>
  <c r="BH362"/>
  <c r="BG362"/>
  <c r="BF362"/>
  <c r="T362"/>
  <c r="R362"/>
  <c r="P362"/>
  <c r="BI355"/>
  <c r="BH355"/>
  <c r="BG355"/>
  <c r="BF355"/>
  <c r="T355"/>
  <c r="R355"/>
  <c r="P355"/>
  <c r="BI351"/>
  <c r="BH351"/>
  <c r="BG351"/>
  <c r="BF351"/>
  <c r="T351"/>
  <c r="R351"/>
  <c r="P351"/>
  <c r="BI332"/>
  <c r="BH332"/>
  <c r="BG332"/>
  <c r="BF332"/>
  <c r="T332"/>
  <c r="R332"/>
  <c r="P332"/>
  <c r="BI328"/>
  <c r="BH328"/>
  <c r="BG328"/>
  <c r="BF328"/>
  <c r="T328"/>
  <c r="R328"/>
  <c r="P328"/>
  <c r="BI321"/>
  <c r="BH321"/>
  <c r="BG321"/>
  <c r="BF321"/>
  <c r="T321"/>
  <c r="R321"/>
  <c r="P321"/>
  <c r="BI317"/>
  <c r="BH317"/>
  <c r="BG317"/>
  <c r="BF317"/>
  <c r="T317"/>
  <c r="R317"/>
  <c r="P317"/>
  <c r="BI311"/>
  <c r="BH311"/>
  <c r="BG311"/>
  <c r="BF311"/>
  <c r="T311"/>
  <c r="R311"/>
  <c r="P311"/>
  <c r="BI308"/>
  <c r="BH308"/>
  <c r="BG308"/>
  <c r="BF308"/>
  <c r="T308"/>
  <c r="R308"/>
  <c r="P308"/>
  <c r="BI300"/>
  <c r="BH300"/>
  <c r="BG300"/>
  <c r="BF300"/>
  <c r="T300"/>
  <c r="R300"/>
  <c r="P300"/>
  <c r="BI297"/>
  <c r="BH297"/>
  <c r="BG297"/>
  <c r="BF297"/>
  <c r="T297"/>
  <c r="R297"/>
  <c r="P297"/>
  <c r="BI289"/>
  <c r="BH289"/>
  <c r="BG289"/>
  <c r="BF289"/>
  <c r="T289"/>
  <c r="R289"/>
  <c r="P289"/>
  <c r="BI286"/>
  <c r="BH286"/>
  <c r="BG286"/>
  <c r="BF286"/>
  <c r="T286"/>
  <c r="R286"/>
  <c r="P286"/>
  <c r="BI280"/>
  <c r="BH280"/>
  <c r="BG280"/>
  <c r="BF280"/>
  <c r="T280"/>
  <c r="R280"/>
  <c r="P280"/>
  <c r="BI277"/>
  <c r="BH277"/>
  <c r="BG277"/>
  <c r="BF277"/>
  <c r="T277"/>
  <c r="R277"/>
  <c r="P277"/>
  <c r="BI266"/>
  <c r="BH266"/>
  <c r="BG266"/>
  <c r="BF266"/>
  <c r="T266"/>
  <c r="R266"/>
  <c r="P266"/>
  <c r="BI263"/>
  <c r="BH263"/>
  <c r="BG263"/>
  <c r="BF263"/>
  <c r="T263"/>
  <c r="R263"/>
  <c r="P263"/>
  <c r="BI252"/>
  <c r="BH252"/>
  <c r="BG252"/>
  <c r="BF252"/>
  <c r="T252"/>
  <c r="R252"/>
  <c r="P252"/>
  <c r="BI248"/>
  <c r="BH248"/>
  <c r="BG248"/>
  <c r="BF248"/>
  <c r="T248"/>
  <c r="R248"/>
  <c r="P248"/>
  <c r="BI241"/>
  <c r="BH241"/>
  <c r="BG241"/>
  <c r="BF241"/>
  <c r="T241"/>
  <c r="R241"/>
  <c r="P241"/>
  <c r="BI236"/>
  <c r="BH236"/>
  <c r="BG236"/>
  <c r="BF236"/>
  <c r="T236"/>
  <c r="R236"/>
  <c r="P236"/>
  <c r="BI233"/>
  <c r="BH233"/>
  <c r="BG233"/>
  <c r="BF233"/>
  <c r="T233"/>
  <c r="R233"/>
  <c r="P233"/>
  <c r="BI230"/>
  <c r="BH230"/>
  <c r="BG230"/>
  <c r="BF230"/>
  <c r="T230"/>
  <c r="R230"/>
  <c r="P230"/>
  <c r="BI225"/>
  <c r="BH225"/>
  <c r="BG225"/>
  <c r="BF225"/>
  <c r="T225"/>
  <c r="R225"/>
  <c r="P225"/>
  <c r="BI222"/>
  <c r="BH222"/>
  <c r="BG222"/>
  <c r="BF222"/>
  <c r="T222"/>
  <c r="R222"/>
  <c r="P222"/>
  <c r="BI218"/>
  <c r="BH218"/>
  <c r="BG218"/>
  <c r="BF218"/>
  <c r="T218"/>
  <c r="R218"/>
  <c r="P218"/>
  <c r="BI213"/>
  <c r="BH213"/>
  <c r="BG213"/>
  <c r="BF213"/>
  <c r="T213"/>
  <c r="R213"/>
  <c r="P213"/>
  <c r="BI210"/>
  <c r="BH210"/>
  <c r="BG210"/>
  <c r="BF210"/>
  <c r="T210"/>
  <c r="R210"/>
  <c r="P210"/>
  <c r="BI204"/>
  <c r="BH204"/>
  <c r="BG204"/>
  <c r="BF204"/>
  <c r="T204"/>
  <c r="R204"/>
  <c r="P204"/>
  <c r="BI195"/>
  <c r="BH195"/>
  <c r="BG195"/>
  <c r="BF195"/>
  <c r="T195"/>
  <c r="R195"/>
  <c r="P195"/>
  <c r="BI186"/>
  <c r="BH186"/>
  <c r="BG186"/>
  <c r="BF186"/>
  <c r="T186"/>
  <c r="R186"/>
  <c r="P186"/>
  <c r="BI178"/>
  <c r="BH178"/>
  <c r="BG178"/>
  <c r="BF178"/>
  <c r="T178"/>
  <c r="R178"/>
  <c r="P178"/>
  <c r="BI171"/>
  <c r="BH171"/>
  <c r="BG171"/>
  <c r="BF171"/>
  <c r="T171"/>
  <c r="R171"/>
  <c r="P171"/>
  <c r="BI165"/>
  <c r="BH165"/>
  <c r="BG165"/>
  <c r="BF165"/>
  <c r="T165"/>
  <c r="R165"/>
  <c r="P165"/>
  <c r="BI157"/>
  <c r="BH157"/>
  <c r="BG157"/>
  <c r="BF157"/>
  <c r="T157"/>
  <c r="T156"/>
  <c r="R157"/>
  <c r="R156"/>
  <c r="P157"/>
  <c r="P156"/>
  <c r="BI151"/>
  <c r="BH151"/>
  <c r="BG151"/>
  <c r="BF151"/>
  <c r="T151"/>
  <c r="R151"/>
  <c r="P151"/>
  <c r="BI146"/>
  <c r="BH146"/>
  <c r="BG146"/>
  <c r="BF146"/>
  <c r="T146"/>
  <c r="R146"/>
  <c r="P146"/>
  <c r="BI143"/>
  <c r="BH143"/>
  <c r="BG143"/>
  <c r="BF143"/>
  <c r="T143"/>
  <c r="R143"/>
  <c r="P143"/>
  <c r="BI138"/>
  <c r="BH138"/>
  <c r="BG138"/>
  <c r="BF138"/>
  <c r="T138"/>
  <c r="R138"/>
  <c r="P138"/>
  <c r="F129"/>
  <c r="E127"/>
  <c r="F89"/>
  <c r="E87"/>
  <c r="J24"/>
  <c r="E24"/>
  <c r="J132"/>
  <c r="J23"/>
  <c r="J21"/>
  <c r="E21"/>
  <c r="J91"/>
  <c r="J20"/>
  <c r="J18"/>
  <c r="E18"/>
  <c r="F132"/>
  <c r="J17"/>
  <c r="J15"/>
  <c r="E15"/>
  <c r="F91"/>
  <c r="J14"/>
  <c r="J12"/>
  <c r="J129"/>
  <c r="E7"/>
  <c r="E125"/>
  <c i="1" r="L90"/>
  <c r="AM90"/>
  <c r="AM89"/>
  <c r="L89"/>
  <c r="AM87"/>
  <c r="L87"/>
  <c r="L85"/>
  <c r="L84"/>
  <c i="2" r="J687"/>
  <c r="J587"/>
  <c r="BK446"/>
  <c r="BK266"/>
  <c r="BK858"/>
  <c r="BK705"/>
  <c r="J536"/>
  <c r="J413"/>
  <c r="J225"/>
  <c r="J679"/>
  <c r="J662"/>
  <c r="J646"/>
  <c r="J624"/>
  <c r="J597"/>
  <c r="BK536"/>
  <c r="BK421"/>
  <c r="J263"/>
  <c r="J34"/>
  <c i="3" r="J155"/>
  <c r="J352"/>
  <c r="J536"/>
  <c r="J534"/>
  <c r="BK401"/>
  <c r="BK398"/>
  <c r="J157"/>
  <c i="4" r="J252"/>
  <c r="J260"/>
  <c r="J265"/>
  <c r="J189"/>
  <c r="BK260"/>
  <c r="BK220"/>
  <c r="BK279"/>
  <c r="BK212"/>
  <c i="5" r="J201"/>
  <c r="BK146"/>
  <c r="BK205"/>
  <c r="BK134"/>
  <c i="6" r="BK204"/>
  <c r="BK157"/>
  <c r="J137"/>
  <c r="J171"/>
  <c r="J245"/>
  <c r="J165"/>
  <c r="J192"/>
  <c r="J215"/>
  <c r="BK242"/>
  <c r="J131"/>
  <c r="J194"/>
  <c r="BK131"/>
  <c r="BK240"/>
  <c r="J219"/>
  <c r="BK221"/>
  <c i="7" r="BK124"/>
  <c i="2" r="BK465"/>
  <c r="BK213"/>
  <c r="J728"/>
  <c r="J713"/>
  <c r="J604"/>
  <c r="BK434"/>
  <c r="BK248"/>
  <c r="J734"/>
  <c r="BK656"/>
  <c r="J632"/>
  <c r="BK604"/>
  <c r="BK549"/>
  <c r="BK371"/>
  <c r="J236"/>
  <c r="BK855"/>
  <c r="BK835"/>
  <c r="J815"/>
  <c r="BK787"/>
  <c r="J758"/>
  <c r="BK612"/>
  <c r="J580"/>
  <c r="J552"/>
  <c r="BK505"/>
  <c r="J465"/>
  <c r="BK367"/>
  <c r="J297"/>
  <c r="BK241"/>
  <c r="BK157"/>
  <c r="J820"/>
  <c r="J747"/>
  <c r="BK572"/>
  <c r="BK479"/>
  <c r="BK402"/>
  <c r="J308"/>
  <c r="BK236"/>
  <c r="J171"/>
  <c i="3" r="J457"/>
  <c r="BK327"/>
  <c r="J290"/>
  <c r="J185"/>
  <c r="BK495"/>
  <c r="J401"/>
  <c r="BK309"/>
  <c r="J357"/>
  <c r="BK253"/>
  <c r="BK195"/>
  <c r="BK167"/>
  <c r="BK271"/>
  <c r="J189"/>
  <c r="BK439"/>
  <c r="BK387"/>
  <c r="BK343"/>
  <c r="BK275"/>
  <c r="BK357"/>
  <c r="BK464"/>
  <c r="BK385"/>
  <c r="BK223"/>
  <c r="J183"/>
  <c r="J539"/>
  <c r="BK324"/>
  <c r="BK539"/>
  <c r="J510"/>
  <c r="BK173"/>
  <c r="J460"/>
  <c r="J295"/>
  <c i="4" r="BK154"/>
  <c r="J220"/>
  <c r="BK247"/>
  <c r="BK186"/>
  <c i="6" r="J186"/>
  <c r="J143"/>
  <c r="BK200"/>
  <c r="BK169"/>
  <c r="J161"/>
  <c r="BK194"/>
  <c r="J224"/>
  <c r="J175"/>
  <c r="J238"/>
  <c r="J181"/>
  <c r="BK251"/>
  <c r="BK211"/>
  <c r="J153"/>
  <c r="J249"/>
  <c r="J236"/>
  <c r="BK181"/>
  <c r="BK171"/>
  <c r="BK224"/>
  <c i="7" r="J127"/>
  <c r="BK141"/>
  <c i="2" r="J691"/>
  <c r="J683"/>
  <c r="J582"/>
  <c r="J421"/>
  <c r="BK210"/>
  <c r="BK721"/>
  <c r="J641"/>
  <c r="BK577"/>
  <c r="BK351"/>
  <c r="J213"/>
  <c r="BK662"/>
  <c r="J638"/>
  <c r="J618"/>
  <c r="BK575"/>
  <c r="BK469"/>
  <c r="J317"/>
  <c r="J204"/>
  <c r="J845"/>
  <c r="BK825"/>
  <c r="J812"/>
  <c r="J780"/>
  <c r="BK754"/>
  <c r="J599"/>
  <c r="J572"/>
  <c r="BK529"/>
  <c r="BK485"/>
  <c r="J404"/>
  <c r="BK311"/>
  <c r="BK263"/>
  <c r="BK178"/>
  <c r="BK845"/>
  <c r="J787"/>
  <c r="BK728"/>
  <c r="J469"/>
  <c r="J371"/>
  <c r="BK252"/>
  <c r="J178"/>
  <c i="3" r="J477"/>
  <c r="J387"/>
  <c r="J301"/>
  <c r="J275"/>
  <c r="BK161"/>
  <c r="J445"/>
  <c r="J334"/>
  <c r="J376"/>
  <c r="J287"/>
  <c r="J197"/>
  <c r="BK175"/>
  <c r="BK506"/>
  <c r="J495"/>
  <c r="J433"/>
  <c r="BK349"/>
  <c r="BK235"/>
  <c r="J187"/>
  <c r="BK337"/>
  <c r="J304"/>
  <c r="J195"/>
  <c r="BK409"/>
  <c r="J235"/>
  <c r="BK197"/>
  <c r="BK503"/>
  <c r="BK205"/>
  <c r="J526"/>
  <c r="BK244"/>
  <c r="BK396"/>
  <c r="BK393"/>
  <c r="BK171"/>
  <c i="4" r="BK276"/>
  <c r="J161"/>
  <c r="J212"/>
  <c r="BK304"/>
  <c r="BK177"/>
  <c r="J274"/>
  <c r="J177"/>
  <c r="BK290"/>
  <c r="BK147"/>
  <c i="5" r="BK195"/>
  <c r="J176"/>
  <c r="BK178"/>
  <c r="BK161"/>
  <c r="J172"/>
  <c i="6" r="BK202"/>
  <c r="BK155"/>
  <c r="J211"/>
  <c r="J230"/>
  <c r="BK207"/>
  <c i="7" r="J124"/>
  <c r="J141"/>
  <c i="2" r="J697"/>
  <c r="J685"/>
  <c r="J681"/>
  <c r="J570"/>
  <c r="BK382"/>
  <c r="J233"/>
  <c r="F35"/>
  <c i="3" r="J431"/>
  <c r="J201"/>
  <c r="J416"/>
  <c r="J229"/>
  <c r="J159"/>
  <c r="BK363"/>
  <c r="J175"/>
  <c r="BK301"/>
  <c r="BK526"/>
  <c r="J273"/>
  <c i="4" r="BK129"/>
  <c r="BK161"/>
  <c r="J186"/>
  <c r="BK238"/>
  <c r="J290"/>
  <c r="BK254"/>
  <c r="BK293"/>
  <c r="BK268"/>
  <c i="5" r="BK153"/>
  <c r="BK184"/>
  <c r="BK140"/>
  <c r="J153"/>
  <c r="J140"/>
  <c i="6" r="BK188"/>
  <c r="J141"/>
  <c r="J221"/>
  <c r="BK145"/>
  <c r="J188"/>
  <c r="BK149"/>
  <c r="J232"/>
  <c r="BK249"/>
  <c r="BK141"/>
  <c r="BK213"/>
  <c r="J149"/>
  <c r="BK245"/>
  <c r="J251"/>
  <c r="BK215"/>
  <c i="7" r="J130"/>
  <c i="2" r="J689"/>
  <c r="BK679"/>
  <c r="J516"/>
  <c r="J351"/>
  <c r="J151"/>
  <c r="J721"/>
  <c r="J612"/>
  <c r="J521"/>
  <c r="BK332"/>
  <c r="J157"/>
  <c r="J656"/>
  <c r="J626"/>
  <c r="BK592"/>
  <c r="BK552"/>
  <c r="J367"/>
  <c r="BK230"/>
  <c r="F37"/>
  <c i="3" r="J211"/>
  <c r="J349"/>
  <c r="J266"/>
  <c r="BK189"/>
  <c r="BK418"/>
  <c r="BK369"/>
  <c r="BK181"/>
  <c r="J137"/>
  <c r="J470"/>
  <c r="BK543"/>
  <c r="BK516"/>
  <c r="BK520"/>
  <c r="J385"/>
  <c r="J439"/>
  <c r="BK355"/>
  <c r="J149"/>
  <c i="4" r="J218"/>
  <c r="J168"/>
  <c r="BK243"/>
  <c r="J138"/>
  <c r="J293"/>
  <c r="J258"/>
  <c r="J129"/>
  <c r="BK204"/>
  <c r="J229"/>
  <c i="5" r="BK174"/>
  <c r="BK201"/>
  <c r="J174"/>
  <c r="J137"/>
  <c r="BK176"/>
  <c r="BK127"/>
  <c i="6" r="BK238"/>
  <c r="J196"/>
  <c r="BK129"/>
  <c r="BK167"/>
  <c r="BK230"/>
  <c i="7" r="BK130"/>
  <c r="BK134"/>
  <c i="2" r="BK689"/>
  <c r="BK683"/>
  <c r="J666"/>
  <c r="BK561"/>
  <c r="BK404"/>
  <c r="J286"/>
  <c i="1" r="AS96"/>
  <c i="2" r="J461"/>
  <c r="BK308"/>
  <c r="BK143"/>
  <c r="BK677"/>
  <c r="BK654"/>
  <c r="BK632"/>
  <c r="J614"/>
  <c r="J585"/>
  <c r="J529"/>
  <c r="J402"/>
  <c r="BK277"/>
  <c r="J218"/>
  <c r="F34"/>
  <c i="3" r="J418"/>
  <c r="BK470"/>
  <c r="BK372"/>
  <c r="BK199"/>
  <c r="BK536"/>
  <c r="J337"/>
  <c r="J528"/>
  <c r="BK510"/>
  <c r="J506"/>
  <c r="J205"/>
  <c i="4" r="BK226"/>
  <c r="J204"/>
  <c r="BK189"/>
  <c r="J288"/>
  <c r="J256"/>
  <c r="BK210"/>
  <c r="J238"/>
  <c r="J147"/>
  <c i="5" r="J178"/>
  <c r="BK187"/>
  <c r="BK159"/>
  <c i="6" r="BK232"/>
  <c r="BK161"/>
  <c r="J147"/>
  <c r="BK226"/>
  <c r="BK159"/>
  <c r="J242"/>
  <c r="BK147"/>
  <c r="J173"/>
  <c r="J228"/>
  <c r="J129"/>
  <c r="J209"/>
  <c r="J145"/>
  <c r="J135"/>
  <c r="BK192"/>
  <c r="J217"/>
  <c i="7" r="BK138"/>
  <c i="2" r="BK687"/>
  <c r="BK594"/>
  <c r="BK498"/>
  <c r="J362"/>
  <c r="J222"/>
  <c r="J724"/>
  <c r="BK697"/>
  <c r="BK585"/>
  <c r="J446"/>
  <c r="J300"/>
  <c r="BK171"/>
  <c r="BK666"/>
  <c r="J654"/>
  <c r="BK626"/>
  <c r="BK599"/>
  <c r="BK559"/>
  <c r="BK474"/>
  <c r="BK297"/>
  <c r="BK195"/>
  <c r="J855"/>
  <c r="J835"/>
  <c r="BK820"/>
  <c r="BK798"/>
  <c r="J769"/>
  <c r="BK747"/>
  <c r="J592"/>
  <c r="J559"/>
  <c r="BK516"/>
  <c r="J455"/>
  <c r="J328"/>
  <c r="BK280"/>
  <c r="BK233"/>
  <c r="BK146"/>
  <c r="J798"/>
  <c r="BK737"/>
  <c r="BK521"/>
  <c r="J434"/>
  <c r="BK328"/>
  <c r="J241"/>
  <c r="J195"/>
  <c i="3" r="J503"/>
  <c r="J398"/>
  <c r="J324"/>
  <c r="J281"/>
  <c r="BK187"/>
  <c r="J501"/>
  <c r="J372"/>
  <c r="BK420"/>
  <c r="J343"/>
  <c r="J269"/>
  <c r="J244"/>
  <c r="BK183"/>
  <c r="BK159"/>
  <c r="J199"/>
  <c r="J489"/>
  <c r="BK431"/>
  <c r="J369"/>
  <c r="J306"/>
  <c r="BK273"/>
  <c r="J409"/>
  <c r="BK137"/>
  <c r="BK211"/>
  <c r="BK149"/>
  <c r="BK346"/>
  <c r="J169"/>
  <c r="J312"/>
  <c r="BK513"/>
  <c r="J451"/>
  <c r="BK263"/>
  <c i="4" r="BK138"/>
  <c r="J226"/>
  <c r="BK258"/>
  <c r="J245"/>
  <c r="J281"/>
  <c r="BK256"/>
  <c r="BK265"/>
  <c r="J210"/>
  <c i="5" r="BK198"/>
  <c r="BK189"/>
  <c r="BK172"/>
  <c r="J198"/>
  <c r="J127"/>
  <c i="6" r="J198"/>
  <c r="J159"/>
  <c r="J139"/>
  <c r="J190"/>
  <c r="J253"/>
  <c r="BK163"/>
  <c r="BK165"/>
  <c r="J177"/>
  <c r="BK184"/>
  <c r="BK228"/>
  <c r="J169"/>
  <c r="BK139"/>
  <c r="BK186"/>
  <c r="BK135"/>
  <c i="7" r="BK145"/>
  <c i="2" r="BK691"/>
  <c r="BK681"/>
  <c r="BK493"/>
  <c r="J311"/>
  <c r="J165"/>
  <c r="BK713"/>
  <c r="BK638"/>
  <c r="J485"/>
  <c r="J321"/>
  <c r="BK138"/>
  <c r="BK664"/>
  <c r="BK646"/>
  <c r="BK618"/>
  <c r="BK587"/>
  <c r="BK461"/>
  <c r="BK286"/>
  <c r="J186"/>
  <c r="BK851"/>
  <c r="J830"/>
  <c r="BK815"/>
  <c r="BK780"/>
  <c r="J754"/>
  <c r="BK597"/>
  <c r="J577"/>
  <c r="J549"/>
  <c r="J474"/>
  <c r="BK388"/>
  <c r="BK300"/>
  <c r="J266"/>
  <c r="BK225"/>
  <c r="BK151"/>
  <c r="BK812"/>
  <c r="J744"/>
  <c r="J561"/>
  <c r="BK455"/>
  <c r="BK355"/>
  <c r="J280"/>
  <c r="BK218"/>
  <c r="J138"/>
  <c i="3" r="J420"/>
  <c r="BK352"/>
  <c r="J292"/>
  <c r="BK203"/>
  <c r="BK131"/>
  <c r="J403"/>
  <c r="J327"/>
  <c r="J393"/>
  <c r="BK281"/>
  <c r="J223"/>
  <c r="BK169"/>
  <c r="BK250"/>
  <c r="J483"/>
  <c r="BK376"/>
  <c r="BK304"/>
  <c r="BK266"/>
  <c r="J203"/>
  <c r="BK445"/>
  <c r="J309"/>
  <c r="J253"/>
  <c r="J167"/>
  <c r="BK460"/>
  <c r="J271"/>
  <c r="J171"/>
  <c r="J543"/>
  <c r="BK451"/>
  <c r="J318"/>
  <c r="J513"/>
  <c r="J257"/>
  <c r="BK483"/>
  <c r="BK528"/>
  <c r="J396"/>
  <c r="BK292"/>
  <c r="J131"/>
  <c i="4" r="BK274"/>
  <c r="J193"/>
  <c r="J247"/>
  <c r="J304"/>
  <c r="J268"/>
  <c r="BK218"/>
  <c r="BK288"/>
  <c r="J254"/>
  <c i="5" r="J159"/>
  <c r="J187"/>
  <c r="J195"/>
  <c r="J167"/>
  <c r="J134"/>
  <c r="J189"/>
  <c i="6" r="J207"/>
  <c r="J157"/>
  <c r="BK217"/>
  <c r="J204"/>
  <c r="J200"/>
  <c i="7" r="BK127"/>
  <c i="2" r="J693"/>
  <c r="BK685"/>
  <c r="J677"/>
  <c r="BK580"/>
  <c r="BK436"/>
  <c r="BK317"/>
  <c r="BK204"/>
  <c r="BK734"/>
  <c r="J705"/>
  <c r="J606"/>
  <c r="J479"/>
  <c r="J355"/>
  <c r="J277"/>
  <c i="4" r="BK193"/>
  <c r="BK229"/>
  <c r="J236"/>
  <c r="J154"/>
  <c r="BK236"/>
  <c r="J279"/>
  <c r="BK168"/>
  <c r="BK245"/>
  <c i="5" r="BK137"/>
  <c i="6" r="J184"/>
  <c r="J167"/>
  <c r="J155"/>
  <c r="J240"/>
  <c r="BK198"/>
  <c r="BK133"/>
  <c r="J226"/>
  <c r="J127"/>
  <c r="J202"/>
  <c r="BK143"/>
  <c r="BK175"/>
  <c r="BK219"/>
  <c r="BK253"/>
  <c r="BK137"/>
  <c r="BK190"/>
  <c i="7" r="J134"/>
  <c i="2" r="BK543"/>
  <c r="J332"/>
  <c r="BK186"/>
  <c r="BK724"/>
  <c r="BK693"/>
  <c r="BK570"/>
  <c r="J388"/>
  <c r="J230"/>
  <c r="J858"/>
  <c r="J664"/>
  <c r="BK641"/>
  <c r="BK624"/>
  <c r="BK606"/>
  <c r="BK582"/>
  <c r="J493"/>
  <c r="J382"/>
  <c r="J248"/>
  <c r="BK165"/>
  <c r="J851"/>
  <c r="BK830"/>
  <c r="J825"/>
  <c r="BK801"/>
  <c r="BK769"/>
  <c r="BK758"/>
  <c r="BK614"/>
  <c r="J594"/>
  <c r="J575"/>
  <c r="J543"/>
  <c r="J498"/>
  <c r="J436"/>
  <c r="BK362"/>
  <c r="BK289"/>
  <c r="J252"/>
  <c r="BK222"/>
  <c r="J143"/>
  <c r="J801"/>
  <c r="BK744"/>
  <c r="J737"/>
  <c r="J505"/>
  <c r="BK413"/>
  <c r="BK321"/>
  <c r="J289"/>
  <c r="J210"/>
  <c r="J146"/>
  <c i="3" r="BK433"/>
  <c r="J355"/>
  <c r="BK318"/>
  <c r="BK287"/>
  <c r="BK217"/>
  <c r="BK143"/>
  <c r="BK416"/>
  <c r="J346"/>
  <c r="BK501"/>
  <c r="J382"/>
  <c r="BK306"/>
  <c r="J250"/>
  <c r="J217"/>
  <c r="J181"/>
  <c r="BK157"/>
  <c r="J263"/>
  <c r="J173"/>
  <c r="BK477"/>
  <c r="BK403"/>
  <c r="J363"/>
  <c r="BK290"/>
  <c r="BK269"/>
  <c r="BK185"/>
  <c r="BK312"/>
  <c r="BK229"/>
  <c r="J143"/>
  <c r="BK457"/>
  <c r="BK334"/>
  <c r="BK201"/>
  <c r="J161"/>
  <c r="J520"/>
  <c r="BK257"/>
  <c r="BK534"/>
  <c r="BK489"/>
  <c r="BK295"/>
  <c r="J464"/>
  <c r="J516"/>
  <c r="BK382"/>
  <c r="BK155"/>
  <c i="4" r="J243"/>
  <c r="BK234"/>
  <c r="J202"/>
  <c r="BK202"/>
  <c r="BK252"/>
  <c r="J298"/>
  <c r="J276"/>
  <c r="BK281"/>
  <c r="BK298"/>
  <c r="J234"/>
  <c i="5" r="BK167"/>
  <c r="BK149"/>
  <c r="J149"/>
  <c r="J184"/>
  <c r="J205"/>
  <c r="J146"/>
  <c r="J161"/>
  <c i="6" r="BK151"/>
  <c r="BK236"/>
  <c r="BK173"/>
  <c r="J151"/>
  <c r="BK234"/>
  <c r="BK179"/>
  <c r="BK153"/>
  <c r="J234"/>
  <c r="J213"/>
  <c r="BK127"/>
  <c r="BK209"/>
  <c r="BK177"/>
  <c r="BK247"/>
  <c r="BK196"/>
  <c r="J133"/>
  <c r="J247"/>
  <c r="J179"/>
  <c r="J163"/>
  <c i="7" r="J138"/>
  <c r="J145"/>
  <c i="2" r="F36"/>
  <c l="1" r="R137"/>
  <c r="BK251"/>
  <c r="J251"/>
  <c r="J105"/>
  <c r="P468"/>
  <c r="R617"/>
  <c r="P727"/>
  <c r="R834"/>
  <c i="3" r="BK130"/>
  <c r="P375"/>
  <c r="BK519"/>
  <c r="J519"/>
  <c r="J105"/>
  <c i="4" r="P192"/>
  <c i="5" r="R152"/>
  <c i="6" r="BK183"/>
  <c r="J183"/>
  <c r="J100"/>
  <c r="T206"/>
  <c i="2" r="T331"/>
  <c r="BK617"/>
  <c r="J617"/>
  <c r="J110"/>
  <c r="R727"/>
  <c r="P819"/>
  <c i="3" r="T256"/>
  <c r="R519"/>
  <c i="5" r="R126"/>
  <c r="R125"/>
  <c r="R124"/>
  <c i="2" r="P164"/>
  <c r="P251"/>
  <c r="BK520"/>
  <c r="J520"/>
  <c r="J108"/>
  <c r="T520"/>
  <c r="T696"/>
  <c r="T834"/>
  <c i="3" r="BK256"/>
  <c r="J256"/>
  <c r="J101"/>
  <c r="T463"/>
  <c r="R509"/>
  <c i="4" r="T192"/>
  <c i="5" r="P126"/>
  <c i="6" r="R183"/>
  <c r="P223"/>
  <c r="P244"/>
  <c i="2" r="T164"/>
  <c r="R212"/>
  <c r="BK232"/>
  <c r="J232"/>
  <c r="J102"/>
  <c r="R232"/>
  <c r="T240"/>
  <c r="T468"/>
  <c r="P520"/>
  <c r="BK696"/>
  <c r="J696"/>
  <c r="J111"/>
  <c r="T757"/>
  <c i="3" r="P256"/>
  <c r="P519"/>
  <c i="4" r="R192"/>
  <c i="5" r="BK152"/>
  <c r="J152"/>
  <c r="J101"/>
  <c i="6" r="P126"/>
  <c i="2" r="P137"/>
  <c r="BK212"/>
  <c r="J212"/>
  <c r="J101"/>
  <c r="T212"/>
  <c r="BK240"/>
  <c r="J240"/>
  <c r="J104"/>
  <c r="P240"/>
  <c r="BK468"/>
  <c r="J468"/>
  <c r="J107"/>
  <c r="R551"/>
  <c r="BK757"/>
  <c r="J757"/>
  <c r="J113"/>
  <c r="R819"/>
  <c i="3" r="R375"/>
  <c r="T519"/>
  <c i="4" r="BK128"/>
  <c i="5" r="P152"/>
  <c i="2" r="T137"/>
  <c r="R251"/>
  <c r="P551"/>
  <c r="BK727"/>
  <c r="J727"/>
  <c r="J112"/>
  <c r="BK819"/>
  <c r="J819"/>
  <c r="J114"/>
  <c i="3" r="R256"/>
  <c r="BK509"/>
  <c r="J509"/>
  <c r="J104"/>
  <c i="4" r="BK192"/>
  <c r="J192"/>
  <c r="J101"/>
  <c i="5" r="BK126"/>
  <c r="J126"/>
  <c r="J100"/>
  <c i="2" r="R164"/>
  <c r="P212"/>
  <c r="P232"/>
  <c r="T232"/>
  <c r="R240"/>
  <c r="R468"/>
  <c r="R520"/>
  <c r="P696"/>
  <c r="P834"/>
  <c i="3" r="BK375"/>
  <c r="J375"/>
  <c r="J102"/>
  <c r="P509"/>
  <c r="T509"/>
  <c i="4" r="R128"/>
  <c r="R127"/>
  <c r="R126"/>
  <c i="6" r="T126"/>
  <c r="BK206"/>
  <c r="J206"/>
  <c r="J101"/>
  <c r="T223"/>
  <c r="R244"/>
  <c i="7" r="R137"/>
  <c i="2" r="P331"/>
  <c r="P617"/>
  <c r="P757"/>
  <c i="3" r="T375"/>
  <c i="5" r="T126"/>
  <c i="7" r="BK123"/>
  <c r="J123"/>
  <c r="J98"/>
  <c i="5" r="T152"/>
  <c i="6" r="P183"/>
  <c r="P206"/>
  <c r="BK223"/>
  <c r="J223"/>
  <c r="J102"/>
  <c r="BK244"/>
  <c r="J244"/>
  <c r="J103"/>
  <c i="7" r="P123"/>
  <c r="T137"/>
  <c i="2" r="BK137"/>
  <c r="J137"/>
  <c r="J98"/>
  <c r="BK331"/>
  <c r="J331"/>
  <c r="J106"/>
  <c r="BK551"/>
  <c r="J551"/>
  <c r="J109"/>
  <c r="R696"/>
  <c r="BK834"/>
  <c r="J834"/>
  <c r="J115"/>
  <c i="3" r="R130"/>
  <c r="P463"/>
  <c i="6" r="R126"/>
  <c r="R206"/>
  <c i="2" r="R331"/>
  <c r="T551"/>
  <c r="T727"/>
  <c r="T819"/>
  <c i="3" r="T130"/>
  <c r="T129"/>
  <c r="T128"/>
  <c r="BK463"/>
  <c r="J463"/>
  <c r="J103"/>
  <c i="4" r="P128"/>
  <c r="P127"/>
  <c r="P126"/>
  <c i="1" r="AU98"/>
  <c i="6" r="BK126"/>
  <c r="BK125"/>
  <c r="J125"/>
  <c r="J98"/>
  <c r="T183"/>
  <c r="R223"/>
  <c r="T244"/>
  <c i="7" r="R123"/>
  <c r="R122"/>
  <c r="R121"/>
  <c r="BK137"/>
  <c r="J137"/>
  <c r="J100"/>
  <c i="2" r="BK164"/>
  <c r="J164"/>
  <c r="J100"/>
  <c r="T251"/>
  <c r="T617"/>
  <c r="R757"/>
  <c i="3" r="P130"/>
  <c r="P129"/>
  <c r="P128"/>
  <c i="1" r="AU97"/>
  <c i="3" r="R463"/>
  <c i="4" r="T128"/>
  <c r="T127"/>
  <c r="T126"/>
  <c i="7" r="T123"/>
  <c r="T122"/>
  <c r="T121"/>
  <c r="P137"/>
  <c i="2" r="BK156"/>
  <c r="J156"/>
  <c r="J99"/>
  <c i="4" r="BK297"/>
  <c r="J297"/>
  <c r="J103"/>
  <c i="7" r="BK133"/>
  <c r="J133"/>
  <c r="J99"/>
  <c r="BK144"/>
  <c r="J144"/>
  <c r="J101"/>
  <c i="4" r="BK303"/>
  <c r="J303"/>
  <c r="J104"/>
  <c i="5" r="BK204"/>
  <c r="J204"/>
  <c r="J102"/>
  <c i="3" r="BK542"/>
  <c r="J542"/>
  <c r="J106"/>
  <c i="6" r="J126"/>
  <c r="J99"/>
  <c i="7" r="E85"/>
  <c r="BE130"/>
  <c r="BE145"/>
  <c r="F92"/>
  <c r="J118"/>
  <c r="F117"/>
  <c r="BE138"/>
  <c r="J91"/>
  <c r="BE124"/>
  <c r="J89"/>
  <c r="BE127"/>
  <c r="BE134"/>
  <c r="BE141"/>
  <c i="6" r="BE177"/>
  <c r="BE186"/>
  <c r="BE209"/>
  <c r="BE211"/>
  <c r="BE226"/>
  <c r="BE236"/>
  <c r="BE245"/>
  <c r="F94"/>
  <c r="BE131"/>
  <c r="BE141"/>
  <c r="BE159"/>
  <c r="BE165"/>
  <c r="BE173"/>
  <c r="BE232"/>
  <c r="F121"/>
  <c r="BE133"/>
  <c r="BE149"/>
  <c r="BE169"/>
  <c r="BE247"/>
  <c r="BE253"/>
  <c r="BE143"/>
  <c r="BE157"/>
  <c r="BE171"/>
  <c r="BE188"/>
  <c r="BE194"/>
  <c r="BE196"/>
  <c r="BE198"/>
  <c r="BE202"/>
  <c r="BE249"/>
  <c r="BE251"/>
  <c r="BE137"/>
  <c r="BE153"/>
  <c r="BE179"/>
  <c r="BE184"/>
  <c r="BE242"/>
  <c r="J91"/>
  <c r="J121"/>
  <c r="BE139"/>
  <c r="BE151"/>
  <c r="BE190"/>
  <c r="BE204"/>
  <c r="BE219"/>
  <c r="E113"/>
  <c r="BE200"/>
  <c r="BE234"/>
  <c r="BE240"/>
  <c r="J94"/>
  <c r="BE135"/>
  <c r="BE192"/>
  <c r="BE217"/>
  <c r="BE215"/>
  <c r="BE221"/>
  <c r="BE230"/>
  <c r="BE181"/>
  <c i="5" r="BK125"/>
  <c r="BK124"/>
  <c r="J124"/>
  <c i="6" r="BE127"/>
  <c r="BE129"/>
  <c r="BE147"/>
  <c r="BE155"/>
  <c r="BE161"/>
  <c r="BE175"/>
  <c r="BE207"/>
  <c r="BE228"/>
  <c r="BE238"/>
  <c r="BE145"/>
  <c r="BE163"/>
  <c r="BE167"/>
  <c r="BE213"/>
  <c r="BE224"/>
  <c i="5" r="E85"/>
  <c r="F120"/>
  <c i="4" r="BK296"/>
  <c r="J296"/>
  <c r="J102"/>
  <c i="5" r="BE184"/>
  <c i="4" r="J128"/>
  <c r="J100"/>
  <c i="5" r="J93"/>
  <c r="BE172"/>
  <c r="BE205"/>
  <c r="BE159"/>
  <c r="BE178"/>
  <c r="BE187"/>
  <c r="BE195"/>
  <c r="BE167"/>
  <c r="BE174"/>
  <c r="J91"/>
  <c r="BE140"/>
  <c r="BE149"/>
  <c r="BE161"/>
  <c r="BE127"/>
  <c r="BE134"/>
  <c r="BE153"/>
  <c r="F121"/>
  <c r="BE137"/>
  <c r="BE198"/>
  <c r="J94"/>
  <c r="BE189"/>
  <c r="BE146"/>
  <c r="BE176"/>
  <c r="BE201"/>
  <c i="4" r="J94"/>
  <c r="J122"/>
  <c r="BE189"/>
  <c r="BE236"/>
  <c r="BE245"/>
  <c r="BE260"/>
  <c r="BE281"/>
  <c r="J120"/>
  <c r="BE129"/>
  <c r="BE274"/>
  <c r="E114"/>
  <c r="BE226"/>
  <c r="BE238"/>
  <c r="BE288"/>
  <c r="BE304"/>
  <c r="BE138"/>
  <c r="BE154"/>
  <c r="BE168"/>
  <c r="BE268"/>
  <c r="BE279"/>
  <c r="BE290"/>
  <c r="BE293"/>
  <c r="BE298"/>
  <c r="F93"/>
  <c r="BE220"/>
  <c r="BE229"/>
  <c r="BE254"/>
  <c r="BE276"/>
  <c r="BE147"/>
  <c r="F94"/>
  <c r="BE247"/>
  <c r="BE258"/>
  <c i="3" r="J130"/>
  <c r="J100"/>
  <c i="4" r="BE265"/>
  <c r="BE177"/>
  <c r="BE243"/>
  <c r="BE193"/>
  <c r="BE252"/>
  <c r="BE161"/>
  <c r="BE186"/>
  <c r="BE202"/>
  <c r="BE204"/>
  <c r="BE210"/>
  <c r="BE212"/>
  <c r="BE218"/>
  <c r="BE234"/>
  <c r="BE256"/>
  <c i="3" r="F94"/>
  <c r="BE137"/>
  <c r="BE235"/>
  <c r="BE187"/>
  <c r="BE201"/>
  <c r="BE217"/>
  <c r="BE275"/>
  <c r="BE306"/>
  <c r="BE324"/>
  <c r="BE327"/>
  <c r="BE343"/>
  <c r="BE346"/>
  <c r="BE369"/>
  <c r="BE418"/>
  <c r="BE420"/>
  <c r="BE464"/>
  <c r="BE483"/>
  <c r="BE520"/>
  <c r="BE387"/>
  <c r="BE409"/>
  <c r="BE433"/>
  <c r="BE445"/>
  <c r="BE495"/>
  <c r="BE506"/>
  <c r="BE526"/>
  <c r="BE185"/>
  <c r="BE195"/>
  <c r="BE211"/>
  <c r="BE229"/>
  <c r="BE250"/>
  <c r="BE266"/>
  <c r="BE281"/>
  <c r="BE304"/>
  <c r="BE510"/>
  <c r="BE516"/>
  <c r="BE534"/>
  <c r="BE536"/>
  <c r="BE543"/>
  <c i="2" r="BK239"/>
  <c i="3" r="E116"/>
  <c r="J124"/>
  <c r="BE155"/>
  <c r="BE181"/>
  <c r="BE189"/>
  <c r="BE263"/>
  <c r="BE273"/>
  <c r="BE301"/>
  <c r="BE309"/>
  <c r="BE457"/>
  <c r="BE513"/>
  <c r="BE528"/>
  <c r="BE539"/>
  <c r="J91"/>
  <c r="BE167"/>
  <c r="BE244"/>
  <c r="BE393"/>
  <c r="BE396"/>
  <c r="BE398"/>
  <c r="BE401"/>
  <c r="BE439"/>
  <c r="BE477"/>
  <c r="J94"/>
  <c r="BE183"/>
  <c r="BE269"/>
  <c r="BE271"/>
  <c r="BE287"/>
  <c r="BE295"/>
  <c r="BE352"/>
  <c r="BE382"/>
  <c r="BE470"/>
  <c r="BE501"/>
  <c r="F93"/>
  <c r="BE143"/>
  <c r="BE173"/>
  <c r="BE199"/>
  <c r="BE223"/>
  <c r="BE257"/>
  <c r="BE355"/>
  <c r="BE451"/>
  <c r="BE175"/>
  <c r="BE253"/>
  <c r="BE131"/>
  <c r="BE161"/>
  <c r="BE171"/>
  <c r="BE203"/>
  <c r="BE290"/>
  <c r="BE318"/>
  <c r="BE334"/>
  <c r="BE363"/>
  <c r="BE403"/>
  <c r="BE416"/>
  <c r="BE503"/>
  <c r="BE159"/>
  <c r="BE292"/>
  <c r="BE337"/>
  <c r="BE385"/>
  <c r="BE460"/>
  <c r="BE149"/>
  <c r="BE157"/>
  <c r="BE169"/>
  <c r="BE197"/>
  <c r="BE205"/>
  <c r="BE312"/>
  <c r="BE349"/>
  <c r="BE357"/>
  <c r="BE372"/>
  <c r="BE376"/>
  <c r="BE431"/>
  <c r="BE489"/>
  <c i="2" r="J92"/>
  <c r="F131"/>
  <c r="BE143"/>
  <c r="BE165"/>
  <c r="BE204"/>
  <c r="BE277"/>
  <c r="BE286"/>
  <c r="BE300"/>
  <c r="BE367"/>
  <c r="BE404"/>
  <c r="BE446"/>
  <c r="BE498"/>
  <c r="BE552"/>
  <c r="BE570"/>
  <c r="BE737"/>
  <c r="BE787"/>
  <c r="BE815"/>
  <c r="BE845"/>
  <c r="BE858"/>
  <c r="E85"/>
  <c r="J131"/>
  <c r="BE138"/>
  <c r="BE171"/>
  <c r="BE186"/>
  <c r="BE195"/>
  <c r="BE321"/>
  <c r="BE351"/>
  <c r="BE371"/>
  <c r="BE461"/>
  <c r="BE493"/>
  <c r="BE536"/>
  <c r="BE543"/>
  <c r="BE582"/>
  <c r="BE585"/>
  <c r="BE604"/>
  <c r="BE606"/>
  <c r="BE744"/>
  <c r="BE747"/>
  <c r="BE754"/>
  <c r="BE758"/>
  <c r="BE769"/>
  <c r="BE780"/>
  <c r="BE798"/>
  <c r="BE801"/>
  <c r="BE812"/>
  <c r="BE820"/>
  <c r="BE825"/>
  <c r="BE830"/>
  <c r="BE835"/>
  <c r="BE851"/>
  <c r="BE855"/>
  <c i="1" r="AW95"/>
  <c i="2" r="BE213"/>
  <c r="BE225"/>
  <c r="BE233"/>
  <c r="BE236"/>
  <c r="BE241"/>
  <c r="BE248"/>
  <c r="BE252"/>
  <c r="BE311"/>
  <c r="BE362"/>
  <c r="BE388"/>
  <c r="BE413"/>
  <c r="BE485"/>
  <c r="BE521"/>
  <c r="BE572"/>
  <c r="BE599"/>
  <c r="BE612"/>
  <c r="BE614"/>
  <c r="BE618"/>
  <c r="BE624"/>
  <c r="BE626"/>
  <c r="BE638"/>
  <c r="BE646"/>
  <c r="BE654"/>
  <c r="BE656"/>
  <c r="BE662"/>
  <c r="BE664"/>
  <c i="1" r="BC95"/>
  <c r="BA95"/>
  <c i="2" r="J89"/>
  <c r="BE151"/>
  <c r="BE210"/>
  <c r="BE222"/>
  <c r="BE266"/>
  <c r="BE289"/>
  <c r="BE297"/>
  <c r="BE317"/>
  <c r="BE328"/>
  <c r="BE382"/>
  <c r="BE421"/>
  <c r="BE436"/>
  <c r="BE455"/>
  <c r="BE465"/>
  <c r="BE479"/>
  <c r="BE516"/>
  <c r="BE529"/>
  <c r="BE549"/>
  <c r="BE561"/>
  <c r="BE575"/>
  <c r="BE580"/>
  <c r="BE587"/>
  <c r="BE594"/>
  <c r="BE597"/>
  <c r="BE632"/>
  <c r="BE641"/>
  <c r="BE705"/>
  <c r="BE713"/>
  <c r="BE721"/>
  <c r="BE724"/>
  <c r="BE728"/>
  <c r="BE734"/>
  <c i="1" r="BB95"/>
  <c i="2" r="F92"/>
  <c r="BE146"/>
  <c r="BE157"/>
  <c r="BE178"/>
  <c r="BE218"/>
  <c r="BE230"/>
  <c r="BE263"/>
  <c r="BE280"/>
  <c r="BE308"/>
  <c r="BE332"/>
  <c r="BE355"/>
  <c r="BE402"/>
  <c r="BE434"/>
  <c r="BE469"/>
  <c r="BE474"/>
  <c r="BE505"/>
  <c r="BE559"/>
  <c r="BE577"/>
  <c r="BE592"/>
  <c r="BE666"/>
  <c r="BE677"/>
  <c r="BE679"/>
  <c r="BE681"/>
  <c r="BE683"/>
  <c r="BE685"/>
  <c r="BE687"/>
  <c r="BE689"/>
  <c r="BE691"/>
  <c r="BE693"/>
  <c r="BE697"/>
  <c i="1" r="BD95"/>
  <c i="3" r="F36"/>
  <c i="1" r="BA97"/>
  <c i="3" r="J36"/>
  <c i="1" r="AW97"/>
  <c i="4" r="F37"/>
  <c i="1" r="BB98"/>
  <c i="6" r="F36"/>
  <c i="1" r="BA100"/>
  <c i="4" r="J36"/>
  <c i="1" r="AW98"/>
  <c i="6" r="J36"/>
  <c i="1" r="AW100"/>
  <c r="AS94"/>
  <c i="4" r="F39"/>
  <c i="1" r="BD98"/>
  <c i="5" r="F36"/>
  <c i="1" r="BA99"/>
  <c i="5" r="J32"/>
  <c i="6" r="F39"/>
  <c i="1" r="BD100"/>
  <c i="3" r="F38"/>
  <c i="1" r="BC97"/>
  <c i="3" r="F37"/>
  <c i="1" r="BB97"/>
  <c i="5" r="J36"/>
  <c i="1" r="AW99"/>
  <c i="5" r="F38"/>
  <c i="1" r="BC99"/>
  <c i="7" r="F37"/>
  <c i="1" r="BD101"/>
  <c i="6" r="J32"/>
  <c i="7" r="F36"/>
  <c i="1" r="BC101"/>
  <c i="4" r="F38"/>
  <c i="1" r="BC98"/>
  <c i="5" r="F39"/>
  <c i="1" r="BD99"/>
  <c i="7" r="J34"/>
  <c i="1" r="AW101"/>
  <c i="7" r="F35"/>
  <c i="1" r="BB101"/>
  <c i="7" r="F34"/>
  <c i="1" r="BA101"/>
  <c i="5" r="F37"/>
  <c i="1" r="BB99"/>
  <c i="6" r="F38"/>
  <c i="1" r="BC100"/>
  <c i="4" r="F36"/>
  <c i="1" r="BA98"/>
  <c i="6" r="F37"/>
  <c i="1" r="BB100"/>
  <c i="3" r="F39"/>
  <c i="1" r="BD97"/>
  <c i="2" l="1" r="T136"/>
  <c i="4" r="BK127"/>
  <c r="J127"/>
  <c r="J99"/>
  <c i="2" r="R239"/>
  <c r="P239"/>
  <c r="P135"/>
  <c i="1" r="AU95"/>
  <c i="6" r="R125"/>
  <c i="2" r="P136"/>
  <c i="6" r="T125"/>
  <c i="2" r="T239"/>
  <c i="3" r="R129"/>
  <c r="R128"/>
  <c i="6" r="P125"/>
  <c i="1" r="AU100"/>
  <c i="5" r="P125"/>
  <c r="P124"/>
  <c i="1" r="AU99"/>
  <c i="7" r="P122"/>
  <c r="P121"/>
  <c i="1" r="AU101"/>
  <c i="5" r="T125"/>
  <c r="T124"/>
  <c i="3" r="BK129"/>
  <c r="J129"/>
  <c r="J99"/>
  <c i="2" r="R136"/>
  <c r="R135"/>
  <c r="BK136"/>
  <c r="J136"/>
  <c r="J97"/>
  <c i="7" r="BK122"/>
  <c r="J122"/>
  <c r="J97"/>
  <c i="1" r="AG100"/>
  <c r="AG99"/>
  <c i="5" r="J125"/>
  <c r="J99"/>
  <c r="J98"/>
  <c i="2" r="J239"/>
  <c r="J103"/>
  <c i="4" r="J35"/>
  <c i="1" r="AV98"/>
  <c r="AT98"/>
  <c r="BB96"/>
  <c r="AX96"/>
  <c i="3" r="J35"/>
  <c i="1" r="AV97"/>
  <c r="AT97"/>
  <c i="2" r="J33"/>
  <c i="1" r="AV95"/>
  <c r="AT95"/>
  <c i="4" r="F35"/>
  <c i="1" r="AZ98"/>
  <c i="6" r="F35"/>
  <c i="1" r="AZ100"/>
  <c i="3" r="F35"/>
  <c i="1" r="AZ97"/>
  <c i="2" r="F33"/>
  <c i="1" r="AZ95"/>
  <c i="5" r="F35"/>
  <c i="1" r="AZ99"/>
  <c r="BA96"/>
  <c i="5" r="J35"/>
  <c i="1" r="AV99"/>
  <c r="AT99"/>
  <c r="AN99"/>
  <c r="BC96"/>
  <c i="7" r="J33"/>
  <c i="1" r="AV101"/>
  <c r="AT101"/>
  <c i="6" r="J35"/>
  <c i="1" r="AV100"/>
  <c r="AT100"/>
  <c r="AN100"/>
  <c r="BD96"/>
  <c i="7" r="F33"/>
  <c i="1" r="AZ101"/>
  <c i="2" l="1" r="T135"/>
  <c r="BK135"/>
  <c r="J135"/>
  <c r="J96"/>
  <c i="4" r="BK126"/>
  <c r="J126"/>
  <c r="J98"/>
  <c i="3" r="BK128"/>
  <c r="J128"/>
  <c i="7" r="BK121"/>
  <c r="J121"/>
  <c r="J96"/>
  <c i="6" r="J41"/>
  <c i="5" r="J41"/>
  <c i="1" r="BA94"/>
  <c r="W30"/>
  <c r="BD94"/>
  <c r="W33"/>
  <c r="AU96"/>
  <c r="AY96"/>
  <c r="BC94"/>
  <c r="W32"/>
  <c i="3" r="J32"/>
  <c i="1" r="AG97"/>
  <c r="AW96"/>
  <c r="BB94"/>
  <c r="W31"/>
  <c r="AZ96"/>
  <c r="AV96"/>
  <c i="3" l="1" r="J41"/>
  <c r="J98"/>
  <c i="1" r="AN97"/>
  <c r="AW94"/>
  <c r="AK30"/>
  <c r="AY94"/>
  <c i="7" r="J30"/>
  <c i="1" r="AG101"/>
  <c r="AX94"/>
  <c r="AZ94"/>
  <c r="W29"/>
  <c r="AU94"/>
  <c i="2" r="J30"/>
  <c i="1" r="AG95"/>
  <c r="AT96"/>
  <c i="4" r="J32"/>
  <c i="1" r="AG98"/>
  <c r="AN98"/>
  <c l="1" r="AN95"/>
  <c i="2" r="J39"/>
  <c i="7" r="J39"/>
  <c i="4" r="J41"/>
  <c i="1" r="AN101"/>
  <c r="AG96"/>
  <c r="AV94"/>
  <c r="AK29"/>
  <c l="1" r="AG94"/>
  <c r="AK26"/>
  <c r="AN96"/>
  <c r="AK35"/>
  <c r="AT94"/>
  <c r="AN94"/>
</calcChain>
</file>

<file path=xl/sharedStrings.xml><?xml version="1.0" encoding="utf-8"?>
<sst xmlns="http://schemas.openxmlformats.org/spreadsheetml/2006/main">
  <si>
    <t>Export Komplet</t>
  </si>
  <si>
    <t/>
  </si>
  <si>
    <t>2.0</t>
  </si>
  <si>
    <t>False</t>
  </si>
  <si>
    <t>{483268fe-f0b7-4899-9030-a0f984652275}</t>
  </si>
  <si>
    <t xml:space="preserve">&gt;&gt;  skryté sloupce  &lt;&lt;</t>
  </si>
  <si>
    <t>0,01</t>
  </si>
  <si>
    <t>21</t>
  </si>
  <si>
    <t>12</t>
  </si>
  <si>
    <t>REKAPITULACE STAVBY</t>
  </si>
  <si>
    <t xml:space="preserve">v ---  níže se nacházejí doplnkové a pomocné údaje k sestavám  --- v</t>
  </si>
  <si>
    <t>Návod na vyplnění</t>
  </si>
  <si>
    <t>0,001</t>
  </si>
  <si>
    <t>Kód:</t>
  </si>
  <si>
    <t>241226-REV2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</si>
  <si>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</si>
  <si>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</si>
  <si>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RK Smíchov - Optimalizace Velínu</t>
  </si>
  <si>
    <t>KSO:</t>
  </si>
  <si>
    <t>CC-CZ:</t>
  </si>
  <si>
    <t>Místo:</t>
  </si>
  <si>
    <t>Janáčkovo nábřeží</t>
  </si>
  <si>
    <t>Datum:</t>
  </si>
  <si>
    <t>4. 1. 2025</t>
  </si>
  <si>
    <t>Zadavatel:</t>
  </si>
  <si>
    <t>IČ:</t>
  </si>
  <si>
    <t xml:space="preserve"> </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</si>
  <si>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</si>
  <si>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</si>
  <si>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</si>
  <si>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</si>
  <si>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</si>
  <si>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</si>
  <si>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</si>
  <si>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</si>
  <si>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</si>
  <si>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</si>
  <si>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</si>
  <si>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</si>
  <si>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</si>
  <si>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</si>
  <si>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</si>
  <si>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</si>
  <si>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</si>
  <si>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</si>
  <si>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</si>
  <si>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</si>
  <si>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</si>
  <si>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</si>
  <si>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</si>
  <si>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</si>
  <si>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</si>
  <si>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</si>
  <si>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</si>
  <si>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</si>
  <si>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</si>
  <si>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</si>
  <si>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</si>
  <si>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</si>
  <si>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</si>
  <si>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</si>
  <si>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</si>
  <si>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</si>
  <si>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</si>
  <si>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</si>
  <si>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</si>
  <si>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</si>
  <si>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</si>
  <si>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</si>
  <si>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</si>
  <si>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</si>
  <si>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</si>
  <si>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</si>
  <si>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</si>
  <si>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</si>
  <si>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</si>
  <si>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</si>
  <si>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</si>
  <si>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</si>
  <si>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SO01</t>
  </si>
  <si>
    <t>Architektonicko stavební řešení</t>
  </si>
  <si>
    <t>STA</t>
  </si>
  <si>
    <t>1</t>
  </si>
  <si>
    <t>{34b8ef12-0736-4c0a-a846-544e51379483}</t>
  </si>
  <si>
    <t>2</t>
  </si>
  <si>
    <t>D.1.4</t>
  </si>
  <si>
    <t>Technika prostředí staveb</t>
  </si>
  <si>
    <t>{13e701c4-848f-4a3c-9674-b34d5d02f0ec}</t>
  </si>
  <si>
    <t>D.1.4.1</t>
  </si>
  <si>
    <t>Zdravotechnické instalace</t>
  </si>
  <si>
    <t>Soupis</t>
  </si>
  <si>
    <t>{10618a20-c784-4970-adca-82692066d3bb}</t>
  </si>
  <si>
    <t>D.1.4.2</t>
  </si>
  <si>
    <t>Vytápění a chlazení</t>
  </si>
  <si>
    <t>{b09fdad3-a641-4c5d-8063-467be7099c93}</t>
  </si>
  <si>
    <t>D.1.4.3</t>
  </si>
  <si>
    <t>Vzduchotechnika</t>
  </si>
  <si>
    <t>{77bef08e-6ad5-49c4-b6e3-cd61ca19f7d4}</t>
  </si>
  <si>
    <t>D.1.4.4</t>
  </si>
  <si>
    <t xml:space="preserve">Elektroinstalace </t>
  </si>
  <si>
    <t>{d5f75d10-843f-4e64-8fa5-0771e3e5d001}</t>
  </si>
  <si>
    <t>VRN</t>
  </si>
  <si>
    <t>{d3339d0c-6c6c-47a6-b298-b501c3656eee}</t>
  </si>
  <si>
    <t>KRYCÍ LIST SOUPISU PRACÍ</t>
  </si>
  <si>
    <t>Objekt:</t>
  </si>
  <si>
    <t>SO01 - Architektonicko stavební řešení</t>
  </si>
  <si>
    <t>REKAPITULACE ČLENĚNÍ SOUPISU PRACÍ</t>
  </si>
  <si>
    <t>Kód dílu - Popis</t>
  </si>
  <si>
    <t>Cena celkem [CZK]</t>
  </si>
  <si>
    <t>Náklady ze soupisu prací</t>
  </si>
  <si>
    <t>-1</t>
  </si>
  <si>
    <t>HSV - Práce a dodávky HSV</t>
  </si>
  <si>
    <t xml:space="preserve">    2 - Zakládání</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</si>
  <si>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</si>
  <si>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</si>
  <si>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</si>
  <si>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</si>
  <si>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</si>
  <si>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</si>
  <si>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</si>
  <si>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</si>
  <si>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</si>
  <si>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</si>
  <si>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</si>
  <si>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</si>
  <si>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</si>
  <si>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</si>
  <si>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</si>
  <si>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</si>
  <si>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</si>
  <si>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</si>
  <si>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</si>
  <si>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</si>
  <si>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</si>
  <si>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</si>
  <si>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</si>
  <si>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</si>
  <si>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</si>
  <si>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</si>
  <si>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</si>
  <si>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</si>
  <si>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</si>
  <si>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</si>
  <si>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</si>
  <si>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</si>
  <si>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</si>
  <si>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Zakládání</t>
  </si>
  <si>
    <t>K</t>
  </si>
  <si>
    <t>273351121</t>
  </si>
  <si>
    <t>Zřízení bednění základových desek</t>
  </si>
  <si>
    <t>m2</t>
  </si>
  <si>
    <t>CS ÚRS 2024 02</t>
  </si>
  <si>
    <t>4</t>
  </si>
  <si>
    <t>-358785236</t>
  </si>
  <si>
    <t>PP</t>
  </si>
  <si>
    <t>Bednění základů desek zřízení</t>
  </si>
  <si>
    <t>Online PSC</t>
  </si>
  <si>
    <t>https://podminky.urs.cz/item/CS_URS_2024_02/273351121</t>
  </si>
  <si>
    <t>VV</t>
  </si>
  <si>
    <t>(2,63*2+2,94*2)*0,3</t>
  </si>
  <si>
    <t>Součet</t>
  </si>
  <si>
    <t>273351122</t>
  </si>
  <si>
    <t>Odstranění bednění základových desek</t>
  </si>
  <si>
    <t>-871039397</t>
  </si>
  <si>
    <t>Bednění základů desek odstranění</t>
  </si>
  <si>
    <t>https://podminky.urs.cz/item/CS_URS_2024_02/273351122</t>
  </si>
  <si>
    <t>3</t>
  </si>
  <si>
    <t>273361821</t>
  </si>
  <si>
    <t>Výztuž základových desek betonářskou ocelí 10 505 (R)</t>
  </si>
  <si>
    <t>t</t>
  </si>
  <si>
    <t>1734595277</t>
  </si>
  <si>
    <t>Výztuž základů desek z betonářské oceli 10 505 (R) nebo BSt 500</t>
  </si>
  <si>
    <t>https://podminky.urs.cz/item/CS_URS_2024_02/273361821</t>
  </si>
  <si>
    <t>1,546*0,09</t>
  </si>
  <si>
    <t>274321411</t>
  </si>
  <si>
    <t>Základové pasy ze ŽB bez zvýšených nároků na prostředí tř. C 20/25</t>
  </si>
  <si>
    <t>m3</t>
  </si>
  <si>
    <t>-1617598624</t>
  </si>
  <si>
    <t>Základy z betonu železového (bez výztuže) pasy z betonu bez zvláštních nároků na prostředí tř. C 20/25</t>
  </si>
  <si>
    <t>https://podminky.urs.cz/item/CS_URS_2024_02/274321411</t>
  </si>
  <si>
    <t>2,63*2,94*0,2</t>
  </si>
  <si>
    <t>Svislé a kompletní konstrukce</t>
  </si>
  <si>
    <t>5</t>
  </si>
  <si>
    <t>310219811</t>
  </si>
  <si>
    <t xml:space="preserve">Dozdívka kamenné stěny tl.250mm  zdivu nadzákladovém kamenem pl přes 0,25 do 4 m2</t>
  </si>
  <si>
    <t>1198819491</t>
  </si>
  <si>
    <t>https://podminky.urs.cz/item/CS_URS_2024_02/310219811</t>
  </si>
  <si>
    <t xml:space="preserve">Dozdění kamenné stěny po osazení ocelové konstrukce </t>
  </si>
  <si>
    <t>0,25*1,7</t>
  </si>
  <si>
    <t>0,425*1,5 'Přepočtené koeficientem množství</t>
  </si>
  <si>
    <t>6</t>
  </si>
  <si>
    <t>Úpravy povrchů, podlahy a osazování výplní</t>
  </si>
  <si>
    <t>621151031</t>
  </si>
  <si>
    <t>Penetrační silikonový nátěr vnějších pastovitých tenkovrstvých omítek podhledů</t>
  </si>
  <si>
    <t>37065802</t>
  </si>
  <si>
    <t>Penetrační nátěr vnějších pastovitých tenkovrstvých omítek silikonový podhledů</t>
  </si>
  <si>
    <t>https://podminky.urs.cz/item/CS_URS_2024_02/621151031</t>
  </si>
  <si>
    <t>Skladba P1.01/Zdvojená podlaha 2NP</t>
  </si>
  <si>
    <t>9,583*6,125</t>
  </si>
  <si>
    <t>7</t>
  </si>
  <si>
    <t>621531012</t>
  </si>
  <si>
    <t>Tenkovrstvá silikonová zatíraná omítka zrnitost 1,5 mm vnějších podhledů</t>
  </si>
  <si>
    <t>-1701173034</t>
  </si>
  <si>
    <t>Omítka tenkovrstvá silikonová vnějších ploch probarvená bez penetrace zatíraná (škrábaná), zrnitost 1,5 mm podhledů</t>
  </si>
  <si>
    <t>https://podminky.urs.cz/item/CS_URS_2024_02/621531012</t>
  </si>
  <si>
    <t>P</t>
  </si>
  <si>
    <t>Poznámka k položce:_x000d_
Barevný odstín bude určen vzorkováním</t>
  </si>
  <si>
    <t>8</t>
  </si>
  <si>
    <t>622142001</t>
  </si>
  <si>
    <t>Sklovláknité pletivo vnějších stěn vtlačené do tmelu</t>
  </si>
  <si>
    <t>2002004364</t>
  </si>
  <si>
    <t>Pletivo vnějších ploch v ploše nebo pruzích, na plném podkladu sklovláknité vtlačené do tmelu stěn</t>
  </si>
  <si>
    <t>https://podminky.urs.cz/item/CS_URS_2024_02/622142001</t>
  </si>
  <si>
    <t>Skladba Sn1</t>
  </si>
  <si>
    <t>(6,126*2+9,583*2)*4,65</t>
  </si>
  <si>
    <t>115,23</t>
  </si>
  <si>
    <t>"odpočet otvorů" -(0,85*0,45+0,55*0,55+2,2*1,55*2+1,55*5,626+1,55*1,14*2)</t>
  </si>
  <si>
    <t>9</t>
  </si>
  <si>
    <t>622151011</t>
  </si>
  <si>
    <t>Penetrační silikátový nátěr vnějších pastovitých tenkovrstvých omítek stěn</t>
  </si>
  <si>
    <t>-1444819850</t>
  </si>
  <si>
    <t>Penetrační nátěr vnějších pastovitých tenkovrstvých omítek silikátový stěn</t>
  </si>
  <si>
    <t>https://podminky.urs.cz/item/CS_URS_2024_02/622151011</t>
  </si>
  <si>
    <t>D.1.1.2, D.1.1.8, TZ</t>
  </si>
  <si>
    <t>10</t>
  </si>
  <si>
    <t>622531012</t>
  </si>
  <si>
    <t>Tenkovrstvá silikonová zatíraná omítka zrnitost 1,5 mm vnějších stěn</t>
  </si>
  <si>
    <t>51302878</t>
  </si>
  <si>
    <t>Omítka tenkovrstvá silikonová vnějších ploch probarvená bez penetrace zatíraná (škrábaná), zrnitost 1,5 mm stěn</t>
  </si>
  <si>
    <t>https://podminky.urs.cz/item/CS_URS_2024_02/622531012</t>
  </si>
  <si>
    <t>11</t>
  </si>
  <si>
    <t>642946111</t>
  </si>
  <si>
    <t>Osazování pouzdra posuvných dveří s jednou kapsou pro jedno křídlo š do 800 mm do zděné příčky</t>
  </si>
  <si>
    <t>kus</t>
  </si>
  <si>
    <t>127828429</t>
  </si>
  <si>
    <t>Osazení stavebního pouzdra posuvných dveří do zděné příčky s jednou kapsou pro jedno dveřní křídlo průchozí šířky do 800 mm</t>
  </si>
  <si>
    <t>https://podminky.urs.cz/item/CS_URS_2024_02/642946111</t>
  </si>
  <si>
    <t>D06</t>
  </si>
  <si>
    <t>M</t>
  </si>
  <si>
    <t>55331611</t>
  </si>
  <si>
    <t>pouzdro stavební do zdiva pro 1 křídlo posuvných dveří š 700mm v do 2100mm</t>
  </si>
  <si>
    <t>-681169037</t>
  </si>
  <si>
    <t>Ostatní konstrukce a práce, bourání</t>
  </si>
  <si>
    <t>13</t>
  </si>
  <si>
    <t>941121111</t>
  </si>
  <si>
    <t>Montáž lešení řadového trubkového těžkého s podlahami zatížení do 300 kg/m2 š od 1,5 do 1,8 m v do 10 m</t>
  </si>
  <si>
    <t>1651731830</t>
  </si>
  <si>
    <t>Lešení řadové trubkové těžké pracovní s podlahami z fošen nebo dílců min. tl. 38 mm, s provozním zatížením tř. 4 do 300 kg/m2 šířky tř. W15 od 1,5 do 1,8 m výšky do 10 m montáž</t>
  </si>
  <si>
    <t>https://podminky.urs.cz/item/CS_URS_2024_02/941121111</t>
  </si>
  <si>
    <t>326,89</t>
  </si>
  <si>
    <t>14</t>
  </si>
  <si>
    <t>941121211</t>
  </si>
  <si>
    <t>Příplatek k lešení řadovému trubkovému těžkému s podlahami do 300 kg/m2 š od 1,5 do 1,8 m v do 10 m za každý den použití</t>
  </si>
  <si>
    <t>780785797</t>
  </si>
  <si>
    <t>Lešení řadové trubkové těžké pracovní s podlahami z fošen nebo dílců min. tl. 38 mm, s provozním zatížením tř. 4 do 300 kg/m2 šířky tř. W15 od 1,5 do 1,8 m výšky do 10 m příplatek za každý den použití</t>
  </si>
  <si>
    <t>https://podminky.urs.cz/item/CS_URS_2024_02/941121211</t>
  </si>
  <si>
    <t>326,89*50 'Přepočtené koeficientem množství</t>
  </si>
  <si>
    <t>15</t>
  </si>
  <si>
    <t>941121811</t>
  </si>
  <si>
    <t>Demontáž lešení řadového trubkového těžkého s podlahami zatížení do 300 kg/m2 š od 1,5 do 1,8 m v do 10 m</t>
  </si>
  <si>
    <t>821233929</t>
  </si>
  <si>
    <t>Lešení řadové trubkové těžké pracovní s podlahami z fošen nebo dílců min. tl. 38 mm, s provozním zatížením tř. 4 do 300 kg/m2 šířky tř. W15 od 1,5 do 1,8 m výšky do 10 m demontáž</t>
  </si>
  <si>
    <t>https://podminky.urs.cz/item/CS_URS_2024_02/941121811</t>
  </si>
  <si>
    <t>16</t>
  </si>
  <si>
    <t>952901111</t>
  </si>
  <si>
    <t>Vyčištění budov bytové a občanské výstavby při výšce podlaží do 4 m</t>
  </si>
  <si>
    <t>-440326427</t>
  </si>
  <si>
    <t>Vyčištění budov nebo objektů před předáním do užívání budov bytové nebo občanské výstavby, světlé výšky podlaží do 4 m</t>
  </si>
  <si>
    <t>https://podminky.urs.cz/item/CS_URS_2024_02/952901111</t>
  </si>
  <si>
    <t>45,7</t>
  </si>
  <si>
    <t>17</t>
  </si>
  <si>
    <t>952-N/001</t>
  </si>
  <si>
    <t xml:space="preserve">Kontejner pro zřízení provizorního velínu </t>
  </si>
  <si>
    <t>kpl</t>
  </si>
  <si>
    <t>414286121</t>
  </si>
  <si>
    <t>998</t>
  </si>
  <si>
    <t>Přesun hmot</t>
  </si>
  <si>
    <t>18</t>
  </si>
  <si>
    <t>998011009</t>
  </si>
  <si>
    <t>Přesun hmot pro budovy zděné s omezením mechanizace pro budovy v přes 6 do 12 m</t>
  </si>
  <si>
    <t>-761875047</t>
  </si>
  <si>
    <t>Přesun hmot pro budovy občanské výstavby, bydlení, výrobu a služby s nosnou svislou konstrukcí zděnou z cihel, tvárnic nebo kamene vodorovná dopravní vzdálenost do 100 m s omezením mechanizace pro budovy výšky přes 6 do 12 m</t>
  </si>
  <si>
    <t>https://podminky.urs.cz/item/CS_URS_2024_02/998011009</t>
  </si>
  <si>
    <t>19</t>
  </si>
  <si>
    <t>998011015</t>
  </si>
  <si>
    <t>Příplatek k přesunu hmot pro budovy zděné za zvětšený přesun do 1000 m</t>
  </si>
  <si>
    <t>-2067624903</t>
  </si>
  <si>
    <t>Přesun hmot pro budovy občanské výstavby, bydlení, výrobu a služby s nosnou svislou konstrukcí zděnou z cihel, tvárnic nebo kamene Příplatek k cenám za zvětšený přesun přes vymezenou vodorovnou dopravní vzdálenost do 1000 m</t>
  </si>
  <si>
    <t>https://podminky.urs.cz/item/CS_URS_2024_02/998011015</t>
  </si>
  <si>
    <t>PSV</t>
  </si>
  <si>
    <t>Práce a dodávky PSV</t>
  </si>
  <si>
    <t>712</t>
  </si>
  <si>
    <t>Povlakové krytiny</t>
  </si>
  <si>
    <t>20</t>
  </si>
  <si>
    <t>712363512</t>
  </si>
  <si>
    <t>Provedení povlak krytiny mechanicky kotvenou do trapézu TI tl přes 140 do 200 mm krajní pole, budova v do 18 m</t>
  </si>
  <si>
    <t>-906426429</t>
  </si>
  <si>
    <t>Provedení povlakové krytiny střech plochých do 10° z mechanicky kotvených hydroizolačních fólií včetně položení fólie a horkovzdušného svaření tl. tepelné izolace přes 140 mm do 200 mm budovy výšky do 18 m, kotvené do trapézového plechu nebo do dřeva krajní pole</t>
  </si>
  <si>
    <t>https://podminky.urs.cz/item/CS_URS_2024_02/712363512</t>
  </si>
  <si>
    <t>Skladba R1-střecha</t>
  </si>
  <si>
    <t>5,764*9,041</t>
  </si>
  <si>
    <t>(5,734*2+9,041)*1</t>
  </si>
  <si>
    <t>28322013</t>
  </si>
  <si>
    <t>fólie hydroizolační střešní mPVC mechanicky kotvená barevná tl 1,5mm</t>
  </si>
  <si>
    <t>32</t>
  </si>
  <si>
    <t>1450626183</t>
  </si>
  <si>
    <t>72,621*1,1655 'Přepočtené koeficientem množství</t>
  </si>
  <si>
    <t>713</t>
  </si>
  <si>
    <t>Izolace tepelné</t>
  </si>
  <si>
    <t>22</t>
  </si>
  <si>
    <t>713111121</t>
  </si>
  <si>
    <t>Montáž izolace tepelné spodem stropů s uchycením drátem rohoží, pásů, dílců, desek</t>
  </si>
  <si>
    <t>-1050210393</t>
  </si>
  <si>
    <t>Montáž tepelné izolace stropů rohožemi, pásy, dílci, deskami, bloky (izolační materiál ve specifikaci) rovných spodem s uchycením (drátem, páskou apod.)</t>
  </si>
  <si>
    <t>https://podminky.urs.cz/item/CS_URS_2024_02/713111121</t>
  </si>
  <si>
    <t>TZ, D.1.1.6, D.1.1.2</t>
  </si>
  <si>
    <t>Skladba FC1</t>
  </si>
  <si>
    <t>"m.č.2.01" 3,75</t>
  </si>
  <si>
    <t>"m.č.2.01- WC" 2,51</t>
  </si>
  <si>
    <t>"m.č.2.02" 9,6</t>
  </si>
  <si>
    <t>"m.č.2.03" 17,40</t>
  </si>
  <si>
    <t>"m.č.2.04" 12,31</t>
  </si>
  <si>
    <t>23</t>
  </si>
  <si>
    <t>63166740</t>
  </si>
  <si>
    <t>pás tepelně izolační univerzální λ=0,038-0,039 tl 40mm</t>
  </si>
  <si>
    <t>203818574</t>
  </si>
  <si>
    <t>45,57*1,05 'Přepočtené koeficientem množství</t>
  </si>
  <si>
    <t>24</t>
  </si>
  <si>
    <t>713121112</t>
  </si>
  <si>
    <t>Montáž izolace tepelné podlah volně kladenými mezi trámy nebo rošt rohožemi, pásy, dílci, deskami 1 vrstva</t>
  </si>
  <si>
    <t>965780511</t>
  </si>
  <si>
    <t>Montáž tepelné izolace podlah rohožemi, pásy, deskami, dílci, bloky (izolační materiál ve specifikaci) kladenými volně jednovrstvá mezi trámy nebo rošt</t>
  </si>
  <si>
    <t>https://podminky.urs.cz/item/CS_URS_2024_02/713121112</t>
  </si>
  <si>
    <t>Mezisoučet</t>
  </si>
  <si>
    <t>25</t>
  </si>
  <si>
    <t>63151476</t>
  </si>
  <si>
    <t>deska tepelně izolační minerální plochých střech spodní vrstva 50kPa λ=0,036-0,039 tl 200mm</t>
  </si>
  <si>
    <t>562017294</t>
  </si>
  <si>
    <t>131,317*1,05 'Přepočtené koeficientem množství</t>
  </si>
  <si>
    <t>26</t>
  </si>
  <si>
    <t>1074108986</t>
  </si>
  <si>
    <t>27</t>
  </si>
  <si>
    <t>63153706</t>
  </si>
  <si>
    <t>deska tepelně izolační minerální univerzální λ=0,036-0,037 tl 100mm</t>
  </si>
  <si>
    <t>1947412349</t>
  </si>
  <si>
    <t>58,696*1,05 'Přepočtené koeficientem množství</t>
  </si>
  <si>
    <t>28</t>
  </si>
  <si>
    <t>713131121</t>
  </si>
  <si>
    <t>Montáž izolace tepelné stěn přichycením dráty rohoží, pásů, dílců, desek</t>
  </si>
  <si>
    <t>1248865416</t>
  </si>
  <si>
    <t>Montáž tepelné izolace stěn rohožemi, pásy, deskami, dílci, bloky (izolační materiál ve specifikaci) přichycením úchytnými dráty a závlačkami</t>
  </si>
  <si>
    <t>https://podminky.urs.cz/item/CS_URS_2024_02/713131121</t>
  </si>
  <si>
    <t>29</t>
  </si>
  <si>
    <t>63148164</t>
  </si>
  <si>
    <t>deska tepelně izolační minerální provětrávaných fasád λ=0,034-0,035 tl 160mm</t>
  </si>
  <si>
    <t>1865773068</t>
  </si>
  <si>
    <t>241,565*1,05 'Přepočtené koeficientem množství</t>
  </si>
  <si>
    <t>30</t>
  </si>
  <si>
    <t>713131241</t>
  </si>
  <si>
    <t>Montáž izolace tepelné stěn lepením celoplošně v kombinaci s mechanickým kotvením rohoží, pásů, dílců, desek tl do 100mm</t>
  </si>
  <si>
    <t>765957123</t>
  </si>
  <si>
    <t>Montáž tepelné izolace stěn rohožemi, pásy, deskami, dílci, bloky (izolační materiál ve specifikaci) lepením celoplošně s mechanickým kotvením, tloušťky izolace do 100 mm</t>
  </si>
  <si>
    <t>https://podminky.urs.cz/item/CS_URS_2024_02/713131241</t>
  </si>
  <si>
    <t>31</t>
  </si>
  <si>
    <t>RMAT0001</t>
  </si>
  <si>
    <t xml:space="preserve">izolace tepelná -dřevovláknitá tl.60mm </t>
  </si>
  <si>
    <t>25636583</t>
  </si>
  <si>
    <t>713141336</t>
  </si>
  <si>
    <t>Montáž izolace tepelné střech plochých lepené za studena nízkoexpanzní (PUR) pěnou, spádová vrstva</t>
  </si>
  <si>
    <t>367994176</t>
  </si>
  <si>
    <t>Montáž tepelné izolace střech plochých spádovými klíny v ploše přilepenými za studena nízkoexpanzní (PUR) pěnou</t>
  </si>
  <si>
    <t>https://podminky.urs.cz/item/CS_URS_2024_02/713141336</t>
  </si>
  <si>
    <t>33</t>
  </si>
  <si>
    <t>28376104</t>
  </si>
  <si>
    <t>klín izolační spádový z čedičové minerální vaty 70kPa</t>
  </si>
  <si>
    <t>-1000056861</t>
  </si>
  <si>
    <t>52,112*0,18</t>
  </si>
  <si>
    <t>34</t>
  </si>
  <si>
    <t>713291132</t>
  </si>
  <si>
    <t>Montáž izolace tepelné parotěsné zábrany stropů vrchem fólií</t>
  </si>
  <si>
    <t>592664044</t>
  </si>
  <si>
    <t>Montáž tepelné izolace chlazených a temperovaných místností - doplňky a konstrukční součásti parotěsné zábrany stropů vrchem fólií</t>
  </si>
  <si>
    <t>https://podminky.urs.cz/item/CS_URS_2024_02/713291132</t>
  </si>
  <si>
    <t>35</t>
  </si>
  <si>
    <t>28329276</t>
  </si>
  <si>
    <t>fólie PE vyztužená pro parotěsnou vrstvu (reakce na oheň - třída E) 140g/m2</t>
  </si>
  <si>
    <t>-139679549</t>
  </si>
  <si>
    <t>762</t>
  </si>
  <si>
    <t>Konstrukce tesařské</t>
  </si>
  <si>
    <t>36</t>
  </si>
  <si>
    <t>762125220</t>
  </si>
  <si>
    <t>Montáž tesařských stěn vázaných pomocí tesařských spojů a ocelových spojek z lepených hranolů průřezové pl přes 100 do 144 cm2</t>
  </si>
  <si>
    <t>m</t>
  </si>
  <si>
    <t>-627793730</t>
  </si>
  <si>
    <t>Montáž konstrukce stěn a příček vázaných z lepených hranolů pomocí tesařských spojů s vyztužením ocelovými spojkami (spojky ve specifikaci) průřezové plochy přes 100 do 144 cm2</t>
  </si>
  <si>
    <t>https://podminky.urs.cz/item/CS_URS_2024_02/762125220</t>
  </si>
  <si>
    <t>TZ, D.1.1.14.4; D.1.1.14.5; D.1.1.14.6; D.1.1.14.7; D.1.1.14.8; D.1.1.14.9; D.1.1.14.10; D.1.1.14.11; D.1.1.14.12</t>
  </si>
  <si>
    <t>T01</t>
  </si>
  <si>
    <t>Sloup 60/160mm</t>
  </si>
  <si>
    <t>2,81*7</t>
  </si>
  <si>
    <t>T02</t>
  </si>
  <si>
    <t>Sloup 60/120mm</t>
  </si>
  <si>
    <t>0,25*12</t>
  </si>
  <si>
    <t>0,72*20</t>
  </si>
  <si>
    <t>0,98*8</t>
  </si>
  <si>
    <t>1,01*10</t>
  </si>
  <si>
    <t>2,81*26</t>
  </si>
  <si>
    <t>0,72*34</t>
  </si>
  <si>
    <t>1,01*12</t>
  </si>
  <si>
    <t>2,81*17</t>
  </si>
  <si>
    <t>37</t>
  </si>
  <si>
    <t>61223262</t>
  </si>
  <si>
    <t>hranol konstrukční KVH lepený průřezu 60x60-280mm nepohledový</t>
  </si>
  <si>
    <t>-84138629</t>
  </si>
  <si>
    <t>0,06*0,16*212,44</t>
  </si>
  <si>
    <t>38</t>
  </si>
  <si>
    <t>762431023</t>
  </si>
  <si>
    <t>Obložení stěn z desek OSB tl 15 mm nebroušených na pero a drážku přibíjených</t>
  </si>
  <si>
    <t>229336395</t>
  </si>
  <si>
    <t>Obložení stěn z dřevoštěpkových desek OSB přibíjených na pero a drážku nebroušených, tloušťky desky 15 mm</t>
  </si>
  <si>
    <t>https://podminky.urs.cz/item/CS_URS_2024_02/762431023</t>
  </si>
  <si>
    <t>39</t>
  </si>
  <si>
    <t>762439001</t>
  </si>
  <si>
    <t>Montáž obložení stěn podkladový rošt</t>
  </si>
  <si>
    <t>1967775812</t>
  </si>
  <si>
    <t>Obložení stěn montáž roštu podkladového</t>
  </si>
  <si>
    <t>https://podminky.urs.cz/item/CS_URS_2024_02/762439001</t>
  </si>
  <si>
    <t>126,335*1,5</t>
  </si>
  <si>
    <t>40</t>
  </si>
  <si>
    <t>60514114</t>
  </si>
  <si>
    <t>řezivo jehličnaté lať impregnovaná dl 4 m</t>
  </si>
  <si>
    <t>-598080619</t>
  </si>
  <si>
    <t>189,503*0,04*0,06</t>
  </si>
  <si>
    <t>41</t>
  </si>
  <si>
    <t>762810026</t>
  </si>
  <si>
    <t>Záklop stropů z desek OSB tl 22 mm na pero a drážku šroubovaných na trámy</t>
  </si>
  <si>
    <t>-2077367197</t>
  </si>
  <si>
    <t>Záklop stropů z dřevoštěpkových desek OSB šroubovaných na trámy na pero a drážku, tloušťky desky 22 mm</t>
  </si>
  <si>
    <t>https://podminky.urs.cz/item/CS_URS_2024_02/762810026</t>
  </si>
  <si>
    <t>42</t>
  </si>
  <si>
    <t>762810114</t>
  </si>
  <si>
    <t>Záklop stropů z cementotřískových desek tl 18 mm na sraz šroubovaných na trámy</t>
  </si>
  <si>
    <t>1101878984</t>
  </si>
  <si>
    <t>Záklop stropů z cementotřískových desek jednovrstvých šroubovaných na trámy na sraz, tloušťky desky 18 mm</t>
  </si>
  <si>
    <t>https://podminky.urs.cz/item/CS_URS_2024_02/762810114</t>
  </si>
  <si>
    <t>43</t>
  </si>
  <si>
    <t>762824110</t>
  </si>
  <si>
    <t>Montáž stropního trámu z lepeného hranolu průřezové pl do 144 cm2 s výměnami</t>
  </si>
  <si>
    <t>-755066249</t>
  </si>
  <si>
    <t>Montáž stropních trámů z lepených hranolů s trámovými výměnami, průřezové plochy do 144 cm2</t>
  </si>
  <si>
    <t>https://podminky.urs.cz/item/CS_URS_2024_02/762824110</t>
  </si>
  <si>
    <t>TZ; D.1.1.14.15</t>
  </si>
  <si>
    <t>T06</t>
  </si>
  <si>
    <t>Trám 40/120mm</t>
  </si>
  <si>
    <t>0,92*7</t>
  </si>
  <si>
    <t>0,8*1</t>
  </si>
  <si>
    <t>Trám 40/160mm</t>
  </si>
  <si>
    <t>7,032*2</t>
  </si>
  <si>
    <t>9,381*5</t>
  </si>
  <si>
    <t>5,604*4</t>
  </si>
  <si>
    <t>5,924*3</t>
  </si>
  <si>
    <t>44</t>
  </si>
  <si>
    <t>61223267</t>
  </si>
  <si>
    <t>hranol konstrukční KVH lepený průřezu 40x80-280mm pohledový</t>
  </si>
  <si>
    <t>-948023158</t>
  </si>
  <si>
    <t>45</t>
  </si>
  <si>
    <t>762824120</t>
  </si>
  <si>
    <t>Montáž stropního trámu z lepeného hranolu průřezové pl přes 144 do 288 cm2 s výměnami</t>
  </si>
  <si>
    <t>-761271915</t>
  </si>
  <si>
    <t>Montáž stropních trámů z lepených hranolů s trámovými výměnami, průřezové plochy přes 144 do 288 cm2</t>
  </si>
  <si>
    <t>https://podminky.urs.cz/item/CS_URS_2024_02/762824120</t>
  </si>
  <si>
    <t>TZ, D.1.1.14.14</t>
  </si>
  <si>
    <t>T05</t>
  </si>
  <si>
    <t>Trám 120/220mm</t>
  </si>
  <si>
    <t>5,604*29</t>
  </si>
  <si>
    <t>0,68*2</t>
  </si>
  <si>
    <t>46</t>
  </si>
  <si>
    <t>61223271</t>
  </si>
  <si>
    <t>hranol konstrukční KVH lepený průřezu 120x120-280mm pohledový</t>
  </si>
  <si>
    <t>-1334617486</t>
  </si>
  <si>
    <t>5,604*29*0,12*0,22</t>
  </si>
  <si>
    <t>0,68*2*0,12*0,22</t>
  </si>
  <si>
    <t>47</t>
  </si>
  <si>
    <t>762824130</t>
  </si>
  <si>
    <t>Montáž stropního trámu z lepeného hranolu průřezové pl přes 288 do 450 cm2 s výměnami</t>
  </si>
  <si>
    <t>-1950173514</t>
  </si>
  <si>
    <t>Montáž stropních trámů z lepených hranolů s trámovými výměnami, průřezové plochy přes 288 do 450 cm2</t>
  </si>
  <si>
    <t>https://podminky.urs.cz/item/CS_URS_2024_02/762824130</t>
  </si>
  <si>
    <t>TZ, D.1.1.14.13</t>
  </si>
  <si>
    <t>T04</t>
  </si>
  <si>
    <t xml:space="preserve">Trám 160/220mm </t>
  </si>
  <si>
    <t>5,604*1</t>
  </si>
  <si>
    <t>9,381*2</t>
  </si>
  <si>
    <t>5,942*1</t>
  </si>
  <si>
    <t>T07</t>
  </si>
  <si>
    <t>Trám 120/300mm</t>
  </si>
  <si>
    <t>48</t>
  </si>
  <si>
    <t>61223210</t>
  </si>
  <si>
    <t>hranol konstrukční BSH vrstvený lepený pohledový</t>
  </si>
  <si>
    <t>-1409836848</t>
  </si>
  <si>
    <t>49</t>
  </si>
  <si>
    <t>762824150</t>
  </si>
  <si>
    <t>Montáž stropního trámu z lepeného hranolu průřezové pl přes 540 cm2 s výměnami</t>
  </si>
  <si>
    <t>611613441</t>
  </si>
  <si>
    <t>Montáž stropních trámů z lepených hranolů s trámovými výměnami, průřezové plochy přes 540 cm2</t>
  </si>
  <si>
    <t>https://podminky.urs.cz/item/CS_URS_2024_02/762824150</t>
  </si>
  <si>
    <t xml:space="preserve">T03 </t>
  </si>
  <si>
    <t xml:space="preserve">Trám 160/720mm </t>
  </si>
  <si>
    <t>2*9,391</t>
  </si>
  <si>
    <t>Trám 160/360mm</t>
  </si>
  <si>
    <t>2*5,604</t>
  </si>
  <si>
    <t>50</t>
  </si>
  <si>
    <t>1675847316</t>
  </si>
  <si>
    <t>2*9,391*0,16*0,72</t>
  </si>
  <si>
    <t>2*5,604*0,16*0,36</t>
  </si>
  <si>
    <t>51</t>
  </si>
  <si>
    <t>762951001</t>
  </si>
  <si>
    <t>Montáž podkladního roštu terasy z dřevěných profilů osové vzdálenosti podpěr do 300 mm</t>
  </si>
  <si>
    <t>-1178980440</t>
  </si>
  <si>
    <t>Montáž terasy podkladního roštu, z profilů dřevěných, osové vzdálenosti podpěr do 300 mm</t>
  </si>
  <si>
    <t>https://podminky.urs.cz/item/CS_URS_2024_02/762951001</t>
  </si>
  <si>
    <t>52</t>
  </si>
  <si>
    <t>266634098</t>
  </si>
  <si>
    <t>58,659*1,5*0,06*0,1</t>
  </si>
  <si>
    <t>53</t>
  </si>
  <si>
    <t>998762122</t>
  </si>
  <si>
    <t>Přesun hmot tonážní pro kce tesařské ruční v objektech v přes 6 do 12 m</t>
  </si>
  <si>
    <t>277471765</t>
  </si>
  <si>
    <t>Přesun hmot pro konstrukce tesařské stanovený z hmotnosti přesunovaného materiálu vodorovná dopravní vzdálenost do 50 m ruční (bez užití mechanizace) v objektech výšky přes 6 do 12 m</t>
  </si>
  <si>
    <t>https://podminky.urs.cz/item/CS_URS_2024_02/998762122</t>
  </si>
  <si>
    <t>763</t>
  </si>
  <si>
    <t>Konstrukce suché výstavby</t>
  </si>
  <si>
    <t>54</t>
  </si>
  <si>
    <t>763111414</t>
  </si>
  <si>
    <t>SDK příčka tl 125 mm profil CW+UW 75 desky 2xA 12,5 s izolací EI 60 Rw do 53 dB</t>
  </si>
  <si>
    <t>-1848700602</t>
  </si>
  <si>
    <t xml:space="preserve">Příčka ze sádrokartonových desek s nosnou konstrukcí  dřevěnou dvojitě opláštěná deskami standardními A tl. 2 x 12,5 mm s izolací, EI 60, příčka tl. 125 mm, profil 75, Rw do 53 dB</t>
  </si>
  <si>
    <t>https://podminky.urs.cz/item/CS_URS_2024_02/763111414</t>
  </si>
  <si>
    <t>35,23</t>
  </si>
  <si>
    <t>55</t>
  </si>
  <si>
    <t>763111417</t>
  </si>
  <si>
    <t>SDK příčka tl 150 mm profil CW+UW 100 desky 2xA 12,5 s izolací EI 60 Rw do 56 dB</t>
  </si>
  <si>
    <t>-956671790</t>
  </si>
  <si>
    <t>Příčka ze sádrokartonových desek s nosnou konstrukcí dřevěnou dvojitě opláštěná deskami standardními A tl. 2 x 12,5 mm s izolací, EI 60, příčka tl. 150 mm, profil 100, Rw do 56 dB</t>
  </si>
  <si>
    <t>https://podminky.urs.cz/item/CS_URS_2024_02/763111417</t>
  </si>
  <si>
    <t>18,33</t>
  </si>
  <si>
    <t>56</t>
  </si>
  <si>
    <t>763121446</t>
  </si>
  <si>
    <t>SDK stěna předsazená tl 90 mm profil CW+UW 75 deska 1xDFH2 15 s izolací EI 30</t>
  </si>
  <si>
    <t>-1567566387</t>
  </si>
  <si>
    <t>Stěna předsazená ze sádrokartonových desek s nosnou konstrukcí z ocelových profilů CW, UW jednoduše opláštěná deskou protipožární impregnovanou DFH2 tl. 15 mm s izolací, EI 30, stěna tl. 90 mm, profil 75</t>
  </si>
  <si>
    <t>https://podminky.urs.cz/item/CS_URS_2024_02/763121446</t>
  </si>
  <si>
    <t>Předstěna WC</t>
  </si>
  <si>
    <t>0,925*1,5</t>
  </si>
  <si>
    <t>57</t>
  </si>
  <si>
    <t>763221678</t>
  </si>
  <si>
    <t>Montáž desek tl 2 x 18 mm sádrovláknitá stěna předsazená dvojitě opláštěná</t>
  </si>
  <si>
    <t>100540836</t>
  </si>
  <si>
    <t>Stěna předsazená ze sádrovláknitých desek montáž desek na nosnou konstrukci tl. 2 x 18 mm</t>
  </si>
  <si>
    <t>https://podminky.urs.cz/item/CS_URS_2024_02/763221678</t>
  </si>
  <si>
    <t>(6,126*2+9,583*2)*4,65*2</t>
  </si>
  <si>
    <t>58</t>
  </si>
  <si>
    <t>59030928</t>
  </si>
  <si>
    <t>deska sádrovláknitá univerzální tl 18mm</t>
  </si>
  <si>
    <t>2062725488</t>
  </si>
  <si>
    <t>387,658</t>
  </si>
  <si>
    <t>387,658*2,1 'Přepočtené koeficientem množství</t>
  </si>
  <si>
    <t>59</t>
  </si>
  <si>
    <t>763251111</t>
  </si>
  <si>
    <t>Sádrovláknitá podlaha tl 20 mm z podlahových prvků tl 20 mm bez podsypu</t>
  </si>
  <si>
    <t>-1846637104</t>
  </si>
  <si>
    <t>Podlaha ze sádrovláknitých desek na pero a drážku z podlahových prvků tl. 20 mm podlaha tl. 20 mm bez podsypu</t>
  </si>
  <si>
    <t>https://podminky.urs.cz/item/CS_URS_2024_02/763251111</t>
  </si>
  <si>
    <t>60</t>
  </si>
  <si>
    <t>763431001</t>
  </si>
  <si>
    <t>Montáž minerálního podhledu s vyjímatelnými panely vel. do 0,36 m2 na zavěšený viditelný rošt</t>
  </si>
  <si>
    <t>-552100767</t>
  </si>
  <si>
    <t>Montáž podhledu minerálního včetně zavěšeného roštu viditelného s panely vyjímatelnými, velikosti panelů do 0,36 m2</t>
  </si>
  <si>
    <t>https://podminky.urs.cz/item/CS_URS_2024_02/763431001</t>
  </si>
  <si>
    <t>61</t>
  </si>
  <si>
    <t>63126300</t>
  </si>
  <si>
    <t>panel akustický povrch velice porézní skelná tkanina hrana zatřená rovná αw=1,00 viditelný rastr š 24mm bílý tl 22mm</t>
  </si>
  <si>
    <t>-702607282</t>
  </si>
  <si>
    <t>Poznámka k položce:_x000d_
A2-s1,d0</t>
  </si>
  <si>
    <t>45,57*1,07 'Přepočtené koeficientem množství</t>
  </si>
  <si>
    <t>764</t>
  </si>
  <si>
    <t>Konstrukce klempířské</t>
  </si>
  <si>
    <t>62</t>
  </si>
  <si>
    <t>764214607</t>
  </si>
  <si>
    <t>Oplechování horních ploch a atik bez rohů z Pz s povrch úpravou mechanicky kotvené rš 670 mm</t>
  </si>
  <si>
    <t>694970937</t>
  </si>
  <si>
    <t>Oplechování horních ploch zdí a nadezdívek (atik) z pozinkovaného plechu s povrchovou úpravou mechanicky kotvené rš 670 mm</t>
  </si>
  <si>
    <t>https://podminky.urs.cz/item/CS_URS_2024_02/764214607</t>
  </si>
  <si>
    <t xml:space="preserve">Tabulka klempířských prvků , TZ </t>
  </si>
  <si>
    <t xml:space="preserve">K.03 </t>
  </si>
  <si>
    <t>5,362*2</t>
  </si>
  <si>
    <t>8,819*2</t>
  </si>
  <si>
    <t>63</t>
  </si>
  <si>
    <t>764216607</t>
  </si>
  <si>
    <t>Oplechování rovných parapetů mechanicky kotvené z Pz s povrchovou úpravou rš 670 mm</t>
  </si>
  <si>
    <t>1337999697</t>
  </si>
  <si>
    <t>Oplechování parapetů z pozinkovaného plechu s povrchovou úpravou rovných mechanicky kotvené, bez rohů rš 670 mm</t>
  </si>
  <si>
    <t>https://podminky.urs.cz/item/CS_URS_2024_02/764216607</t>
  </si>
  <si>
    <t>Tabulka klempířských prvků , TZ</t>
  </si>
  <si>
    <t>K.02</t>
  </si>
  <si>
    <t>6,926</t>
  </si>
  <si>
    <t>64</t>
  </si>
  <si>
    <t>764216608</t>
  </si>
  <si>
    <t>Oplechování rovných parapetů mechanicky kotvené z Pz s povrchovou úpravou rš 700 mm</t>
  </si>
  <si>
    <t>-1239832017</t>
  </si>
  <si>
    <t>Oplechování parapetů z pozinkovaného plechu s povrchovou úpravou rovných mechanicky kotvené, bez rohů rš 700 mm</t>
  </si>
  <si>
    <t>https://podminky.urs.cz/item/CS_URS_2024_02/764216608</t>
  </si>
  <si>
    <t>K.01</t>
  </si>
  <si>
    <t>2,7*2</t>
  </si>
  <si>
    <t>65</t>
  </si>
  <si>
    <t>764-N/001</t>
  </si>
  <si>
    <t xml:space="preserve">Plechový Kšild  - materiál poplastovaný plech s ocelový výztužní trojúhelník (každých 400mm) </t>
  </si>
  <si>
    <t>soub</t>
  </si>
  <si>
    <t>983300021</t>
  </si>
  <si>
    <t xml:space="preserve">Poznámka k položce:_x000d_
Veškeré konkrétně použité materály v projektu jsou pouze orientační. Mohou být použity materiály od jiného výrobce, ale musí být dodrženy jejich specifické vlastnosƟ ne‐li lepší. Za provedení spefických detailů neručí projektant nýbrž realizační firma za předpokladu dodržení všech kriterii a podmínek obsažené_x000d_
v technologické listu jednotlivých výrobků. Všechny detaily a jejich postup provedení musí být kontrolovány TDI. Zobrazení detailu opracování folie a asfaltových pasů je pouze schémaƟcké a bude provedeno dle platných norem a předpisů. Počet kotvících prvků určí dodavatel v souladu s předpisy výrobce._x000d_
Dodavatel výplní otvorů určí způsob kotvení. Všechny prvky kotvení a připojovací spáry (podkladní izolační profily,  parotěsné a paropropustné fólie apod.) Budou součásơ dodávky / montáže příslušných výplní otvorů. Kotvení oken musí zohlednit dodatečné dotvarování železobetonových konstrukcí._x000d_
Uvedené kóty jsou orientační. Detaily nutno ověřit a případně po konzultaci s autorem PD upravit dle skutečných rozměrů na stavbě. Případné změny projektu musí být odsouhlaseny autorem PD. Při výstavbě nutno dodržovat platné normy a předpisy</t>
  </si>
  <si>
    <t>D.1.1.9, tabulka klempířských prvků, D.1.1.13</t>
  </si>
  <si>
    <t>66</t>
  </si>
  <si>
    <t>764-N/002</t>
  </si>
  <si>
    <t>Hodiny vč. sloupu exteriérové</t>
  </si>
  <si>
    <t>ks</t>
  </si>
  <si>
    <t>1547068413</t>
  </si>
  <si>
    <t>766</t>
  </si>
  <si>
    <t>Konstrukce truhlářské</t>
  </si>
  <si>
    <t>67</t>
  </si>
  <si>
    <t>766660171</t>
  </si>
  <si>
    <t>Montáž dveřních křídel otvíravých jednokřídlových š do 0,8 m do obložkové zárubně</t>
  </si>
  <si>
    <t>235231637</t>
  </si>
  <si>
    <t>Montáž dveřních křídel dřevěných nebo plastových otevíravých do obložkové zárubně povrchově upravených jednokřídlových, šířky do 800 mm</t>
  </si>
  <si>
    <t>https://podminky.urs.cz/item/CS_URS_2024_02/766660171</t>
  </si>
  <si>
    <t>TZ; D.1.1.1.14.1; D.1.1.2</t>
  </si>
  <si>
    <t>D05 - 700/1970mm</t>
  </si>
  <si>
    <t>68</t>
  </si>
  <si>
    <t>61162001</t>
  </si>
  <si>
    <t>dveře jednokřídlé dřevotřískové povrch dýhovaný plné 700x1970-2100mm</t>
  </si>
  <si>
    <t>1244226996</t>
  </si>
  <si>
    <t>69</t>
  </si>
  <si>
    <t>766660172</t>
  </si>
  <si>
    <t>Montáž dveřních křídel otvíravých jednokřídlových š přes 0,8 m do obložkové zárubně</t>
  </si>
  <si>
    <t>-206008877</t>
  </si>
  <si>
    <t>Montáž dveřních křídel dřevěných nebo plastových otevíravých do obložkové zárubně povrchově upravených jednokřídlových, šířky přes 800 mm</t>
  </si>
  <si>
    <t>https://podminky.urs.cz/item/CS_URS_2024_02/766660172</t>
  </si>
  <si>
    <t xml:space="preserve">D03 - 900/1970mm </t>
  </si>
  <si>
    <t xml:space="preserve">D04 - 900/1970mm </t>
  </si>
  <si>
    <t>70</t>
  </si>
  <si>
    <t>61160815</t>
  </si>
  <si>
    <t>dveře jednokřídlé dřevotřískové skládací povrch dýhovaný plné 900x1970-2100mm</t>
  </si>
  <si>
    <t>955549537</t>
  </si>
  <si>
    <t>71</t>
  </si>
  <si>
    <t>766660311</t>
  </si>
  <si>
    <t>Montáž posuvných dveří jednokřídlových průchozí š do 800 mm do pouzdra s jednou kapsou</t>
  </si>
  <si>
    <t>1870575755</t>
  </si>
  <si>
    <t>Montáž dveřních křídel dřevěných nebo plastových posuvných dveří do pouzdra s jednou kapsou jednokřídlových, průchozí šířky do 800 mm</t>
  </si>
  <si>
    <t>https://podminky.urs.cz/item/CS_URS_2024_02/766660311</t>
  </si>
  <si>
    <t>72</t>
  </si>
  <si>
    <t>RMAT0002</t>
  </si>
  <si>
    <t xml:space="preserve">dveře  posuvné do pouzdra 700/1970</t>
  </si>
  <si>
    <t>-1339581109</t>
  </si>
  <si>
    <t>73</t>
  </si>
  <si>
    <t>766660728</t>
  </si>
  <si>
    <t>Montáž dveřního interiérového kování - zámku</t>
  </si>
  <si>
    <t>-923505517</t>
  </si>
  <si>
    <t>Montáž dveřních doplňků dveřního kování interiérového zámku</t>
  </si>
  <si>
    <t>https://podminky.urs.cz/item/CS_URS_2024_02/766660728</t>
  </si>
  <si>
    <t>74</t>
  </si>
  <si>
    <t>54924008</t>
  </si>
  <si>
    <t>zámek zadlabací vložkový pravolevý rozteč 90x45mm</t>
  </si>
  <si>
    <t>1341382016</t>
  </si>
  <si>
    <t>75</t>
  </si>
  <si>
    <t>-854405505</t>
  </si>
  <si>
    <t>76</t>
  </si>
  <si>
    <t>54924003</t>
  </si>
  <si>
    <t>zámek zadlabací mezipokojový pravý pro WC kování 72x55mm</t>
  </si>
  <si>
    <t>-1488609916</t>
  </si>
  <si>
    <t>77</t>
  </si>
  <si>
    <t>766660729</t>
  </si>
  <si>
    <t>Montáž dveřního interiérového kování - štítku s klikou</t>
  </si>
  <si>
    <t>-11745273</t>
  </si>
  <si>
    <t>Montáž dveřních doplňků dveřního kování interiérového štítku s klikou</t>
  </si>
  <si>
    <t>https://podminky.urs.cz/item/CS_URS_2024_02/766660729</t>
  </si>
  <si>
    <t>78</t>
  </si>
  <si>
    <t>54914123</t>
  </si>
  <si>
    <t>kování rozetové klika/klika</t>
  </si>
  <si>
    <t>343166140</t>
  </si>
  <si>
    <t>79</t>
  </si>
  <si>
    <t>766660730</t>
  </si>
  <si>
    <t>Montáž dveřního interiérového kování - WC kliky se zámkem</t>
  </si>
  <si>
    <t>-1211831712</t>
  </si>
  <si>
    <t>Montáž dveřních doplňků dveřního kování interiérového WC kliky se zámkem</t>
  </si>
  <si>
    <t>https://podminky.urs.cz/item/CS_URS_2024_02/766660730</t>
  </si>
  <si>
    <t>80</t>
  </si>
  <si>
    <t>54914128</t>
  </si>
  <si>
    <t>kování rozetové spodní pro WC</t>
  </si>
  <si>
    <t>-1893602110</t>
  </si>
  <si>
    <t>81</t>
  </si>
  <si>
    <t>766694126</t>
  </si>
  <si>
    <t>Montáž parapetních desek dřevěných nebo plastových š přes 30 cm</t>
  </si>
  <si>
    <t>-1875440292</t>
  </si>
  <si>
    <t>Montáž ostatních truhlářských konstrukcí parapetních desek dřevěných nebo plastových šířky přes 300 mm</t>
  </si>
  <si>
    <t>https://podminky.urs.cz/item/CS_URS_2024_02/766694126</t>
  </si>
  <si>
    <t>0,85+0,55+2,2*2+5,626+1,14*2</t>
  </si>
  <si>
    <t>82</t>
  </si>
  <si>
    <t>60794103</t>
  </si>
  <si>
    <t>parapet dřevotřískový vnitřní povrch laminátový š 300mm</t>
  </si>
  <si>
    <t>-1072717883</t>
  </si>
  <si>
    <t>83</t>
  </si>
  <si>
    <t>766-N/001</t>
  </si>
  <si>
    <t>SN2 - designový obklad ze dřeva - sibiřský modřín vč. hliníkové podkonstrukce v barvě sasády</t>
  </si>
  <si>
    <t>-439458932</t>
  </si>
  <si>
    <t>84</t>
  </si>
  <si>
    <t>766-N/002</t>
  </si>
  <si>
    <t xml:space="preserve">Střešní světlík  - výlez na střechu kompletní provedení </t>
  </si>
  <si>
    <t>-2099467332</t>
  </si>
  <si>
    <t>85</t>
  </si>
  <si>
    <t>998766122</t>
  </si>
  <si>
    <t>Přesun hmot tonážní pro kce truhlářské ruční v objektech v přes 6 do 12 m</t>
  </si>
  <si>
    <t>2088759614</t>
  </si>
  <si>
    <t>Přesun hmot pro konstrukce truhlářské stanovený z hmotnosti přesunovaného materiálu vodorovná dopravní vzdálenost do 50 m ruční (bez užití mechanizace) v objektech výšky přes 6 do 12 m</t>
  </si>
  <si>
    <t>https://podminky.urs.cz/item/CS_URS_2024_02/998766122</t>
  </si>
  <si>
    <t>767</t>
  </si>
  <si>
    <t>Konstrukce zámečnické</t>
  </si>
  <si>
    <t>86</t>
  </si>
  <si>
    <t>767250113</t>
  </si>
  <si>
    <t>Montáž ocelových podest svařováním</t>
  </si>
  <si>
    <t>-1279901771</t>
  </si>
  <si>
    <t>Montáž podest z oceli svařováním</t>
  </si>
  <si>
    <t>https://podminky.urs.cz/item/CS_URS_2024_02/767250113</t>
  </si>
  <si>
    <t>D.1.1.14 - výpis zábradlí; D.1.1.1; D.1.1.6.</t>
  </si>
  <si>
    <t>1,38*(1,187+0,343)</t>
  </si>
  <si>
    <t>87</t>
  </si>
  <si>
    <t>55347051</t>
  </si>
  <si>
    <t>rošt podlahový svařovaný žárově zinkovaný velikost 30/3 mm 1500x1000mm</t>
  </si>
  <si>
    <t>100355253</t>
  </si>
  <si>
    <t>88</t>
  </si>
  <si>
    <t>767541112</t>
  </si>
  <si>
    <t>Nosná konstrukce pro zdvojené podlahy s lehkým provozem modulu 600x600 mm z kovových rektifikačních stojek výšky do 100 mm</t>
  </si>
  <si>
    <t>-99405379</t>
  </si>
  <si>
    <t>Nosná konstrukce pro zdvojené podlahy (včetně dodávky materiálu) pro prostory s lehkým provozem z kovových rektifikačních stojek modulu 600 x 600 mm výšky do 100 mm</t>
  </si>
  <si>
    <t>https://podminky.urs.cz/item/CS_URS_2024_02/767541112</t>
  </si>
  <si>
    <t>89</t>
  </si>
  <si>
    <t>767541411</t>
  </si>
  <si>
    <t>Montáž desek zdvojených podlah rozměru 600 x 600 mm</t>
  </si>
  <si>
    <t>902028855</t>
  </si>
  <si>
    <t>Montáž podlahových desek pro zdvojené podlahy rozměru 600 x 600 mm</t>
  </si>
  <si>
    <t>https://podminky.urs.cz/item/CS_URS_2024_02/767541411</t>
  </si>
  <si>
    <t>90</t>
  </si>
  <si>
    <t>60721004</t>
  </si>
  <si>
    <t>deska dřevotřísková pro zdvojené podlahy spodní strana Al, horní strana Al tl 38mm 600x600mm</t>
  </si>
  <si>
    <t>-1414965217</t>
  </si>
  <si>
    <t>91</t>
  </si>
  <si>
    <t>767541711</t>
  </si>
  <si>
    <t>Přiřezání dřevotřískových nebo kalciumsulfátových desek zdvojených podlah</t>
  </si>
  <si>
    <t>1988272685</t>
  </si>
  <si>
    <t>Montáž podlahových desek pro zdvojené podlahy přiřezání dřevotřískových nebo kalciumsulfátových desek</t>
  </si>
  <si>
    <t>https://podminky.urs.cz/item/CS_URS_2024_02/767541711</t>
  </si>
  <si>
    <t>92</t>
  </si>
  <si>
    <t>767620343</t>
  </si>
  <si>
    <t xml:space="preserve">Montáž oken kovových s izolačními trojskly otevíravých do panelů nebo ocelové konstrukce plochy přes 1,5 do 2,5 m2 - požární </t>
  </si>
  <si>
    <t>-1077108943</t>
  </si>
  <si>
    <t>Montáž oken s izolačními skly z hliníkových nebo ocelových profilů na polyuretanovou pěnu s trojskly otevíravých do celostěnových panelů nebo ocelové konstrukce, plochy přes 1,5 do 2,5 m2</t>
  </si>
  <si>
    <t>https://podminky.urs.cz/item/CS_URS_2024_02/767620343</t>
  </si>
  <si>
    <t>O3</t>
  </si>
  <si>
    <t>2*1,55*2,2</t>
  </si>
  <si>
    <t>O5</t>
  </si>
  <si>
    <t>2*1,55*1,14</t>
  </si>
  <si>
    <t>93</t>
  </si>
  <si>
    <t>55341013</t>
  </si>
  <si>
    <t>okno dřevohliníkové otevíravé/sklopné/posuvné trojsklo přes plochu 1m2 v 1,5-2,5m</t>
  </si>
  <si>
    <t>1835575980</t>
  </si>
  <si>
    <t>okno dřevohliníkové otevíravé/sklopné trojsklo přes plochu 1m2 v 1,5-2,5m</t>
  </si>
  <si>
    <t>94</t>
  </si>
  <si>
    <t>767620345</t>
  </si>
  <si>
    <t xml:space="preserve">Montáž oken kovových s izolačními trojskly otevíravých do panelů nebo ocelové konstrukce plochy přes 6 m2 - požární </t>
  </si>
  <si>
    <t>-1044445074</t>
  </si>
  <si>
    <t>Montáž oken s izolačními skly z hliníkových nebo ocelových profilů na polyuretanovou pěnu s trojskly otevíravých do celostěnových panelů nebo ocelové konstrukce, plochy přes 6 m2</t>
  </si>
  <si>
    <t>https://podminky.urs.cz/item/CS_URS_2024_02/767620345</t>
  </si>
  <si>
    <t>O4</t>
  </si>
  <si>
    <t>1,55*5,626</t>
  </si>
  <si>
    <t>95</t>
  </si>
  <si>
    <t>55341015</t>
  </si>
  <si>
    <t>okno dřevohliníkové otevíravé/sklopné trojsklo přes plochu 1m2 přes v 2,5m</t>
  </si>
  <si>
    <t>-1959192123</t>
  </si>
  <si>
    <t>96</t>
  </si>
  <si>
    <t>767-N/001</t>
  </si>
  <si>
    <t xml:space="preserve">Kotvení ocelového schodiště </t>
  </si>
  <si>
    <t>soubor</t>
  </si>
  <si>
    <t>344170224</t>
  </si>
  <si>
    <t>97</t>
  </si>
  <si>
    <t>76799511.1</t>
  </si>
  <si>
    <t xml:space="preserve">OCelová stolice  vč. nátěru a kotvení </t>
  </si>
  <si>
    <t>-1730540188</t>
  </si>
  <si>
    <t xml:space="preserve">D.2.3.1 , D.1.1.14 </t>
  </si>
  <si>
    <t xml:space="preserve">Ocelová stolice </t>
  </si>
  <si>
    <t>Z.01 - Krajový nosník</t>
  </si>
  <si>
    <t>Z.02 - IPE 240</t>
  </si>
  <si>
    <t xml:space="preserve">Z.02 - Nosník krátký </t>
  </si>
  <si>
    <t>Z.03 - IPE240</t>
  </si>
  <si>
    <t xml:space="preserve">Z.03 - Nosník krátký nová krajovka </t>
  </si>
  <si>
    <t>98</t>
  </si>
  <si>
    <t>767-N/002</t>
  </si>
  <si>
    <t xml:space="preserve">O01 - Hliníkové lamely 450x850mm - požární </t>
  </si>
  <si>
    <t>-612352090</t>
  </si>
  <si>
    <t>99</t>
  </si>
  <si>
    <t>767-N/003</t>
  </si>
  <si>
    <t xml:space="preserve">O02 - Hliníkové lamely  550x550 - požární </t>
  </si>
  <si>
    <t>-927484186</t>
  </si>
  <si>
    <t>100</t>
  </si>
  <si>
    <t>767-N/004</t>
  </si>
  <si>
    <t>D01 - Dřevohliníkové plné s ocelovou zárubní , bezpečnostní kování , 900/2000</t>
  </si>
  <si>
    <t>308187654</t>
  </si>
  <si>
    <t>101</t>
  </si>
  <si>
    <t>767-N/005</t>
  </si>
  <si>
    <t xml:space="preserve">D02 - Dřevohliníkové dveře s ocelovou zárubní , bezpečnostní kování  , s kruhovou skleněnou výplní , 900*1970mm</t>
  </si>
  <si>
    <t>-1193463410</t>
  </si>
  <si>
    <t>102</t>
  </si>
  <si>
    <t>941-N/002</t>
  </si>
  <si>
    <t xml:space="preserve">Demontáž a likvidace  stávanící sřevěné konstrukce velína </t>
  </si>
  <si>
    <t>-357912219</t>
  </si>
  <si>
    <t>103</t>
  </si>
  <si>
    <t>941-N/003</t>
  </si>
  <si>
    <t xml:space="preserve">Demontáž a likvidace klempířských prvků z objektu stávajícího velína </t>
  </si>
  <si>
    <t>635183392</t>
  </si>
  <si>
    <t>104</t>
  </si>
  <si>
    <t>941-N/004</t>
  </si>
  <si>
    <t xml:space="preserve">Demontáž a likvidace ocelových konstrukcí ze stávajícího velína  </t>
  </si>
  <si>
    <t>-179381440</t>
  </si>
  <si>
    <t>105</t>
  </si>
  <si>
    <t>941-N/005</t>
  </si>
  <si>
    <t xml:space="preserve">Demontáž a zpětná montáž venkovního schodiště  - bude proveden nový nátěr  ocelové konstrukce </t>
  </si>
  <si>
    <t>-1468474408</t>
  </si>
  <si>
    <t>106</t>
  </si>
  <si>
    <t>998767122</t>
  </si>
  <si>
    <t>Přesun hmot tonážní pro zámečnické konstrukce ruční v objektech v přes 6 do 12 m</t>
  </si>
  <si>
    <t>865447277</t>
  </si>
  <si>
    <t>Přesun hmot pro zámečnické konstrukce stanovený z hmotnosti přesunovaného materiálu vodorovná dopravní vzdálenost do 50 m ruční (bez užití mechanizace) v objektech výšky přes 6 do 12 m</t>
  </si>
  <si>
    <t>https://podminky.urs.cz/item/CS_URS_2024_02/998767122</t>
  </si>
  <si>
    <t>771</t>
  </si>
  <si>
    <t>Podlahy z dlaždic</t>
  </si>
  <si>
    <t>107</t>
  </si>
  <si>
    <t>771111011</t>
  </si>
  <si>
    <t>Vysátí podkladu před pokládkou dlažby</t>
  </si>
  <si>
    <t>685726524</t>
  </si>
  <si>
    <t>Příprava podkladu před provedením dlažby vysátí podlah</t>
  </si>
  <si>
    <t>https://podminky.urs.cz/item/CS_URS_2024_02/771111011</t>
  </si>
  <si>
    <t>Podlaha FP1.1</t>
  </si>
  <si>
    <t>"m.č.2.01 - WC" 2,51</t>
  </si>
  <si>
    <t>"m.č.2.03" 3,134*1</t>
  </si>
  <si>
    <t>108</t>
  </si>
  <si>
    <t>771121011</t>
  </si>
  <si>
    <t>Nátěr penetrační na podlahu</t>
  </si>
  <si>
    <t>-170159059</t>
  </si>
  <si>
    <t>Příprava podkladu před provedením dlažby nátěr penetrační na podlahu</t>
  </si>
  <si>
    <t>https://podminky.urs.cz/item/CS_URS_2024_02/771121011</t>
  </si>
  <si>
    <t>109</t>
  </si>
  <si>
    <t>771574416</t>
  </si>
  <si>
    <t>Montáž podlah keramických hladkých lepených cementovým flexibilním lepidlem přes 9 do 12 ks/m2</t>
  </si>
  <si>
    <t>-968486216</t>
  </si>
  <si>
    <t>Montáž podlah z dlaždic keramických lepených cementovým flexibilním lepidlem hladkých, tloušťky do 10 mm přes 9 do 12 ks/m2</t>
  </si>
  <si>
    <t>https://podminky.urs.cz/item/CS_URS_2024_02/771574416</t>
  </si>
  <si>
    <t>110</t>
  </si>
  <si>
    <t>59761265</t>
  </si>
  <si>
    <t>dlažba keramická slinutá mrazuvzdorná R10/B povrch hladký/matný tl přes 10 do 15mm přes 9 do 12ks/m2</t>
  </si>
  <si>
    <t>572153783</t>
  </si>
  <si>
    <t>9,394*1,15 'Přepočtené koeficientem množství</t>
  </si>
  <si>
    <t>111</t>
  </si>
  <si>
    <t>998771122</t>
  </si>
  <si>
    <t>Přesun hmot tonážní pro podlahy z dlaždic ruční v objektech v přes 6 do 12 m</t>
  </si>
  <si>
    <t>1969185063</t>
  </si>
  <si>
    <t>Přesun hmot pro podlahy z dlaždic stanovený z hmotnosti přesunovaného materiálu vodorovná dopravní vzdálenost do 50 m ruční (bez užití mechanizace) v objektech výšky přes 6 do 12 m</t>
  </si>
  <si>
    <t>https://podminky.urs.cz/item/CS_URS_2024_02/998771122</t>
  </si>
  <si>
    <t>776</t>
  </si>
  <si>
    <t>Podlahy povlakové</t>
  </si>
  <si>
    <t>112</t>
  </si>
  <si>
    <t>776221211</t>
  </si>
  <si>
    <t>Lepení čtverců z PVC standardním lepidlem</t>
  </si>
  <si>
    <t>-1868077204</t>
  </si>
  <si>
    <t>Montáž podlahovin z PVC lepením standardním lepidlem ze čtverců</t>
  </si>
  <si>
    <t>https://podminky.urs.cz/item/CS_URS_2024_02/776221211</t>
  </si>
  <si>
    <t>"m.č.2.05" 12,31</t>
  </si>
  <si>
    <t>113</t>
  </si>
  <si>
    <t>28411044</t>
  </si>
  <si>
    <t>PVC vinyl homogenní antistatická neválcovaná tl 2,00mm, čtverce 615x615mm, R 1-100MΩ, rozměrová stálost 0,05%, otlak do 0,035mm</t>
  </si>
  <si>
    <t>31766413</t>
  </si>
  <si>
    <t>12,31*1,1 'Přepočtené koeficientem množství</t>
  </si>
  <si>
    <t>114</t>
  </si>
  <si>
    <t>776231111</t>
  </si>
  <si>
    <t>Lepení lamel a čtverců z vinylu standardním lepidlem</t>
  </si>
  <si>
    <t>1238437083</t>
  </si>
  <si>
    <t>Montáž podlahovin z vinylu lepením lamel nebo čtverců standardním lepidlem</t>
  </si>
  <si>
    <t>https://podminky.urs.cz/item/CS_URS_2024_02/776231111</t>
  </si>
  <si>
    <t>"m.č.2.03" 17,4</t>
  </si>
  <si>
    <t>115</t>
  </si>
  <si>
    <t>28411050</t>
  </si>
  <si>
    <t>dílce vinylové tl 2,0mm, nášlapná vrstva 0,40mm, úprava PUR, třída zátěže 23/32/41, otlak 0,05mm, R10, třída otěru T, hořlavost Bfl S1, bez ftalátů</t>
  </si>
  <si>
    <t>276024425</t>
  </si>
  <si>
    <t>27*1,1 'Přepočtené koeficientem množství</t>
  </si>
  <si>
    <t>116</t>
  </si>
  <si>
    <t>776411111</t>
  </si>
  <si>
    <t>Montáž obvodových soklíků výšky do 80 mm</t>
  </si>
  <si>
    <t>1542948480</t>
  </si>
  <si>
    <t>Montáž soklíků lepením obvodových, výšky do 80 mm</t>
  </si>
  <si>
    <t>https://podminky.urs.cz/item/CS_URS_2024_02/776411111</t>
  </si>
  <si>
    <t>3,217*2+5,604*2</t>
  </si>
  <si>
    <t>3,134*2+3,085*2</t>
  </si>
  <si>
    <t>-(0,9*1,97)</t>
  </si>
  <si>
    <t>117</t>
  </si>
  <si>
    <t>28411009</t>
  </si>
  <si>
    <t>lišta soklová PVC 18x80mm</t>
  </si>
  <si>
    <t>1863995684</t>
  </si>
  <si>
    <t>28,307*1,02 'Přepočtené koeficientem množství</t>
  </si>
  <si>
    <t>781</t>
  </si>
  <si>
    <t>Dokončovací práce - obklady</t>
  </si>
  <si>
    <t>118</t>
  </si>
  <si>
    <t>781111011</t>
  </si>
  <si>
    <t>Ometení (oprášení) stěny při přípravě podkladu</t>
  </si>
  <si>
    <t>-285751365</t>
  </si>
  <si>
    <t>Příprava podkladu před provedením obkladu oprášení (ometení) stěny</t>
  </si>
  <si>
    <t>https://podminky.urs.cz/item/CS_URS_2024_02/781111011</t>
  </si>
  <si>
    <t>FW1 - obklad kuchyně</t>
  </si>
  <si>
    <t>3,125*0,6</t>
  </si>
  <si>
    <t xml:space="preserve">FW2 </t>
  </si>
  <si>
    <t>(1,198*2+0,925*4+1,619*2)*2,53</t>
  </si>
  <si>
    <t>-(0,7*1,97+0,7*1,97)</t>
  </si>
  <si>
    <t>119</t>
  </si>
  <si>
    <t>781121011</t>
  </si>
  <si>
    <t>Nátěr penetrační na stěnu</t>
  </si>
  <si>
    <t>1932951401</t>
  </si>
  <si>
    <t>Příprava podkladu před provedením obkladu nátěr penetrační na stěnu</t>
  </si>
  <si>
    <t>https://podminky.urs.cz/item/CS_URS_2024_02/781121011</t>
  </si>
  <si>
    <t>120</t>
  </si>
  <si>
    <t>781131112</t>
  </si>
  <si>
    <t>Izolace pod obklad nátěrem nebo stěrkou ve dvou vrstvách</t>
  </si>
  <si>
    <t>97864789</t>
  </si>
  <si>
    <t>Izolace stěny pod obklad izolace nátěrem nebo stěrkou ve dvou vrstvách</t>
  </si>
  <si>
    <t>https://podminky.urs.cz/item/CS_URS_2024_02/781131112</t>
  </si>
  <si>
    <t>121</t>
  </si>
  <si>
    <t>781472215</t>
  </si>
  <si>
    <t>Montáž obkladů keramických hladkých lepených cementovým flexibilním lepidlem přes 6 do 9 ks/m2</t>
  </si>
  <si>
    <t>-2063010869</t>
  </si>
  <si>
    <t>Montáž keramických obkladů stěn lepených cementovým flexibilním lepidlem hladkých přes 6 do 9 ks/m2</t>
  </si>
  <si>
    <t>https://podminky.urs.cz/item/CS_URS_2024_02/781472215</t>
  </si>
  <si>
    <t>122</t>
  </si>
  <si>
    <t>59761718</t>
  </si>
  <si>
    <t>obklad keramický nemrazuvzdorný povrch hladký/matný tl do 10mm přes 6 do 9ks/m2</t>
  </si>
  <si>
    <t>-1774360526</t>
  </si>
  <si>
    <t>22,732*1,15 'Přepočtené koeficientem množství</t>
  </si>
  <si>
    <t>123</t>
  </si>
  <si>
    <t>781495211</t>
  </si>
  <si>
    <t>Čištění vnitřních ploch stěn po provedení obkladu chemickými prostředky</t>
  </si>
  <si>
    <t>1044838185</t>
  </si>
  <si>
    <t>Čištění vnitřních ploch po provedení obkladu stěn chemickými prostředky</t>
  </si>
  <si>
    <t>https://podminky.urs.cz/item/CS_URS_2024_02/781495211</t>
  </si>
  <si>
    <t>124</t>
  </si>
  <si>
    <t>998781122</t>
  </si>
  <si>
    <t>Přesun hmot tonážní pro obklady keramické ruční v objektech v přes 6 do 12 m</t>
  </si>
  <si>
    <t>-1030837333</t>
  </si>
  <si>
    <t>Přesun hmot pro obklady keramické stanovený z hmotnosti přesunovaného materiálu vodorovná dopravní vzdálenost do 50 m ruční (bez užití mechanizace) v objektech výšky přes 6 do 12 m</t>
  </si>
  <si>
    <t>https://podminky.urs.cz/item/CS_URS_2024_02/998781122</t>
  </si>
  <si>
    <t>125</t>
  </si>
  <si>
    <t>998781129</t>
  </si>
  <si>
    <t>Příplatek k ručnímu přesunu hmot tonážnímu pro obklady keramické za zvětšený přesun ZKD 50 m</t>
  </si>
  <si>
    <t>280083555</t>
  </si>
  <si>
    <t>Přesun hmot pro obklady keramické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</si>
  <si>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https://podminky.urs.cz/item/CS_URS_2024_02/998781129</t>
  </si>
  <si>
    <t>0,692*10 'Přepočtené koeficientem množství</t>
  </si>
  <si>
    <t>784</t>
  </si>
  <si>
    <t>Dokončovací práce - malby a tapety</t>
  </si>
  <si>
    <t>126</t>
  </si>
  <si>
    <t>784111001</t>
  </si>
  <si>
    <t>Oprášení (ometení ) podkladu v místnostech v do 3,80 m</t>
  </si>
  <si>
    <t>-1568662675</t>
  </si>
  <si>
    <t>Oprášení (ometení) podkladu v místnostech výšky do 3,80 m</t>
  </si>
  <si>
    <t>https://podminky.urs.cz/item/CS_URS_2024_02/784111001</t>
  </si>
  <si>
    <t>126,56</t>
  </si>
  <si>
    <t>127</t>
  </si>
  <si>
    <t>784181101</t>
  </si>
  <si>
    <t>Základní akrylátová jednonásobná bezbarvá penetrace podkladu v místnostech v do 3,80 m</t>
  </si>
  <si>
    <t>-284775028</t>
  </si>
  <si>
    <t>Penetrace podkladu jednonásobná základní akrylátová bezbarvá v místnostech výšky do 3,80 m</t>
  </si>
  <si>
    <t>https://podminky.urs.cz/item/CS_URS_2024_02/784181101</t>
  </si>
  <si>
    <t>128</t>
  </si>
  <si>
    <t>784211101</t>
  </si>
  <si>
    <t>Dvojnásobné bílé malby ze směsí za mokra výborně oděruvzdorných v místnostech v do 3,80 m</t>
  </si>
  <si>
    <t>-820397447</t>
  </si>
  <si>
    <t>Malby z malířských směsí oděruvzdorných za mokra dvojnásobné, bílé za mokra oděruvzdorné výborně v místnostech výšky do 3,80 m</t>
  </si>
  <si>
    <t>https://podminky.urs.cz/item/CS_URS_2024_02/784211101</t>
  </si>
  <si>
    <t>786</t>
  </si>
  <si>
    <t>Dokončovací práce - čalounické úpravy</t>
  </si>
  <si>
    <t>129</t>
  </si>
  <si>
    <t>786623015</t>
  </si>
  <si>
    <t>Montáž venkovní žaluzie do okenního nebo dveřního otvoru na rám nebo do žaluziové schránky ovládané motorem pl přes 6 do 8 m2</t>
  </si>
  <si>
    <t>714241927</t>
  </si>
  <si>
    <t>Montáž venkovních žaluzií do okenního nebo dveřního otvoru ovládaných motorem, upevněných na rám nebo do žaluziově schránky, plochy přes 6 do 8 m2</t>
  </si>
  <si>
    <t>https://podminky.urs.cz/item/CS_URS_2024_02/786623015</t>
  </si>
  <si>
    <t>R01</t>
  </si>
  <si>
    <t>R02</t>
  </si>
  <si>
    <t>R03</t>
  </si>
  <si>
    <t>130</t>
  </si>
  <si>
    <t>55342532</t>
  </si>
  <si>
    <t>žaluzie Z-90 ovládaná základním motorem včetně příslušenství plochy do 7,0m2</t>
  </si>
  <si>
    <t>122046000</t>
  </si>
  <si>
    <t>Poznámka k položce:_x000d_
příslušenství = horní Al profil včetně držáků, spodní Al profil, vodící Al profil včetně držáků</t>
  </si>
  <si>
    <t>1,55*1,14*2</t>
  </si>
  <si>
    <t>131</t>
  </si>
  <si>
    <t>786-N/01</t>
  </si>
  <si>
    <t xml:space="preserve">Žaluziový box  ISOPARTS</t>
  </si>
  <si>
    <t>916849678</t>
  </si>
  <si>
    <t>5,764+2,265+2,265</t>
  </si>
  <si>
    <t>132</t>
  </si>
  <si>
    <t>998786122</t>
  </si>
  <si>
    <t>Přesun hmot tonážní pro stínění a čalounické úpravy ruční v objektech v přes 6 do 12 m</t>
  </si>
  <si>
    <t>-1027063133</t>
  </si>
  <si>
    <t>Přesun hmot pro stínění a čalounické úpravy stanovený z hmotnosti přesunovaného materiálu vodorovná dopravní vzdálenost do 50 m ruční (bez užití mechanizace) v objektech výšky (hloubky) přes 6 do 12 m</t>
  </si>
  <si>
    <t>https://podminky.urs.cz/item/CS_URS_2024_02/998786122</t>
  </si>
  <si>
    <t>133</t>
  </si>
  <si>
    <t>998786129</t>
  </si>
  <si>
    <t>Příplatek k ručnímu přesunu hmot tonážnímu pro stínění a čalounické úpravy za zvětšený přesun ZKD 50 m</t>
  </si>
  <si>
    <t>-1664060532</t>
  </si>
  <si>
    <t>Přesun hmot pro stínění a čalounické úpravy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</si>
  <si>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https://podminky.urs.cz/item/CS_URS_2024_02/998786129</t>
  </si>
  <si>
    <t>D.1.4 - Technika prostředí staveb</t>
  </si>
  <si>
    <t>Soupis:</t>
  </si>
  <si>
    <t>D.1.4.1 - Zdravotechnické instalace</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</si>
  <si>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</si>
  <si>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</si>
  <si>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</si>
  <si>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</si>
  <si>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734 - Ústřední vytápění - armatury</t>
  </si>
  <si>
    <t xml:space="preserve">    751 - Vzduchotechnika</t>
  </si>
  <si>
    <t>HZS - Hodinové zúčtovací sazby</t>
  </si>
  <si>
    <t>721</t>
  </si>
  <si>
    <t>Zdravotechnika - vnitřní kanalizace</t>
  </si>
  <si>
    <t>721170974</t>
  </si>
  <si>
    <t>Potrubí z PVC krácení trub DN 110</t>
  </si>
  <si>
    <t>-1716588310</t>
  </si>
  <si>
    <t>Opravy odpadního potrubí plastového krácení trub DN 110</t>
  </si>
  <si>
    <t>https://podminky.urs.cz/item/CS_URS_2024_02/721170974</t>
  </si>
  <si>
    <t>TZ; D.1.4.1.01; D.1.4.1.02; D.1.4.1.06.</t>
  </si>
  <si>
    <t>1 "propojení stávajícího potrubí na nové vedení"</t>
  </si>
  <si>
    <t>721171905</t>
  </si>
  <si>
    <t>Potrubí z PP vsazení odbočky do hrdla DN 110</t>
  </si>
  <si>
    <t>1731712220</t>
  </si>
  <si>
    <t>Opravy odpadního potrubí plastového vsazení odbočky do potrubí DN 110</t>
  </si>
  <si>
    <t>https://podminky.urs.cz/item/CS_URS_2024_02/721171905</t>
  </si>
  <si>
    <t>721171915</t>
  </si>
  <si>
    <t>Potrubí z PP propojení potrubí DN 110</t>
  </si>
  <si>
    <t>760759299</t>
  </si>
  <si>
    <t>Opravy odpadního potrubí plastového propojení dosavadního potrubí DN 110</t>
  </si>
  <si>
    <t>https://podminky.urs.cz/item/CS_URS_2024_02/721171915</t>
  </si>
  <si>
    <t>721174041</t>
  </si>
  <si>
    <t>Potrubí kanalizační z PP připojovací DN 32</t>
  </si>
  <si>
    <t>-446553912</t>
  </si>
  <si>
    <t>Potrubí z trub polypropylenových připojovací DN 32</t>
  </si>
  <si>
    <t>https://podminky.urs.cz/item/CS_URS_2024_02/721174041</t>
  </si>
  <si>
    <t>28615628</t>
  </si>
  <si>
    <t>odbočka HTEA úhel 87° DN 32/32</t>
  </si>
  <si>
    <t>744820011</t>
  </si>
  <si>
    <t>28615655</t>
  </si>
  <si>
    <t>objímka instalační pevná dvoušroubová HTPO DN 32</t>
  </si>
  <si>
    <t>-321220064</t>
  </si>
  <si>
    <t>28615615</t>
  </si>
  <si>
    <t>koleno odpadní pro vysoké teploty HTB DN 32x87°</t>
  </si>
  <si>
    <t>1615911948</t>
  </si>
  <si>
    <t>721174042</t>
  </si>
  <si>
    <t>Potrubí kanalizační z PP připojovací DN 40</t>
  </si>
  <si>
    <t>694506069</t>
  </si>
  <si>
    <t>Potrubí z trub polypropylenových připojovací DN 40</t>
  </si>
  <si>
    <t>https://podminky.urs.cz/item/CS_URS_2024_02/721174042</t>
  </si>
  <si>
    <t>28615656</t>
  </si>
  <si>
    <t>objímka instalační pevná dvoušroubová HTPO DN 40</t>
  </si>
  <si>
    <t>-1618402383</t>
  </si>
  <si>
    <t>28615609</t>
  </si>
  <si>
    <t>koleno odpadní pro vysoké teploty HTB DN 40x45°</t>
  </si>
  <si>
    <t>-1442975372</t>
  </si>
  <si>
    <t>28615622</t>
  </si>
  <si>
    <t>odbočka HTEA úhel 45° DN 40/40</t>
  </si>
  <si>
    <t>-927218471</t>
  </si>
  <si>
    <t>28615634</t>
  </si>
  <si>
    <t>redukce odpadní nesouosá HTR DN 40/32</t>
  </si>
  <si>
    <t>1768039615</t>
  </si>
  <si>
    <t>721174043</t>
  </si>
  <si>
    <t>Potrubí kanalizační z PP připojovací DN 50</t>
  </si>
  <si>
    <t>-977783259</t>
  </si>
  <si>
    <t>Potrubí z trub polypropylenových připojovací DN 50</t>
  </si>
  <si>
    <t>https://podminky.urs.cz/item/CS_URS_2024_02/721174043</t>
  </si>
  <si>
    <t>28615550</t>
  </si>
  <si>
    <t>odbočka HTEA úhel 45° DN 50/40</t>
  </si>
  <si>
    <t>-1610896095</t>
  </si>
  <si>
    <t>28615623</t>
  </si>
  <si>
    <t>odbočka HTEA úhel 45° DN 50/50</t>
  </si>
  <si>
    <t>-483286959</t>
  </si>
  <si>
    <t>28615657</t>
  </si>
  <si>
    <t>objímka instalační pevná dvoušroubová HTPO DN 50</t>
  </si>
  <si>
    <t>2041645003</t>
  </si>
  <si>
    <t>28615635</t>
  </si>
  <si>
    <t>redukce odpadní nesouosá HTR DN 50/40</t>
  </si>
  <si>
    <t>-350710950</t>
  </si>
  <si>
    <t>721174045</t>
  </si>
  <si>
    <t>Potrubí kanalizační z PP připojovací DN 110</t>
  </si>
  <si>
    <t>537648813</t>
  </si>
  <si>
    <t>Potrubí z trub polypropylenových připojovací DN 110</t>
  </si>
  <si>
    <t>https://podminky.urs.cz/item/CS_URS_2024_02/721174045</t>
  </si>
  <si>
    <t>28615552</t>
  </si>
  <si>
    <t>odbočka HTEA úhel 45° DN 110/50</t>
  </si>
  <si>
    <t>-2011191704</t>
  </si>
  <si>
    <t>28615612</t>
  </si>
  <si>
    <t>koleno odpadní pro vysoké teploty HTB DN 110x45°</t>
  </si>
  <si>
    <t>-1267653195</t>
  </si>
  <si>
    <t>28615572</t>
  </si>
  <si>
    <t>odbočka HTEA úhel 87° DN 110/50</t>
  </si>
  <si>
    <t>-1660658775</t>
  </si>
  <si>
    <t>28615659</t>
  </si>
  <si>
    <t>objímka instalační pevná dvoušroubová HTPO DN 110</t>
  </si>
  <si>
    <t>370711880</t>
  </si>
  <si>
    <t>28615651</t>
  </si>
  <si>
    <t>čistící kus kanalizační PP DN 110</t>
  </si>
  <si>
    <t>-626948845</t>
  </si>
  <si>
    <t>721194103</t>
  </si>
  <si>
    <t>Vyvedení a upevnění odpadních výpustek DN 32</t>
  </si>
  <si>
    <t>-2085115293</t>
  </si>
  <si>
    <t>Vyměření přípojek na potrubí vyvedení a upevnění odpadních výpustek DN 32</t>
  </si>
  <si>
    <t>https://podminky.urs.cz/item/CS_URS_2024_02/721194103</t>
  </si>
  <si>
    <t>721194104</t>
  </si>
  <si>
    <t>Vyvedení a upevnění odpadních výpustek DN 40</t>
  </si>
  <si>
    <t>747292684</t>
  </si>
  <si>
    <t>Vyměření přípojek na potrubí vyvedení a upevnění odpadních výpustek DN 40</t>
  </si>
  <si>
    <t>https://podminky.urs.cz/item/CS_URS_2024_02/721194104</t>
  </si>
  <si>
    <t>721194105</t>
  </si>
  <si>
    <t>Vyvedení a upevnění odpadních výpustek DN 50</t>
  </si>
  <si>
    <t>468925619</t>
  </si>
  <si>
    <t>Vyměření přípojek na potrubí vyvedení a upevnění odpadních výpustek DN 50</t>
  </si>
  <si>
    <t>https://podminky.urs.cz/item/CS_URS_2024_02/721194105</t>
  </si>
  <si>
    <t>721194109</t>
  </si>
  <si>
    <t>Vyvedení a upevnění odpadních výpustek DN 110</t>
  </si>
  <si>
    <t>2039512807</t>
  </si>
  <si>
    <t>Vyměření přípojek na potrubí vyvedení a upevnění odpadních výpustek DN 110</t>
  </si>
  <si>
    <t>https://podminky.urs.cz/item/CS_URS_2024_02/721194109</t>
  </si>
  <si>
    <t>721273153</t>
  </si>
  <si>
    <t>Hlavice ventilační polypropylen PP DN 110</t>
  </si>
  <si>
    <t>-1554188547</t>
  </si>
  <si>
    <t>Ventilační hlavice z polypropylenu (PP) DN 110</t>
  </si>
  <si>
    <t>https://podminky.urs.cz/item/CS_URS_2024_02/721273153</t>
  </si>
  <si>
    <t>721290111</t>
  </si>
  <si>
    <t>Zkouška těsnosti potrubí kanalizace vodou DN do 125</t>
  </si>
  <si>
    <t>-1409020406</t>
  </si>
  <si>
    <t>Zkouška těsnosti kanalizace v objektech vodou do DN 125</t>
  </si>
  <si>
    <t>https://podminky.urs.cz/item/CS_URS_2024_02/721290111</t>
  </si>
  <si>
    <t>12 "DN110"</t>
  </si>
  <si>
    <t>3 "DN50</t>
  </si>
  <si>
    <t>4 "DN40"</t>
  </si>
  <si>
    <t>13 "DN32"</t>
  </si>
  <si>
    <t>721910912</t>
  </si>
  <si>
    <t>Pročištění odpadů svislých v jednom podlaží DN do 200</t>
  </si>
  <si>
    <t>-842139616</t>
  </si>
  <si>
    <t>Pročištění svislých odpadů v jednom podlaží do DN 200</t>
  </si>
  <si>
    <t>https://podminky.urs.cz/item/CS_URS_2024_02/721910912</t>
  </si>
  <si>
    <t>TZ; D.1.4.1.01; D.1.4.1.02; D.1.4.1.06</t>
  </si>
  <si>
    <t>1 "Proplach stávajících rozvodu"</t>
  </si>
  <si>
    <t>998721121</t>
  </si>
  <si>
    <t>Přesun hmot tonážní pro vnitřní kanalizaci ruční v objektech v do 6 m</t>
  </si>
  <si>
    <t>659048891</t>
  </si>
  <si>
    <t>Přesun hmot pro vnitřní kanalizaci stanovený z hmotnosti přesunovaného materiálu vodorovná dopravní vzdálenost do 50 m ruční (bez užití mechanizace) v objektech výšky do 6 m</t>
  </si>
  <si>
    <t>https://podminky.urs.cz/item/CS_URS_2024_02/998721121</t>
  </si>
  <si>
    <t>998721129</t>
  </si>
  <si>
    <t>Příplatek k ručnímu přesunu hmot tonážnímu pro vnitřní kanalizaci za zvětšený přesun ZKD 50 m</t>
  </si>
  <si>
    <t>-309326716</t>
  </si>
  <si>
    <t>Přesun hmot pro vnitřní kanalizaci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</si>
  <si>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https://podminky.urs.cz/item/CS_URS_2024_02/998721129</t>
  </si>
  <si>
    <t>722</t>
  </si>
  <si>
    <t>Zdravotechnika - vnitřní vodovod</t>
  </si>
  <si>
    <t>722171913</t>
  </si>
  <si>
    <t>Potrubí plastové odříznutí trubky D přes 20 do 25 mm</t>
  </si>
  <si>
    <t>-89008079</t>
  </si>
  <si>
    <t>Odříznutí trubky nebo tvarovky u rozvodů vody z plastů D přes 20 do 25 mm</t>
  </si>
  <si>
    <t>https://podminky.urs.cz/item/CS_URS_2024_02/722171913</t>
  </si>
  <si>
    <t>Napojení do stávajícího potrubí vodovodu</t>
  </si>
  <si>
    <t>722171933</t>
  </si>
  <si>
    <t>Potrubí plastové výměna trub nebo tvarovek D přes 20 do 25 mm</t>
  </si>
  <si>
    <t>-217930087</t>
  </si>
  <si>
    <t>Výměna trubky, tvarovky, vsazení odbočky na rozvodech vody z plastů D přes 20 do 25 mm</t>
  </si>
  <si>
    <t>https://podminky.urs.cz/item/CS_URS_2024_02/722171933</t>
  </si>
  <si>
    <t>28614442</t>
  </si>
  <si>
    <t>trubka vodovodní tlaková PP-RCT S 4 D 25mm</t>
  </si>
  <si>
    <t>946627387</t>
  </si>
  <si>
    <t>1*1,03 'Přepočtené koeficientem množství</t>
  </si>
  <si>
    <t>28654170</t>
  </si>
  <si>
    <t>redukce PPR hrdlová D 25x20mm</t>
  </si>
  <si>
    <t>1714107037</t>
  </si>
  <si>
    <t>28654144</t>
  </si>
  <si>
    <t>nátrubek PPR D 25mm</t>
  </si>
  <si>
    <t>-869429296</t>
  </si>
  <si>
    <t>28654004</t>
  </si>
  <si>
    <t>koleno 90° PPR pro rozvod pitné a teplé užitkové vody D 25mm</t>
  </si>
  <si>
    <t>-758776605</t>
  </si>
  <si>
    <t>722173914</t>
  </si>
  <si>
    <t>Potrubí plastové spoje svar polyfuze D přes 25 do 32 mm</t>
  </si>
  <si>
    <t>-2013493066</t>
  </si>
  <si>
    <t>Spoje rozvodů vody z plastů svary polyfuzí D přes 25 do 32 mm</t>
  </si>
  <si>
    <t>https://podminky.urs.cz/item/CS_URS_2024_02/722173914</t>
  </si>
  <si>
    <t>722176112</t>
  </si>
  <si>
    <t>Montáž potrubí plastové spojované svary polyfuzně D přes 16 do 20 mm</t>
  </si>
  <si>
    <t>1795122709</t>
  </si>
  <si>
    <t>Montáž potrubí z plastových trub svařovaných polyfuzně D přes 16 do 20 mm</t>
  </si>
  <si>
    <t>https://podminky.urs.cz/item/CS_URS_2024_02/722176112</t>
  </si>
  <si>
    <t>TZ; D.1.4.1.04; D.1.4.1.05; D.1.4.1.06.</t>
  </si>
  <si>
    <t>31197002</t>
  </si>
  <si>
    <t>tyč závitová Pz 4.6 M8</t>
  </si>
  <si>
    <t>-1507349259</t>
  </si>
  <si>
    <t>4,8*1,03 'Přepočtené koeficientem množství</t>
  </si>
  <si>
    <t>42390142</t>
  </si>
  <si>
    <t>objímka potrubí dvoušroubová M8 20-23 1/2"</t>
  </si>
  <si>
    <t>-1012226752</t>
  </si>
  <si>
    <t>28614441</t>
  </si>
  <si>
    <t>trubka vodovodní tlaková PP-RCT S 4 D 20mm</t>
  </si>
  <si>
    <t>266586963</t>
  </si>
  <si>
    <t>8*1,03 'Přepočtené koeficientem množství</t>
  </si>
  <si>
    <t>722176114</t>
  </si>
  <si>
    <t>Montáž potrubí plastové spojované svary polyfuzně D přes 22 do 32 mm</t>
  </si>
  <si>
    <t>1548430101</t>
  </si>
  <si>
    <t>Montáž potrubí z plastových trub svařovaných polyfuzně D přes 25 do 32 mm</t>
  </si>
  <si>
    <t>https://podminky.urs.cz/item/CS_URS_2024_02/722176114</t>
  </si>
  <si>
    <t>31197002.1</t>
  </si>
  <si>
    <t>-1348383509</t>
  </si>
  <si>
    <t>5,4*1,03 'Přepočtené koeficientem množství</t>
  </si>
  <si>
    <t>42390143.1</t>
  </si>
  <si>
    <t>objímka potrubí dvoušroubová M8 25-30 3/4"</t>
  </si>
  <si>
    <t>-1417013096</t>
  </si>
  <si>
    <t>28614442.1</t>
  </si>
  <si>
    <t>-2139970745</t>
  </si>
  <si>
    <t>9*1,03 'Přepočtené koeficientem množství</t>
  </si>
  <si>
    <t>722179191</t>
  </si>
  <si>
    <t>Příplatek k rozvodu vody z plastů za malý rozsah prací na zakázce do 20 m</t>
  </si>
  <si>
    <t>-299887642</t>
  </si>
  <si>
    <t>Příplatek k ceně rozvody vody z plastů za práce malého rozsahu na zakázce do 20 m rozvodu</t>
  </si>
  <si>
    <t>https://podminky.urs.cz/item/CS_URS_2024_02/722179191</t>
  </si>
  <si>
    <t>722181241</t>
  </si>
  <si>
    <t>Ochrana vodovodního potrubí přilepenými termoizolačními trubicemi z PE tl přes 13 do 20 mm DN do 22 mm</t>
  </si>
  <si>
    <t>2121159089</t>
  </si>
  <si>
    <t>Ochrana potrubí termoizolačními trubicemi z pěnového polyetylenu PE přilepenými v příčných a podélných spojích, tloušťky izolace přes 13 do 20 mm, vnitřního průměru izolace DN do 22 mm</t>
  </si>
  <si>
    <t>https://podminky.urs.cz/item/CS_URS_2024_02/722181241</t>
  </si>
  <si>
    <t>722181242</t>
  </si>
  <si>
    <t>Ochrana vodovodního potrubí přilepenými termoizolačními trubicemi z PE tl přes 13 do 20 mm DN přes 22 do 45 mm</t>
  </si>
  <si>
    <t>732137161</t>
  </si>
  <si>
    <t>Ochrana potrubí termoizolačními trubicemi z pěnového polyetylenu PE přilepenými v příčných a podélných spojích, tloušťky izolace přes 13 do 20 mm, vnitřního průměru izolace DN přes 22 do 45 mm</t>
  </si>
  <si>
    <t>https://podminky.urs.cz/item/CS_URS_2024_02/722181242</t>
  </si>
  <si>
    <t>722190401</t>
  </si>
  <si>
    <t>Vyvedení a upevnění výpustku DN do 25</t>
  </si>
  <si>
    <t>1316103448</t>
  </si>
  <si>
    <t>Zřízení přípojek na potrubí vyvedení a upevnění výpustek do DN 25</t>
  </si>
  <si>
    <t>https://podminky.urs.cz/item/CS_URS_2024_02/722190401</t>
  </si>
  <si>
    <t>722190901</t>
  </si>
  <si>
    <t>Uzavření nebo otevření vodovodního potrubí při opravách</t>
  </si>
  <si>
    <t>-1189562006</t>
  </si>
  <si>
    <t>Opravy ostatní uzavření nebo otevření vodovodního potrubí při opravách včetně vypuštění a napuštění</t>
  </si>
  <si>
    <t>https://podminky.urs.cz/item/CS_URS_2024_02/722190901</t>
  </si>
  <si>
    <t>TZ</t>
  </si>
  <si>
    <t>Napojení na stávající vodovod</t>
  </si>
  <si>
    <t>722220152</t>
  </si>
  <si>
    <t>Nástěnka závitová plastová PPR PN 20 DN 20 x G 1/2"</t>
  </si>
  <si>
    <t>-1976109328</t>
  </si>
  <si>
    <t>Armatury s jedním závitem plastové (PPR) PN 20 (SDR 6) DN 20 x G 1/2"</t>
  </si>
  <si>
    <t>https://podminky.urs.cz/item/CS_URS_2024_02/722220152</t>
  </si>
  <si>
    <t>722220991</t>
  </si>
  <si>
    <t>Zpětná montáž armatur s dvěma závity do G 3/4</t>
  </si>
  <si>
    <t>1372284788</t>
  </si>
  <si>
    <t>Opravy závitových armatur zpětná montáž armatur se dvěma závity do G 3/4</t>
  </si>
  <si>
    <t>https://podminky.urs.cz/item/CS_URS_2024_02/722220991</t>
  </si>
  <si>
    <t>722224115</t>
  </si>
  <si>
    <t>Kohout plnicí nebo vypouštěcí G 1/2" PN 10 s jedním závitem</t>
  </si>
  <si>
    <t>-1002730818</t>
  </si>
  <si>
    <t>Armatury s jedním závitem kohouty plnicí a vypouštěcí PN 10 G 1/2"</t>
  </si>
  <si>
    <t>https://podminky.urs.cz/item/CS_URS_2024_02/722224115</t>
  </si>
  <si>
    <t>722232011</t>
  </si>
  <si>
    <t>Kohout kulový podomítkový G 1/2" PN 16 do 120°C vnitřní závit</t>
  </si>
  <si>
    <t>2015100193</t>
  </si>
  <si>
    <t>Armatury se dvěma závity kulové kohouty PN 16 do 120°C podomítkové vnitřní závit G 1/2"</t>
  </si>
  <si>
    <t>https://podminky.urs.cz/item/CS_URS_2024_02/722232011</t>
  </si>
  <si>
    <t>722232062</t>
  </si>
  <si>
    <t>Kohout kulový přímý G 3/4" PN 42 do 185°C vnitřní závit s vypouštěním</t>
  </si>
  <si>
    <t>-1561859762</t>
  </si>
  <si>
    <t>Armatury se dvěma závity kulové kohouty PN 42 do 185 °C přímé vnitřní závit s vypouštěním G 3/4"</t>
  </si>
  <si>
    <t>https://podminky.urs.cz/item/CS_URS_2024_02/722232062</t>
  </si>
  <si>
    <t>722239102</t>
  </si>
  <si>
    <t>Montáž armatur vodovodních se dvěma závity G 3/4"</t>
  </si>
  <si>
    <t>260335544</t>
  </si>
  <si>
    <t>Armatury se dvěma závity montáž vodovodních armatur se dvěma závity ostatních typů G 3/4"</t>
  </si>
  <si>
    <t>https://podminky.urs.cz/item/CS_URS_2024_02/722239102</t>
  </si>
  <si>
    <t>55111228</t>
  </si>
  <si>
    <t>ventil přímý průchozí mosazný 3/4"</t>
  </si>
  <si>
    <t>-354735629</t>
  </si>
  <si>
    <t>722290234</t>
  </si>
  <si>
    <t>Proplach a dezinfekce vodovodního potrubí DN do 80</t>
  </si>
  <si>
    <t>856233338</t>
  </si>
  <si>
    <t>Zkoušky, proplach a desinfekce vodovodního potrubí proplach a desinfekce vodovodního potrubí do DN 80</t>
  </si>
  <si>
    <t>https://podminky.urs.cz/item/CS_URS_2024_02/722290234</t>
  </si>
  <si>
    <t>8+9</t>
  </si>
  <si>
    <t>722290246</t>
  </si>
  <si>
    <t>Zkouška těsnosti vodovodního potrubí plastového DN do 40</t>
  </si>
  <si>
    <t>-1948297625</t>
  </si>
  <si>
    <t>Zkoušky, proplach a desinfekce vodovodního potrubí zkoušky těsnosti vodovodního potrubí plastového do DN 40</t>
  </si>
  <si>
    <t>https://podminky.urs.cz/item/CS_URS_2024_02/722290246</t>
  </si>
  <si>
    <t>998722121</t>
  </si>
  <si>
    <t>Přesun hmot tonážní pro vnitřní vodovod ruční v objektech v do 6 m</t>
  </si>
  <si>
    <t>-1754886010</t>
  </si>
  <si>
    <t>Přesun hmot pro vnitřní vodovod stanovený z hmotnosti přesunovaného materiálu vodorovná dopravní vzdálenost do 50 m ruční (bez užití mechanizace) v objektech výšky do 6 m</t>
  </si>
  <si>
    <t>https://podminky.urs.cz/item/CS_URS_2024_02/998722121</t>
  </si>
  <si>
    <t>998722129</t>
  </si>
  <si>
    <t>Příplatek k ručnímu k přesunu hmot tonážnímu pro vnitřní vodovod za zvětšený přesun ZKD 50 m</t>
  </si>
  <si>
    <t>-1468034554</t>
  </si>
  <si>
    <t>Přesun hmot pro vnitřní vodovod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</si>
  <si>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https://podminky.urs.cz/item/CS_URS_2024_02/998722129</t>
  </si>
  <si>
    <t>725</t>
  </si>
  <si>
    <t>Zdravotechnika - zařizovací předměty</t>
  </si>
  <si>
    <t>725112022</t>
  </si>
  <si>
    <t>Klozet keramický závěsný na nosné stěny odpad vodorovný</t>
  </si>
  <si>
    <t>-1624543353</t>
  </si>
  <si>
    <t>Zařízení záchodů klozety keramické závěsné na nosné stěny s hlubokým splachováním odpad vodorovný</t>
  </si>
  <si>
    <t>https://podminky.urs.cz/item/CS_URS_2024_02/725112022</t>
  </si>
  <si>
    <t>TZ, D.1.4.1._6; D.1.4.1._5</t>
  </si>
  <si>
    <t>725119131</t>
  </si>
  <si>
    <t>Montáž klozetových sedátek standardních</t>
  </si>
  <si>
    <t>-579724410</t>
  </si>
  <si>
    <t>Zařízení záchodů montáž klozetových sedátek standardních</t>
  </si>
  <si>
    <t>https://podminky.urs.cz/item/CS_URS_2024_02/725119131</t>
  </si>
  <si>
    <t>55167381</t>
  </si>
  <si>
    <t>sedátko klozetové duroplastové bílé s poklopem</t>
  </si>
  <si>
    <t>-1791311756</t>
  </si>
  <si>
    <t>725211601</t>
  </si>
  <si>
    <t>Umyvadlo keramické bílé šířky 500 mm bez krytu na sifon připevněné na stěnu šrouby</t>
  </si>
  <si>
    <t>-538204833</t>
  </si>
  <si>
    <t>Umyvadla keramická bílá bez výtokových armatur připevněná na stěnu šrouby bez sloupu nebo krytu na sifon, šířka umyvadla 500 mm</t>
  </si>
  <si>
    <t>https://podminky.urs.cz/item/CS_URS_2024_02/725211601</t>
  </si>
  <si>
    <t>725291652</t>
  </si>
  <si>
    <t>Montáž dávkovače tekutého mýdla</t>
  </si>
  <si>
    <t>1572751979</t>
  </si>
  <si>
    <t>Montáž doplňků zařízení koupelen a záchodů dávkovače tekutého mýdla</t>
  </si>
  <si>
    <t>https://podminky.urs.cz/item/CS_URS_2024_02/725291652</t>
  </si>
  <si>
    <t>55431099</t>
  </si>
  <si>
    <t>dávkovač tekutého mýdla bílý 0,35L</t>
  </si>
  <si>
    <t>1281657287</t>
  </si>
  <si>
    <t>725291653</t>
  </si>
  <si>
    <t>Montáž zásobníku toaletních papírů</t>
  </si>
  <si>
    <t>61647421</t>
  </si>
  <si>
    <t>Montáž doplňků zařízení koupelen a záchodů zásobníku toaletních papírů</t>
  </si>
  <si>
    <t>https://podminky.urs.cz/item/CS_URS_2024_02/725291653</t>
  </si>
  <si>
    <t>55431092</t>
  </si>
  <si>
    <t>zásobník toaletních papírů komaxit bílý D 310mm</t>
  </si>
  <si>
    <t>-251030209</t>
  </si>
  <si>
    <t>725311121</t>
  </si>
  <si>
    <t>Dřez jednoduchý nerezový se zápachovou uzávěrkou s odkapávací plochou 560x480 mm a miskou</t>
  </si>
  <si>
    <t>1799735070</t>
  </si>
  <si>
    <t>Dřezy bez výtokových armatur jednoduché se zápachovou uzávěrkou nerezové s odkapávací plochou 560x480 mm a miskou</t>
  </si>
  <si>
    <t>https://podminky.urs.cz/item/CS_URS_2024_02/725311121</t>
  </si>
  <si>
    <t>725539201</t>
  </si>
  <si>
    <t>Montáž ohřívačů zásobníkových závěsných tlakových do 15 l</t>
  </si>
  <si>
    <t>1392952756</t>
  </si>
  <si>
    <t>Elektrické ohřívače zásobníkové montáž tlakových ohřívačů závěsných (svislých nebo vodorovných) do 15 l</t>
  </si>
  <si>
    <t>https://podminky.urs.cz/item/CS_URS_2024_02/725539201</t>
  </si>
  <si>
    <t>Pro potřeby řešeného objektu jsou navrženy 2 malé tlak. el. ohřívače TV o objemu 5 l a příkonu 1,5kW. (pod umyvadlem a pod dřezem)</t>
  </si>
  <si>
    <t>54132286</t>
  </si>
  <si>
    <t>ohřívač vody elektrický tlakový pod umyvadlo 5L 2kW</t>
  </si>
  <si>
    <t>-244122947</t>
  </si>
  <si>
    <t>31951429</t>
  </si>
  <si>
    <t>připojení studené vody pro ohřívače pod omítku s ventilem</t>
  </si>
  <si>
    <t>1805413750</t>
  </si>
  <si>
    <t>725819401</t>
  </si>
  <si>
    <t>Montáž ventilů rohových G 1/2" s připojovací trubičkou</t>
  </si>
  <si>
    <t>-1106467866</t>
  </si>
  <si>
    <t>Ventily montáž ventilů ostatních typů rohových s připojovací trubičkou G 1/2"</t>
  </si>
  <si>
    <t>https://podminky.urs.cz/item/CS_URS_2024_02/725819401</t>
  </si>
  <si>
    <t>U</t>
  </si>
  <si>
    <t>1"SV"+1</t>
  </si>
  <si>
    <t>WC</t>
  </si>
  <si>
    <t>1"SV"</t>
  </si>
  <si>
    <t>55141001</t>
  </si>
  <si>
    <t>kohout kulový rohový mosazný R 1/2"x3/8"</t>
  </si>
  <si>
    <t>-1277245594</t>
  </si>
  <si>
    <t>725821331</t>
  </si>
  <si>
    <t>Baterie dřezová stojánková klasická s otáčivým kulatým ústím a délkou ramínka 200 mm</t>
  </si>
  <si>
    <t>1344037795</t>
  </si>
  <si>
    <t>Baterie dřezové stojánkové klasické s otáčivým ústím a délkou ramínka 200 mm</t>
  </si>
  <si>
    <t>https://podminky.urs.cz/item/CS_URS_2024_02/725821331</t>
  </si>
  <si>
    <t>725822633</t>
  </si>
  <si>
    <t>Baterie umyvadlová stojánková klasická s výpusti</t>
  </si>
  <si>
    <t>-757089329</t>
  </si>
  <si>
    <t>Baterie umyvadlové stojánkové klasické s výpustí</t>
  </si>
  <si>
    <t>https://podminky.urs.cz/item/CS_URS_2024_02/725822633</t>
  </si>
  <si>
    <t>725861312</t>
  </si>
  <si>
    <t>Zápachová uzávěrka pro umyvadlo DN 40 podomítková</t>
  </si>
  <si>
    <t>749698155</t>
  </si>
  <si>
    <t>Zápachové uzávěrky zařizovacích předmětů pro umyvadla podomítkové DN 40/50</t>
  </si>
  <si>
    <t>https://podminky.urs.cz/item/CS_URS_2024_02/725861312</t>
  </si>
  <si>
    <t>725862103</t>
  </si>
  <si>
    <t>Zápachová uzávěrka pro dřezy DN 40/50</t>
  </si>
  <si>
    <t>600150393</t>
  </si>
  <si>
    <t>Zápachové uzávěrky zařizovacích předmětů pro dřezy DN 40/50</t>
  </si>
  <si>
    <t>https://podminky.urs.cz/item/CS_URS_2024_02/725862103</t>
  </si>
  <si>
    <t>998725121</t>
  </si>
  <si>
    <t>Přesun hmot tonážní pro zařizovací předměty ruční v objektech v do 6 m</t>
  </si>
  <si>
    <t>-1350612744</t>
  </si>
  <si>
    <t>Přesun hmot pro zařizovací předměty stanovený z hmotnosti přesunovaného materiálu vodorovná dopravní vzdálenost do 50 m ruční (bez užití mechanizace) v objektech výšky do 6 m</t>
  </si>
  <si>
    <t>https://podminky.urs.cz/item/CS_URS_2024_02/998725121</t>
  </si>
  <si>
    <t>998725129</t>
  </si>
  <si>
    <t>Příplatek k ručnímu přesunu hmot tonážnímu pro zařizovací předměty za zvětšený přesun ZKD 50 m</t>
  </si>
  <si>
    <t>-1033818642</t>
  </si>
  <si>
    <t>Přesun hmot pro zařizovací předměty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</si>
  <si>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https://podminky.urs.cz/item/CS_URS_2024_02/998725129</t>
  </si>
  <si>
    <t>726</t>
  </si>
  <si>
    <t>Zdravotechnika - předstěnové instalace</t>
  </si>
  <si>
    <t>726131001</t>
  </si>
  <si>
    <t>Instalační předstěna pro umyvadlo do v 1120 mm se stojánkovou baterií do lehkých stěn s kovovou kcí</t>
  </si>
  <si>
    <t>-44765636</t>
  </si>
  <si>
    <t>Předstěnové instalační systémy do lehkých stěn s kovovou konstrukcí pro umyvadla stavební výšky do 1120 mm se stojánkovou baterií</t>
  </si>
  <si>
    <t>https://podminky.urs.cz/item/CS_URS_2024_02/726131001</t>
  </si>
  <si>
    <t>-1688987653</t>
  </si>
  <si>
    <t>dřez</t>
  </si>
  <si>
    <t>726131042</t>
  </si>
  <si>
    <t>Instalační předstěna pro klozet závěsný v 1120 mm s ovládáním zepředu a odsáváním do stěn s kov kcí</t>
  </si>
  <si>
    <t>473145449</t>
  </si>
  <si>
    <t>Předstěnové instalační systémy do lehkých stěn s kovovou konstrukcí pro závěsné klozety ovládání zepředu, stavební výšky 1120 mm s připojením na odsávání zápachu</t>
  </si>
  <si>
    <t>https://podminky.urs.cz/item/CS_URS_2024_02/726131042</t>
  </si>
  <si>
    <t>726191001</t>
  </si>
  <si>
    <t>Zvukoizolační souprava pro klozet a bidet</t>
  </si>
  <si>
    <t>-1045827190</t>
  </si>
  <si>
    <t>Ostatní příslušenství instalačních systémů zvukoizolační souprava pro WC a bidet</t>
  </si>
  <si>
    <t>https://podminky.urs.cz/item/CS_URS_2024_02/726191001</t>
  </si>
  <si>
    <t>726191002</t>
  </si>
  <si>
    <t>Souprava pro předstěnovou montáž</t>
  </si>
  <si>
    <t>1596830578</t>
  </si>
  <si>
    <t>Ostatní příslušenství instalačních systémů souprava pro předstěnovou montáž</t>
  </si>
  <si>
    <t>https://podminky.urs.cz/item/CS_URS_2024_02/726191002</t>
  </si>
  <si>
    <t>726191011</t>
  </si>
  <si>
    <t>Ovládací tlačítko WC pro montáž do předstěnových konstrukcí</t>
  </si>
  <si>
    <t>-1435663349</t>
  </si>
  <si>
    <t>Ostatní příslušenství instalačních systémů montáž ovládacích tlačítek k WC</t>
  </si>
  <si>
    <t>https://podminky.urs.cz/item/CS_URS_2024_02/726191011</t>
  </si>
  <si>
    <t>55281794</t>
  </si>
  <si>
    <t>tlačítko pro ovládání WC zepředu plast dvě množství vody 246x164mm</t>
  </si>
  <si>
    <t>-1256139736</t>
  </si>
  <si>
    <t>998726131</t>
  </si>
  <si>
    <t>Přesun hmot tonážní pro instalační prefabrikáty ruční v objektech v do 6 m</t>
  </si>
  <si>
    <t>1143854156</t>
  </si>
  <si>
    <t>Přesun hmot pro instalační prefabrikáty stanovený z hmotnosti přesunovaného materiálu vodorovná dopravní vzdálenost do 50 m ruční (bez užití mechanizace) v objektech výšky do 6 m</t>
  </si>
  <si>
    <t>https://podminky.urs.cz/item/CS_URS_2024_02/998726131</t>
  </si>
  <si>
    <t>998726139</t>
  </si>
  <si>
    <t>Příplatek k ručnímu přesunu hmot tonážnímu pro instalační prefabrikáty za zvětšený přesun ZKD 50 m</t>
  </si>
  <si>
    <t>-1647529242</t>
  </si>
  <si>
    <t>Přesun hmot pro instalační prefabrikáty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</si>
  <si>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https://podminky.urs.cz/item/CS_URS_2024_02/998726139</t>
  </si>
  <si>
    <t>734</t>
  </si>
  <si>
    <t>Ústřední vytápění - armatury</t>
  </si>
  <si>
    <t>734211127</t>
  </si>
  <si>
    <t>Ventil závitový odvzdušňovací G 1/2 PN 14 do 120°C automatický se zpětnou klapkou otopných těles</t>
  </si>
  <si>
    <t>189829943</t>
  </si>
  <si>
    <t>Ventily odvzdušňovací závitové automatické se zpětnou klapkou PN 14 do 120°C G 1/2</t>
  </si>
  <si>
    <t>https://podminky.urs.cz/item/CS_URS_2024_02/734211127</t>
  </si>
  <si>
    <t>998734121</t>
  </si>
  <si>
    <t>Přesun hmot tonážní pro armatury ruční v objektech v do 6 m</t>
  </si>
  <si>
    <t>-1572835254</t>
  </si>
  <si>
    <t>Přesun hmot pro armatury stanovený z hmotnosti přesunovaného materiálu vodorovná dopravní vzdálenost do 50 m ruční (bez užití mechanizace) v objektech výšky do 6 m</t>
  </si>
  <si>
    <t>https://podminky.urs.cz/item/CS_URS_2024_02/998734121</t>
  </si>
  <si>
    <t>998734129</t>
  </si>
  <si>
    <t>Příplatek k ručnímu přesunu hmot tonážnímu pro armatury za zvětšený přesun ZKD 50 m</t>
  </si>
  <si>
    <t>1224996824</t>
  </si>
  <si>
    <t>Přesun hmot pro armatury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</si>
  <si>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https://podminky.urs.cz/item/CS_URS_2024_02/998734129</t>
  </si>
  <si>
    <t>751</t>
  </si>
  <si>
    <t>751613140</t>
  </si>
  <si>
    <t>Montáž sifonu pro odvod kondenzátu</t>
  </si>
  <si>
    <t>-594231609</t>
  </si>
  <si>
    <t>Montáž ostatních zařízení pro odvod kondenzátu sifonu</t>
  </si>
  <si>
    <t>https://podminky.urs.cz/item/CS_URS_2024_02/751613140</t>
  </si>
  <si>
    <t>55162004</t>
  </si>
  <si>
    <t>kalich pro úkap s kuličkou</t>
  </si>
  <si>
    <t>1000375881</t>
  </si>
  <si>
    <t>751613141</t>
  </si>
  <si>
    <t>Montáž hadice pro odvod kondenzátu</t>
  </si>
  <si>
    <t>1500933428</t>
  </si>
  <si>
    <t>Montáž ostatních zařízení pro odvod kondenzátu hadice</t>
  </si>
  <si>
    <t>https://podminky.urs.cz/item/CS_URS_2024_02/751613141</t>
  </si>
  <si>
    <t>5 "DN20"</t>
  </si>
  <si>
    <t>48481004</t>
  </si>
  <si>
    <t>hadice pro odvod kondenzátu</t>
  </si>
  <si>
    <t>-277005248</t>
  </si>
  <si>
    <t>998751121</t>
  </si>
  <si>
    <t>Přesun hmot tonážní pro vzduchotechniku ruční v objektech v do 12 m</t>
  </si>
  <si>
    <t>-1255615224</t>
  </si>
  <si>
    <t>Přesun hmot pro vzduchotechniku stanovený z hmotnosti přesunovaného materiálu vodorovná dopravní vzdálenost do 100 m ruční (bez užití mechanizace) v objektech výšky do 12 m</t>
  </si>
  <si>
    <t>https://podminky.urs.cz/item/CS_URS_2024_02/998751121</t>
  </si>
  <si>
    <t>998751129</t>
  </si>
  <si>
    <t>Příplatek k ručnímu přesunu hmot tonážnímu pro vzduchotechniku za zvětšený přesun za ZKD 50 m</t>
  </si>
  <si>
    <t>-1932488264</t>
  </si>
  <si>
    <t>Přesun hmot pro vzduchotechniku stanovený z hmotnosti přesunovaného materiálu vodorovná dopravní vzdálenost do 100 m Příplatek k cenám za ruční zvětšený přesun přes vymezenou vodorovnou dopravní vzdálenost za každých dalších započatých 50 m</t>
  </si>
  <si>
    <t>https://podminky.urs.cz/item/CS_URS_2024_02/998751129</t>
  </si>
  <si>
    <t>HZS</t>
  </si>
  <si>
    <t>Hodinové zúčtovací sazby</t>
  </si>
  <si>
    <t>HZS2491</t>
  </si>
  <si>
    <t>Hodinová zúčtovací sazba dělník zednických výpomocí</t>
  </si>
  <si>
    <t>hod</t>
  </si>
  <si>
    <t>512</t>
  </si>
  <si>
    <t>2348587</t>
  </si>
  <si>
    <t>Hodinové zúčtovací sazby profesí PSV zednické výpomoci a pomocné práce PSV dělník zednických výpomocí</t>
  </si>
  <si>
    <t>https://podminky.urs.cz/item/CS_URS_2024_02/HZS2491</t>
  </si>
  <si>
    <t>V rámci stavebních profesí bude nutno zajistit následující práce a přípomoci:</t>
  </si>
  <si>
    <t>- Zpětné zapravení prostupů se současným zajištěním všech parametrů stěnových</t>
  </si>
  <si>
    <t>konstrukcí.</t>
  </si>
  <si>
    <t>- Zajištění odpovídajících dopravních cest nejen pro první namontování všech</t>
  </si>
  <si>
    <t>zařízení, ale i pro pravidelnou údržbu, servis a opravy.</t>
  </si>
  <si>
    <t>- Zajištění řádného osvětlení pro montáž, údržbu a servis zařízení.</t>
  </si>
  <si>
    <t>- Zajištění odvodu kondenzátu venkovní jednotky, tak aby nedocházelo k jeho</t>
  </si>
  <si>
    <t>namrzání v okolí jednotky v zimních měsících</t>
  </si>
  <si>
    <t>namrzání v okolí jednotky v zimních měsících.</t>
  </si>
  <si>
    <t>- Revizní otvor do předstěny pro parapetní jednotku, rozměry viz výkresová část</t>
  </si>
  <si>
    <t>dokumentace</t>
  </si>
  <si>
    <t>2*8*6</t>
  </si>
  <si>
    <t>D.1.4.2 - Vytápění a chlazení</t>
  </si>
  <si>
    <t xml:space="preserve">    735 - Ústřední vytápění - otopná tělesa</t>
  </si>
  <si>
    <t>M - Práce a dodávky M</t>
  </si>
  <si>
    <t xml:space="preserve">    58-M - Revize vyhrazených technických zařízení</t>
  </si>
  <si>
    <t>735</t>
  </si>
  <si>
    <t>Ústřední vytápění - otopná tělesa</t>
  </si>
  <si>
    <t>735164221</t>
  </si>
  <si>
    <t>Otopné těleso trubkové elektrické přímotopné výška/délka 690/450 mm</t>
  </si>
  <si>
    <t>684074303</t>
  </si>
  <si>
    <t>Otopná tělesa trubková přímotopná elektrická na stěnu výšky tělesa 690 mm, délky 450 mm</t>
  </si>
  <si>
    <t>https://podminky.urs.cz/item/CS_URS_2024_02/735164221</t>
  </si>
  <si>
    <t>TZ; D.1.4.2_02; D.1.4.2_03</t>
  </si>
  <si>
    <t>Typ podle schválené dokumentace</t>
  </si>
  <si>
    <t>"Elektrický přímotop – příkon 1000 W" 2</t>
  </si>
  <si>
    <t>"Elektrický přímotop – příkon 750 W" 4</t>
  </si>
  <si>
    <t>"Elektrický přímotop – příkon 500 W" 1</t>
  </si>
  <si>
    <t>735419125</t>
  </si>
  <si>
    <t>Montáž konvektoru s osazením na konzoly dl do 1600 mm</t>
  </si>
  <si>
    <t>-1592060034</t>
  </si>
  <si>
    <t>Konvektory nástěnné montáž konvektorů s osazením na konzoly, stavební délky do 1600 mm</t>
  </si>
  <si>
    <t>https://podminky.urs.cz/item/CS_URS_2024_02/735419125</t>
  </si>
  <si>
    <t>735890109</t>
  </si>
  <si>
    <t>Elektrické topné těleso (tyč) pro kombinované vytápění s integrovaným regulátorem teploty o výkonu 1000 W</t>
  </si>
  <si>
    <t>155068687</t>
  </si>
  <si>
    <t>Elektrická topná tělesa (tyče) pro kombinované vytápění s integrovaným regulátorem teploty, o výkonu 1000 W</t>
  </si>
  <si>
    <t>https://podminky.urs.cz/item/CS_URS_2024_02/735890109</t>
  </si>
  <si>
    <t>735890204</t>
  </si>
  <si>
    <t>Elektrické topné těleso (tyč) pro kombinované vytápění bez regulátoru teploty o výkonu 500 W</t>
  </si>
  <si>
    <t>-2053136575</t>
  </si>
  <si>
    <t>Elektrická topná tělesa (tyče) pro kombinované vytápění bez regulátoru teploty, o výkonu 500 W</t>
  </si>
  <si>
    <t>https://podminky.urs.cz/item/CS_URS_2024_02/735890204</t>
  </si>
  <si>
    <t>735890207</t>
  </si>
  <si>
    <t>Elektrické topné těleso (tyč) pro kombinované vytápění bez regulátoru teploty o výkonu 800 W</t>
  </si>
  <si>
    <t>344740989</t>
  </si>
  <si>
    <t>Elektrická topná tělesa (tyče) pro kombinované vytápění bez regulátoru teploty, o výkonu 800 W</t>
  </si>
  <si>
    <t>https://podminky.urs.cz/item/CS_URS_2024_02/735890207</t>
  </si>
  <si>
    <t>735890231</t>
  </si>
  <si>
    <t>Síťová vidlice pro elektrické topné těleso (tyč)</t>
  </si>
  <si>
    <t>1786116935</t>
  </si>
  <si>
    <t>Elektrická topná tělesa (tyče) elektrické příslušenství síťová vidlice</t>
  </si>
  <si>
    <t>https://podminky.urs.cz/item/CS_URS_2024_02/735890231</t>
  </si>
  <si>
    <t>735890232</t>
  </si>
  <si>
    <t>Regulátor teploty pro elektrické topné těleso (tyč)</t>
  </si>
  <si>
    <t>1997969605</t>
  </si>
  <si>
    <t>Elektrická topná tělesa (tyče) elektrické příslušenství regulátor teploty</t>
  </si>
  <si>
    <t>https://podminky.urs.cz/item/CS_URS_2024_02/735890232</t>
  </si>
  <si>
    <t>998735121</t>
  </si>
  <si>
    <t>Přesun hmot tonážní pro otopná tělesa ruční v objektech v do 6 m</t>
  </si>
  <si>
    <t>1995668676</t>
  </si>
  <si>
    <t>Přesun hmot pro otopná tělesa stanovený z hmotnosti přesunovaného materiálu vodorovná dopravní vzdálenost do 50 m ruční (bez užití mechanizace) v objektech výšky do 6 m</t>
  </si>
  <si>
    <t>https://podminky.urs.cz/item/CS_URS_2024_02/998735121</t>
  </si>
  <si>
    <t>998735129</t>
  </si>
  <si>
    <t>Příplatek k ručnímu přesunu hmot tonážnímu pro otopná tělesa za zvětšený přesun ZKD 50 m</t>
  </si>
  <si>
    <t>-1734503757</t>
  </si>
  <si>
    <t>Přesun hmot pro otopná tělesa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</si>
  <si>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https://podminky.urs.cz/item/CS_URS_2024_02/998735129</t>
  </si>
  <si>
    <t>751614111</t>
  </si>
  <si>
    <t>Montáž termostatu</t>
  </si>
  <si>
    <t>-1274350703</t>
  </si>
  <si>
    <t>Montáž monitorovacího, řídícího a ovládacího zařízení termostatu</t>
  </si>
  <si>
    <t>https://podminky.urs.cz/item/CS_URS_2024_02/751614111</t>
  </si>
  <si>
    <t>40561111</t>
  </si>
  <si>
    <t>termostat kanálový</t>
  </si>
  <si>
    <t>2030175077</t>
  </si>
  <si>
    <t>751711112</t>
  </si>
  <si>
    <t>Montáž klimatizační jednotky vnitřní nástěnné o výkonu přes 3,5 do 5 kW</t>
  </si>
  <si>
    <t>2054524852</t>
  </si>
  <si>
    <t>Montáž klimatizační jednotky vnitřní nástěnné o výkonu (pro objem místnosti) přes 3,5 do 5 kW (přes 35 do 50 m3)</t>
  </si>
  <si>
    <t>https://podminky.urs.cz/item/CS_URS_2024_02/751711112</t>
  </si>
  <si>
    <t>ZT, D.1.4.2._03</t>
  </si>
  <si>
    <t>42952002</t>
  </si>
  <si>
    <t>jednotka klimatizační nástěnná (vnitřní a venkovní) o výkonu do 5,0kW</t>
  </si>
  <si>
    <t>495685428</t>
  </si>
  <si>
    <t>751721111</t>
  </si>
  <si>
    <t>Montáž klimatizační jednotky venkovní s jednofázovým napájením do 2 vnitřních jednotek</t>
  </si>
  <si>
    <t>-1913234862</t>
  </si>
  <si>
    <t>Montáž klimatizační jednotky venkovní jednofázové napájení do 2 vnitřních jednotek</t>
  </si>
  <si>
    <t>https://podminky.urs.cz/item/CS_URS_2024_02/751721111</t>
  </si>
  <si>
    <t>TZ, D.1.4.2_04</t>
  </si>
  <si>
    <t>42952015</t>
  </si>
  <si>
    <t>jednotka klimatizační venkovní jednofázové napájení do 2 vnitřních jednotek o výkonu do 5,5kW</t>
  </si>
  <si>
    <t>-641899137</t>
  </si>
  <si>
    <t>751791121</t>
  </si>
  <si>
    <t>Montáž dvojice napojovacího měděného potrubí předizolovaného 6-10 (1/4" x 3/8")</t>
  </si>
  <si>
    <t>-1076092459</t>
  </si>
  <si>
    <t>Montáž napojovacího potrubí měděného předizolované dvojice, D mm (") 6-10 (1/4"-3/8")</t>
  </si>
  <si>
    <t>https://podminky.urs.cz/item/CS_URS_2024_02/751791121</t>
  </si>
  <si>
    <t>TZ; D.1.4.2_04; D.1.4.2_03</t>
  </si>
  <si>
    <t>3*4</t>
  </si>
  <si>
    <t>42981913</t>
  </si>
  <si>
    <t>trubka dvojitě předizolovaná Cu 1/4" -3/8" (6-10 mm), stěna tl 0,8/0,8mm, izolace 9 mm</t>
  </si>
  <si>
    <t>997418182</t>
  </si>
  <si>
    <t>12*1,03 'Přepočtené koeficientem množství</t>
  </si>
  <si>
    <t>751791171</t>
  </si>
  <si>
    <t>Zakončení včetně nasazení matice a montáže na ventil pro potrubí 6 x 1</t>
  </si>
  <si>
    <t>1104151478</t>
  </si>
  <si>
    <t>Montáž napojovacího potrubí měděného zakončení včetně nasazení matice a montáže na ventil pro potrubí, D x tl. stěny 6 x 1</t>
  </si>
  <si>
    <t>https://podminky.urs.cz/item/CS_URS_2024_02/751791171</t>
  </si>
  <si>
    <t>3*2</t>
  </si>
  <si>
    <t>19761093</t>
  </si>
  <si>
    <t>matice závitová šestihranná pro měděné potrubí VZT, mosaz, D 1/4"</t>
  </si>
  <si>
    <t>622775893</t>
  </si>
  <si>
    <t>19761089</t>
  </si>
  <si>
    <t>spojka závitová dvojitá pro měděné potrubí VZT, mosaz, D 1/4"</t>
  </si>
  <si>
    <t>261233909</t>
  </si>
  <si>
    <t>751791172</t>
  </si>
  <si>
    <t>Zakončení včetně nasazení matice a montáže na ventil pro potrubí 8 x 1</t>
  </si>
  <si>
    <t>33504707</t>
  </si>
  <si>
    <t>Montáž napojovacího potrubí měděného zakončení včetně nasazení matice a montáže na ventil pro potrubí, D x tl. stěny 8 x 1</t>
  </si>
  <si>
    <t>https://podminky.urs.cz/item/CS_URS_2024_02/751791172</t>
  </si>
  <si>
    <t>19761090</t>
  </si>
  <si>
    <t>spojka závitová dvojitá pro měděné potrubí VZT, mosaz, D 3/8"</t>
  </si>
  <si>
    <t>2002548180</t>
  </si>
  <si>
    <t>19761094</t>
  </si>
  <si>
    <t>matice závitová šestihranná pro měděné potrubí VZT, mosaz, D 3/8"</t>
  </si>
  <si>
    <t>1858163159</t>
  </si>
  <si>
    <t>751791181</t>
  </si>
  <si>
    <t>Montáž krycích lišt měděného potrubí šířky do 70 mm</t>
  </si>
  <si>
    <t>-478095561</t>
  </si>
  <si>
    <t>Montáž napojovacího potrubí měděného krycích lišt šířky do 70 mm</t>
  </si>
  <si>
    <t>https://podminky.urs.cz/item/CS_URS_2024_02/751791181</t>
  </si>
  <si>
    <t>3*2,5</t>
  </si>
  <si>
    <t>42975402</t>
  </si>
  <si>
    <t>lišta krycí pro vedení potrubí klimatizace plastová, 60x45mm</t>
  </si>
  <si>
    <t>-951814010</t>
  </si>
  <si>
    <t>42975434</t>
  </si>
  <si>
    <t>ohyb 90° krycí lišty pro vedení potrubí klimatizace plastový, šířka 60mm</t>
  </si>
  <si>
    <t>-1994262119</t>
  </si>
  <si>
    <t>42975410</t>
  </si>
  <si>
    <t>kryt spoje krycí lišty pro vedení potrubí klimatizace plastový, šířka 60mm</t>
  </si>
  <si>
    <t>2114981920</t>
  </si>
  <si>
    <t>42975446</t>
  </si>
  <si>
    <t>ohyb nastavitelný 80 - 105° krycí lišty pro vedení potrubí klimatizace plastový, šířka 60mm</t>
  </si>
  <si>
    <t>773472817</t>
  </si>
  <si>
    <t>751791301</t>
  </si>
  <si>
    <t>Zkouška těsnosti potrubí</t>
  </si>
  <si>
    <t>1404596497</t>
  </si>
  <si>
    <t>Montáž napojovacího potrubí měděného zkouška těsnosti potrubí</t>
  </si>
  <si>
    <t>https://podminky.urs.cz/item/CS_URS_2024_02/751791301</t>
  </si>
  <si>
    <t>3*8</t>
  </si>
  <si>
    <t>751791401</t>
  </si>
  <si>
    <t>Vakuování potrubí</t>
  </si>
  <si>
    <t>1565083505</t>
  </si>
  <si>
    <t>Montáž napojovacího potrubí měděného vakuování potrubí</t>
  </si>
  <si>
    <t>https://podminky.urs.cz/item/CS_URS_2024_02/751791401</t>
  </si>
  <si>
    <t>751792001</t>
  </si>
  <si>
    <t>Montáž podstavců (2 ks) pro uložení klimatizační jednotky na rovný podklad</t>
  </si>
  <si>
    <t>144165165</t>
  </si>
  <si>
    <t>Montáž ostatních zařízení uložení pro klimatizační jednotky na rovný podklad podstavců (2 ks)</t>
  </si>
  <si>
    <t>https://podminky.urs.cz/item/CS_URS_2024_02/751792001</t>
  </si>
  <si>
    <t>TZ; D.1.4.2_04</t>
  </si>
  <si>
    <t>42990007</t>
  </si>
  <si>
    <t>kotevní sada pro upevnění konzol pro klimatizační jednotku</t>
  </si>
  <si>
    <t>sada</t>
  </si>
  <si>
    <t>1119319410</t>
  </si>
  <si>
    <t>42990013</t>
  </si>
  <si>
    <t>konstrukce podstavná na rovné střechy nebo zpevněné plochy, dva pohyblivé příčníky, nosnost do 700 kg, 1000x1300mm</t>
  </si>
  <si>
    <t>-1792335955</t>
  </si>
  <si>
    <t>1,5*2 'Přepočtené koeficientem množství</t>
  </si>
  <si>
    <t>59246003</t>
  </si>
  <si>
    <t>dlažba plošná terasová betonová 500x500mm tl 50mm</t>
  </si>
  <si>
    <t>1345277667</t>
  </si>
  <si>
    <t>751793001</t>
  </si>
  <si>
    <t>Doplnění chladiva do systému</t>
  </si>
  <si>
    <t>kg</t>
  </si>
  <si>
    <t>1944741746</t>
  </si>
  <si>
    <t>https://podminky.urs.cz/item/CS_URS_2024_02/751793001</t>
  </si>
  <si>
    <t>CHLADIVO / PŘEDPLNĚNO R32 /1,00 kg / 30 m</t>
  </si>
  <si>
    <t>1 "předpoklad 12*2 potrubí"</t>
  </si>
  <si>
    <t>10892004</t>
  </si>
  <si>
    <t>chladivo R32 9kg</t>
  </si>
  <si>
    <t>617032051</t>
  </si>
  <si>
    <t>1573206193</t>
  </si>
  <si>
    <t>942847486</t>
  </si>
  <si>
    <t>Práce a dodávky M</t>
  </si>
  <si>
    <t>58-M</t>
  </si>
  <si>
    <t>Revize vyhrazených technických zařízení</t>
  </si>
  <si>
    <t>580104010</t>
  </si>
  <si>
    <t>Kontrola stavu tepelného spotřebiče přímotopného do 10 kW pevně připojeného v prostoru bezpečném</t>
  </si>
  <si>
    <t>509583572</t>
  </si>
  <si>
    <t>Elektrické spotřebiče dle ČSN 33 1500 kontrola stavu tepelného spotřebiče přímotopného pevně připojeného o výkonu do 10 kW v prostoru bezpečném</t>
  </si>
  <si>
    <t>https://podminky.urs.cz/item/CS_URS_2024_02/580104010</t>
  </si>
  <si>
    <t>-1743580893</t>
  </si>
  <si>
    <t>4*8*2</t>
  </si>
  <si>
    <t>D.1.4.3 - Vzduchotechnika</t>
  </si>
  <si>
    <t>713411142</t>
  </si>
  <si>
    <t>Montáž izolace tepelné potrubí pásy nebo rohožemi s Al fólií staženými Al páskou 2x</t>
  </si>
  <si>
    <t>442195267</t>
  </si>
  <si>
    <t>Montáž izolace tepelné potrubí a ohybů pásy nebo rohožemi s povrchovou úpravou hliníkovou fólií připevněnými samolepící hliníkovou páskou potrubí dvouvrstvá</t>
  </si>
  <si>
    <t>https://podminky.urs.cz/item/CS_URS_2024_02/713411142</t>
  </si>
  <si>
    <t>TZ, D.1.4.3</t>
  </si>
  <si>
    <t>1*(Pi*(0,1+2*0,02)*1)</t>
  </si>
  <si>
    <t>1*(Pi*(0,1+2*0,06)*1)</t>
  </si>
  <si>
    <t>63151672</t>
  </si>
  <si>
    <t>rohož izolační z minerální vlny lamelová s Al fólií 50-60kg/m3 tl 60mm</t>
  </si>
  <si>
    <t>-156395009</t>
  </si>
  <si>
    <t>0,690952380952381*2,1 'Přepočtené koeficientem množství</t>
  </si>
  <si>
    <t>63141781</t>
  </si>
  <si>
    <t>rohož izolační z minerální vlny lamelová s Al fólií 50-60kg/m3 tl 20mm</t>
  </si>
  <si>
    <t>1875807840</t>
  </si>
  <si>
    <t>0,44*2,1 'Přepočtené koeficientem množství</t>
  </si>
  <si>
    <t>713491121</t>
  </si>
  <si>
    <t>Montáž tepelné izolace oplechování snímatelné potrubí vnějšího obvodu do 500 mm</t>
  </si>
  <si>
    <t>157138167</t>
  </si>
  <si>
    <t>Montáž izolace tepelné potrubí a ohybů - doplňky a konstrukční součástí oplechování snímatelného vnějšího obvodu do 500 mm potrubí</t>
  </si>
  <si>
    <t>https://podminky.urs.cz/item/CS_URS_2024_02/713491121</t>
  </si>
  <si>
    <t>998713121</t>
  </si>
  <si>
    <t>Přesun hmot tonážní pro izolace tepelné ruční v objektech v do 6 m</t>
  </si>
  <si>
    <t>-1029600974</t>
  </si>
  <si>
    <t>Přesun hmot pro izolace tepelné stanovený z hmotnosti přesunovaného materiálu vodorovná dopravní vzdálenost do 50 m ruční (bez užití mechanizace) v objektech výšky do 6 m</t>
  </si>
  <si>
    <t>https://podminky.urs.cz/item/CS_URS_2024_02/998713121</t>
  </si>
  <si>
    <t>998713129</t>
  </si>
  <si>
    <t>Příplatek k ručnímu přesunu hmot tonážnímu pro izolace tepelné za zvětšený přesun ZKD 50 m</t>
  </si>
  <si>
    <t>-1486557700</t>
  </si>
  <si>
    <t>Přesun hmot pro izolace tepelné stanovený z hmotnosti přesunovaného materiálu vodorovná dopravní vzdálenost do 50 m Příplatek k cenám za ruční zvětšený přesun přes vymezenou vodorovnou dopravní vzdálenost za každých dalších započatých 50 m</t>
  </si>
  <si>
    <t>https://podminky.urs.cz/item/CS_URS_2024_02/998713129</t>
  </si>
  <si>
    <t>751122071</t>
  </si>
  <si>
    <t>Montáž ventilátoru radiálního nízkotlakého podhledového protipožárního D do 100 mm</t>
  </si>
  <si>
    <t>1843766538</t>
  </si>
  <si>
    <t>Montáž ventilátoru radiálního nízkotlakého podhledového protipožárního, průměru do 100 mm</t>
  </si>
  <si>
    <t>https://podminky.urs.cz/item/CS_URS_2024_02/751122071</t>
  </si>
  <si>
    <t>42914714</t>
  </si>
  <si>
    <t>ventilátor radiální nástěnný/podhledový materiál ABS bílý požární F90 horní vývod D 100mm</t>
  </si>
  <si>
    <t>1855248380</t>
  </si>
  <si>
    <t>751510041</t>
  </si>
  <si>
    <t>Vzduchotechnické potrubí z pozinkovaného plechu kruhové spirálně vinutá trouba bez příruby D do 100 mm</t>
  </si>
  <si>
    <t>-1171776922</t>
  </si>
  <si>
    <t>Vzduchotechnické potrubí z pozinkovaného plechu kruhové, trouba spirálně vinutá bez příruby, průměru do 100 mm</t>
  </si>
  <si>
    <t>https://podminky.urs.cz/item/CS_URS_2024_02/751510041</t>
  </si>
  <si>
    <t>751514761</t>
  </si>
  <si>
    <t>Montáž protidešťové stříšky nebo výfukové hlavice do plechového potrubí kruhové s přírubou D do 100 mm</t>
  </si>
  <si>
    <t>281089402</t>
  </si>
  <si>
    <t>Montáž protidešťové stříšky nebo výfukové hlavice do plechového potrubí kruhové s přírubou, průměru do 100 mm</t>
  </si>
  <si>
    <t>https://podminky.urs.cz/item/CS_URS_2024_02/751514761</t>
  </si>
  <si>
    <t>42975206</t>
  </si>
  <si>
    <t>příruba kruhová lisovaná Pz D 100mm</t>
  </si>
  <si>
    <t>-295072794</t>
  </si>
  <si>
    <t>42975225</t>
  </si>
  <si>
    <t>nástavec s kruhovou přírubou Pz D 100mm</t>
  </si>
  <si>
    <t>713203006</t>
  </si>
  <si>
    <t>42981260</t>
  </si>
  <si>
    <t>výfuková hlavice Pz D 100mm</t>
  </si>
  <si>
    <t>1436626464</t>
  </si>
  <si>
    <t>751537112</t>
  </si>
  <si>
    <t>Montáž potrubí kruhového ohebného izolovaného minerální vatou z Al laminátu D přes 100 do 200 mm</t>
  </si>
  <si>
    <t>-1243210457</t>
  </si>
  <si>
    <t>Montáž potrubí ohebného kruhového izolovaného minerální vatou z Al laminátu, průměru přes 100 do 200 mm</t>
  </si>
  <si>
    <t>https://podminky.urs.cz/item/CS_URS_2024_02/751537112</t>
  </si>
  <si>
    <t>42981955</t>
  </si>
  <si>
    <t>hadice ohebná z Al laminátu vyztužená drátem s tepelnou a zvukovou izolací, délka 10m, D 102mm</t>
  </si>
  <si>
    <t>-202490557</t>
  </si>
  <si>
    <t>1*1,2 'Přepočtené koeficientem množství</t>
  </si>
  <si>
    <t>42975121</t>
  </si>
  <si>
    <t>páska těsnící protipožární zpěňující š. 10mm tl 2mm</t>
  </si>
  <si>
    <t>1027445247</t>
  </si>
  <si>
    <t>751572101</t>
  </si>
  <si>
    <t>Uchycení potrubí kruhového pomocí objímky kotvené do betonu D do 100 mm</t>
  </si>
  <si>
    <t>-1682093751</t>
  </si>
  <si>
    <t>Závěs kruhového potrubí pomocí objímky, kotvené do betonu průměru potrubí do 100 mm</t>
  </si>
  <si>
    <t>https://podminky.urs.cz/item/CS_URS_2024_02/751572101</t>
  </si>
  <si>
    <t>751691111</t>
  </si>
  <si>
    <t>Zaregulování systému vzduchotechnického zařízení - 1 koncový (distribuční) prvek</t>
  </si>
  <si>
    <t>3316448</t>
  </si>
  <si>
    <t>Zaregulování systému vzduchotechnického zařízení za 1 koncový (distribuční) prvek</t>
  </si>
  <si>
    <t>https://podminky.urs.cz/item/CS_URS_2024_02/751691111</t>
  </si>
  <si>
    <t>265018883</t>
  </si>
  <si>
    <t>-762996605</t>
  </si>
  <si>
    <t>1880083776</t>
  </si>
  <si>
    <t xml:space="preserve">D.1.4.4 - Elektroinstalace </t>
  </si>
  <si>
    <t>D1 - Kabeláž :</t>
  </si>
  <si>
    <t>D2 - Rozváděče :</t>
  </si>
  <si>
    <t>D3 - Svítidla, stropní vývody, apod… :</t>
  </si>
  <si>
    <t>D4 - Elekjtroinstalační materiál:</t>
  </si>
  <si>
    <t>D5 - Ostatní náklady :</t>
  </si>
  <si>
    <t>D1</t>
  </si>
  <si>
    <t>Kabeláž :</t>
  </si>
  <si>
    <t>Pol1</t>
  </si>
  <si>
    <t>Kabel 1-CYKY 4x50</t>
  </si>
  <si>
    <t>695435171</t>
  </si>
  <si>
    <t>Pol10</t>
  </si>
  <si>
    <t>Kabel CYKY-J 19x1,5</t>
  </si>
  <si>
    <t>-10650853</t>
  </si>
  <si>
    <t>Pol11</t>
  </si>
  <si>
    <t>Kabel CYKY-J 4x25</t>
  </si>
  <si>
    <t>1333898339</t>
  </si>
  <si>
    <t>Pol12</t>
  </si>
  <si>
    <t>Kabel CYKY-J 4x4</t>
  </si>
  <si>
    <t>-816250553</t>
  </si>
  <si>
    <t>Pol13</t>
  </si>
  <si>
    <t>KabelCYKY-J 4x6</t>
  </si>
  <si>
    <t>-2002296598</t>
  </si>
  <si>
    <t>Pol14</t>
  </si>
  <si>
    <t>Kabel CYKY-J 5x2,5</t>
  </si>
  <si>
    <t>786803936</t>
  </si>
  <si>
    <t>Pol15</t>
  </si>
  <si>
    <t>Kabel CYKY-J 5x1,5</t>
  </si>
  <si>
    <t>275307495</t>
  </si>
  <si>
    <t>Pol16</t>
  </si>
  <si>
    <t>Kabel CYKY-J 3x2,5</t>
  </si>
  <si>
    <t>-1990149981</t>
  </si>
  <si>
    <t>Pol17</t>
  </si>
  <si>
    <t>Kabel CYKY-J 3x1,5</t>
  </si>
  <si>
    <t>2064488989</t>
  </si>
  <si>
    <t>Pol18</t>
  </si>
  <si>
    <t>Kabel CYKY-J 7x1,5</t>
  </si>
  <si>
    <t>460164215</t>
  </si>
  <si>
    <t>Pol19</t>
  </si>
  <si>
    <t>Kabel JYTY-J 4x1</t>
  </si>
  <si>
    <t>1438470236</t>
  </si>
  <si>
    <t>Pol2</t>
  </si>
  <si>
    <t>Kabel 1-CYKY 4x35</t>
  </si>
  <si>
    <t>-948646205</t>
  </si>
  <si>
    <t>Pol20</t>
  </si>
  <si>
    <t>Kabel CMFM 5x1,5</t>
  </si>
  <si>
    <t>1384153955</t>
  </si>
  <si>
    <t>Pol21</t>
  </si>
  <si>
    <t>Kabel CMFM 4x1</t>
  </si>
  <si>
    <t>-750029028</t>
  </si>
  <si>
    <t>Pol22</t>
  </si>
  <si>
    <t>Kabel CMFM 3x1,5</t>
  </si>
  <si>
    <t>950263890</t>
  </si>
  <si>
    <t>Pol23</t>
  </si>
  <si>
    <t>Označení kabelů</t>
  </si>
  <si>
    <t>1844497708</t>
  </si>
  <si>
    <t>Pol24</t>
  </si>
  <si>
    <t>Zapojení kabelů na svorky v propojovací krabici</t>
  </si>
  <si>
    <t>-638963009</t>
  </si>
  <si>
    <t>Pol25</t>
  </si>
  <si>
    <t xml:space="preserve">Smotání kabelu do provizorního  velínu (nezkracovat)</t>
  </si>
  <si>
    <t>-1243867566</t>
  </si>
  <si>
    <t>Pol26</t>
  </si>
  <si>
    <t>Smotání kabelu a natažení do provizorního Velínu (nezkracovat)</t>
  </si>
  <si>
    <t>-475047776</t>
  </si>
  <si>
    <t>Pol27</t>
  </si>
  <si>
    <t>PVC trubka Ø20</t>
  </si>
  <si>
    <t>873459138</t>
  </si>
  <si>
    <t>Pol28</t>
  </si>
  <si>
    <t>Drobný materiál (kabelové příchytky a pod)</t>
  </si>
  <si>
    <t>-209015506</t>
  </si>
  <si>
    <t>Pol3</t>
  </si>
  <si>
    <t>Kabel 1-CYKY 4x25</t>
  </si>
  <si>
    <t>-1465484971</t>
  </si>
  <si>
    <t>Pol4</t>
  </si>
  <si>
    <t>Kabel CYKY-J 5x10</t>
  </si>
  <si>
    <t>-2013359876</t>
  </si>
  <si>
    <t>Pol6</t>
  </si>
  <si>
    <t>Kabel YSLCY 4x1</t>
  </si>
  <si>
    <t>455544572</t>
  </si>
  <si>
    <t>Pol65</t>
  </si>
  <si>
    <t>Kabel YSLCY 3x1,5</t>
  </si>
  <si>
    <t>1359799172</t>
  </si>
  <si>
    <t>Pol66</t>
  </si>
  <si>
    <t>Kabel CYKY-J 12x2,5</t>
  </si>
  <si>
    <t>-866741341</t>
  </si>
  <si>
    <t>Pol7</t>
  </si>
  <si>
    <t>Kabel CMSM 19G1,5</t>
  </si>
  <si>
    <t>-1238444404</t>
  </si>
  <si>
    <t>Pol9</t>
  </si>
  <si>
    <t>Kabel CYKY-J 12x1,5</t>
  </si>
  <si>
    <t>954479772</t>
  </si>
  <si>
    <t>D2</t>
  </si>
  <si>
    <t>Rozváděče :</t>
  </si>
  <si>
    <t>Pol29</t>
  </si>
  <si>
    <t>Odpojení kabelu ze stávajícího rozvaděče</t>
  </si>
  <si>
    <t>Pol30</t>
  </si>
  <si>
    <t>Zapojení kabelu do nového rozvaděče v provizorním velínu</t>
  </si>
  <si>
    <t>Pol31</t>
  </si>
  <si>
    <t>Přesun rozvaděčů Silnoproudu do provizorního velínu</t>
  </si>
  <si>
    <t>Pol32</t>
  </si>
  <si>
    <t>Přesun rozvaděčů Slaboproudu do provizorního velínu</t>
  </si>
  <si>
    <t>Pol33</t>
  </si>
  <si>
    <t>Přesun rozvaděčů Silnoproudu do zrekonstruovaného velínu</t>
  </si>
  <si>
    <t>Pol34</t>
  </si>
  <si>
    <t>Přesun rozvaděčů Slaboproudu do zrekonstruovaného velínu</t>
  </si>
  <si>
    <t>Pol35</t>
  </si>
  <si>
    <t>Jednofázový jistič B16/1, 16A</t>
  </si>
  <si>
    <t>Pol36</t>
  </si>
  <si>
    <t>Jednofázový jistič B10/1, 10A</t>
  </si>
  <si>
    <t>Pol37</t>
  </si>
  <si>
    <t>Drobný materiál (svorky, hřeben, atd…)</t>
  </si>
  <si>
    <t>D3</t>
  </si>
  <si>
    <t>Svítidla, stropní vývody, apod… :</t>
  </si>
  <si>
    <t>Pol38</t>
  </si>
  <si>
    <t xml:space="preserve">LED svítidlo , IP20, 3900lm, 4000K.37W, vestavné  600x600 - ozn. A</t>
  </si>
  <si>
    <t>Pol39</t>
  </si>
  <si>
    <t xml:space="preserve">LED svítidlo , celoplast ,kruhové  IP40, 3000lm, 26W, vestavné - ozn. B</t>
  </si>
  <si>
    <t>Pol40</t>
  </si>
  <si>
    <t xml:space="preserve">LED svítidlo , celoplast ,nástěn  IP65, 3000lm, 26W - ozn. D</t>
  </si>
  <si>
    <t>Pol41</t>
  </si>
  <si>
    <t>Líniové svítidlo - dočasný velín</t>
  </si>
  <si>
    <t>Pol42</t>
  </si>
  <si>
    <t>LED svítidlo , pod linku - ozn. L</t>
  </si>
  <si>
    <t>Pol43</t>
  </si>
  <si>
    <t xml:space="preserve">nouzové svítidlo s piktogramem 5W   , IP44  , 1 hod, ozn. N</t>
  </si>
  <si>
    <t>Pol44</t>
  </si>
  <si>
    <t>Recyklační poplatek</t>
  </si>
  <si>
    <t>Pol45</t>
  </si>
  <si>
    <t>Ostatní drobný elektroinstalační materiál</t>
  </si>
  <si>
    <t>D4</t>
  </si>
  <si>
    <t>Elekjtroinstalační materiál:</t>
  </si>
  <si>
    <t>Pol46</t>
  </si>
  <si>
    <t>Vypínač jednopólový zapuštěný, řaz.1, IP20, komplet</t>
  </si>
  <si>
    <t>Pol47</t>
  </si>
  <si>
    <t>Vypínač schodišťový zapuštěný, řaz.6, IP44, komplet</t>
  </si>
  <si>
    <t>Pol48</t>
  </si>
  <si>
    <t>Dvojzásuvka zapuštěná, 16A, 230V, IP20</t>
  </si>
  <si>
    <t>Pol49</t>
  </si>
  <si>
    <t>Zásuvka venkovní zapuštěná s víčkem 230V, 16A, IP44, komplet</t>
  </si>
  <si>
    <t>Pol50</t>
  </si>
  <si>
    <t>Zásuvka strukturované kabeláže pod omítku (2xRJ45), IP20, komplet</t>
  </si>
  <si>
    <t>Pol51</t>
  </si>
  <si>
    <t>Tlačítko Total Stop</t>
  </si>
  <si>
    <t>Pol52</t>
  </si>
  <si>
    <t>Prodlužovací kabel 5m</t>
  </si>
  <si>
    <t>Pol54</t>
  </si>
  <si>
    <t>Propjovací krabice na svorky</t>
  </si>
  <si>
    <t>Pol55</t>
  </si>
  <si>
    <t>Svorky do propojovacích krabic (dle typu kabelu)</t>
  </si>
  <si>
    <t>D5</t>
  </si>
  <si>
    <t>Ostatní náklady :</t>
  </si>
  <si>
    <t>Pol56</t>
  </si>
  <si>
    <t>Doprava (silnoproud)</t>
  </si>
  <si>
    <t>Pol57</t>
  </si>
  <si>
    <t>Přemístění po staveništi</t>
  </si>
  <si>
    <t>Pol58</t>
  </si>
  <si>
    <t>Náklady na projednání předmětu díla</t>
  </si>
  <si>
    <t>Pol59</t>
  </si>
  <si>
    <t>Konzultace s provozem</t>
  </si>
  <si>
    <t>Pol63</t>
  </si>
  <si>
    <t>Zkoušky, revize</t>
  </si>
  <si>
    <t>VRN - VRN</t>
  </si>
  <si>
    <t>VRN - Vedlejší rozpočtové náklady</t>
  </si>
  <si>
    <t xml:space="preserve">    VRN1 - Průzkumné, zeměměřičské a projektové práce</t>
  </si>
  <si>
    <t xml:space="preserve">    VRN3 - Zařízení staveniště</t>
  </si>
  <si>
    <t xml:space="preserve">    VRN4 - Inženýrská činnost</t>
  </si>
  <si>
    <t xml:space="preserve">    VRN9 - Ostatní náklady</t>
  </si>
  <si>
    <t>Vedlejší rozpočtové náklady</t>
  </si>
  <si>
    <t>VRN1</t>
  </si>
  <si>
    <t>Průzkumné, zeměměřičské a projektové práce</t>
  </si>
  <si>
    <t>012002000</t>
  </si>
  <si>
    <t>Zeměměřičské práce</t>
  </si>
  <si>
    <t>1024</t>
  </si>
  <si>
    <t>1148792973</t>
  </si>
  <si>
    <t>https://podminky.urs.cz/item/CS_URS_2024_02/012002000</t>
  </si>
  <si>
    <t>013244000</t>
  </si>
  <si>
    <t>Dokumentace pro provádění stavby</t>
  </si>
  <si>
    <t>378304758</t>
  </si>
  <si>
    <t>https://podminky.urs.cz/item/CS_URS_2024_02/013244000</t>
  </si>
  <si>
    <t>013254000</t>
  </si>
  <si>
    <t>Dokumentace skutečného provedení stavby</t>
  </si>
  <si>
    <t>-1369836162</t>
  </si>
  <si>
    <t>https://podminky.urs.cz/item/CS_URS_2024_02/013254000</t>
  </si>
  <si>
    <t>VRN3</t>
  </si>
  <si>
    <t>Zařízení staveniště</t>
  </si>
  <si>
    <t>031002000</t>
  </si>
  <si>
    <t>Související (přípravné) práce pro zařízení staveniště</t>
  </si>
  <si>
    <t>1854169519</t>
  </si>
  <si>
    <t>https://podminky.urs.cz/item/CS_URS_2024_02/031002000</t>
  </si>
  <si>
    <t>VRN4</t>
  </si>
  <si>
    <t>Inženýrská činnost</t>
  </si>
  <si>
    <t>041403000</t>
  </si>
  <si>
    <t>Bezpečnost a ochrana zdraví při práci na staveništi</t>
  </si>
  <si>
    <t>-1254573378</t>
  </si>
  <si>
    <t>https://podminky.urs.cz/item/CS_URS_2024_02/041403000</t>
  </si>
  <si>
    <t>045002000</t>
  </si>
  <si>
    <t>Kompletační a koordinační činnost</t>
  </si>
  <si>
    <t>-1350979781</t>
  </si>
  <si>
    <t>https://podminky.urs.cz/item/CS_URS_2024_02/045002000</t>
  </si>
  <si>
    <t>VRN9</t>
  </si>
  <si>
    <t>Ostatní náklady</t>
  </si>
  <si>
    <t>091803000</t>
  </si>
  <si>
    <t>Vybavení BOZP objektu</t>
  </si>
  <si>
    <t>606340806</t>
  </si>
  <si>
    <t>https://podminky.urs.cz/item/CS_URS_2024_02/091803000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</si>
</sst>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8">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83F0F7"/>
      </patternFill>
    </fill>
    <fill>
      <patternFill patternType="solid">
        <fgColor rgb="FFCCFFCC"/>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25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4" fontId="18"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0" fillId="5" borderId="7" xfId="0" applyFont="1" applyFill="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29" fillId="0" borderId="0" xfId="0" applyNumberFormat="1" applyFont="1" applyAlignment="1">
      <alignment horizontal="right" vertical="center"/>
    </xf>
    <xf numFmtId="0" fontId="31" fillId="0" borderId="0" xfId="0" applyFont="1" applyAlignment="1">
      <alignment horizontal="left" vertical="center" wrapText="1"/>
    </xf>
    <xf numFmtId="4" fontId="7" fillId="0" borderId="0" xfId="0" applyNumberFormat="1" applyFont="1" applyAlignment="1">
      <alignmen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2"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38" fillId="0" borderId="0" xfId="0" applyFont="1" applyAlignment="1">
      <alignment horizontal="left" vertical="center"/>
    </xf>
    <xf numFmtId="0" fontId="39" fillId="0" borderId="0" xfId="1"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40" fillId="0" borderId="0" xfId="0" applyFont="1" applyAlignment="1">
      <alignment vertical="center" wrapText="1"/>
    </xf>
    <xf numFmtId="0" fontId="41" fillId="0" borderId="22" xfId="0" applyFont="1" applyBorder="1" applyAlignment="1" applyProtection="1">
      <alignment horizontal="center" vertical="center"/>
      <protection locked="0"/>
    </xf>
    <xf numFmtId="49" fontId="41" fillId="0" borderId="22" xfId="0" applyNumberFormat="1" applyFont="1" applyBorder="1" applyAlignment="1" applyProtection="1">
      <alignment horizontal="left" vertical="center" wrapText="1"/>
      <protection locked="0"/>
    </xf>
    <xf numFmtId="0" fontId="41" fillId="0" borderId="22" xfId="0" applyFont="1" applyBorder="1" applyAlignment="1" applyProtection="1">
      <alignment horizontal="left" vertical="center" wrapText="1"/>
      <protection locked="0"/>
    </xf>
    <xf numFmtId="0" fontId="41" fillId="0" borderId="22" xfId="0" applyFont="1" applyBorder="1" applyAlignment="1" applyProtection="1">
      <alignment horizontal="center" vertical="center" wrapText="1"/>
      <protection locked="0"/>
    </xf>
    <xf numFmtId="167" fontId="41" fillId="0" borderId="22" xfId="0" applyNumberFormat="1" applyFont="1" applyBorder="1" applyAlignment="1" applyProtection="1">
      <alignment vertical="center"/>
      <protection locked="0"/>
    </xf>
    <xf numFmtId="4" fontId="41" fillId="3"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protection locked="0"/>
    </xf>
    <xf numFmtId="0" fontId="42" fillId="0" borderId="3" xfId="0" applyFont="1" applyBorder="1" applyAlignment="1">
      <alignment vertical="center"/>
    </xf>
    <xf numFmtId="0" fontId="41" fillId="3" borderId="14" xfId="0" applyFont="1" applyFill="1" applyBorder="1" applyAlignment="1" applyProtection="1">
      <alignment horizontal="left" vertical="center"/>
      <protection locked="0"/>
    </xf>
    <xf numFmtId="0" fontId="41" fillId="0" borderId="0" xfId="0" applyFont="1" applyBorder="1" applyAlignment="1">
      <alignment horizontal="center" vertical="center"/>
    </xf>
    <xf numFmtId="0" fontId="23" fillId="6" borderId="22" xfId="0" applyFont="1" applyFill="1" applyBorder="1" applyAlignment="1" applyProtection="1">
      <alignment horizontal="center" vertical="center"/>
      <protection locked="0"/>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23" fillId="7" borderId="22" xfId="0" applyFont="1" applyFill="1" applyBorder="1" applyAlignment="1" applyProtection="1">
      <alignment horizontal="center" vertical="center"/>
      <protection locked="0"/>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273351121" TargetMode="External" /><Relationship Id="rId2" Type="http://schemas.openxmlformats.org/officeDocument/2006/relationships/hyperlink" Target="https://podminky.urs.cz/item/CS_URS_2024_02/273351122" TargetMode="External" /><Relationship Id="rId3" Type="http://schemas.openxmlformats.org/officeDocument/2006/relationships/hyperlink" Target="https://podminky.urs.cz/item/CS_URS_2024_02/273361821" TargetMode="External" /><Relationship Id="rId4" Type="http://schemas.openxmlformats.org/officeDocument/2006/relationships/hyperlink" Target="https://podminky.urs.cz/item/CS_URS_2024_02/274321411" TargetMode="External" /><Relationship Id="rId5" Type="http://schemas.openxmlformats.org/officeDocument/2006/relationships/hyperlink" Target="https://podminky.urs.cz/item/CS_URS_2024_02/310219811" TargetMode="External" /><Relationship Id="rId6" Type="http://schemas.openxmlformats.org/officeDocument/2006/relationships/hyperlink" Target="https://podminky.urs.cz/item/CS_URS_2024_02/621151031" TargetMode="External" /><Relationship Id="rId7" Type="http://schemas.openxmlformats.org/officeDocument/2006/relationships/hyperlink" Target="https://podminky.urs.cz/item/CS_URS_2024_02/621531012" TargetMode="External" /><Relationship Id="rId8" Type="http://schemas.openxmlformats.org/officeDocument/2006/relationships/hyperlink" Target="https://podminky.urs.cz/item/CS_URS_2024_02/622142001" TargetMode="External" /><Relationship Id="rId9" Type="http://schemas.openxmlformats.org/officeDocument/2006/relationships/hyperlink" Target="https://podminky.urs.cz/item/CS_URS_2024_02/622151011" TargetMode="External" /><Relationship Id="rId10" Type="http://schemas.openxmlformats.org/officeDocument/2006/relationships/hyperlink" Target="https://podminky.urs.cz/item/CS_URS_2024_02/622531012" TargetMode="External" /><Relationship Id="rId11" Type="http://schemas.openxmlformats.org/officeDocument/2006/relationships/hyperlink" Target="https://podminky.urs.cz/item/CS_URS_2024_02/642946111" TargetMode="External" /><Relationship Id="rId12" Type="http://schemas.openxmlformats.org/officeDocument/2006/relationships/hyperlink" Target="https://podminky.urs.cz/item/CS_URS_2024_02/941121111" TargetMode="External" /><Relationship Id="rId13" Type="http://schemas.openxmlformats.org/officeDocument/2006/relationships/hyperlink" Target="https://podminky.urs.cz/item/CS_URS_2024_02/941121211" TargetMode="External" /><Relationship Id="rId14" Type="http://schemas.openxmlformats.org/officeDocument/2006/relationships/hyperlink" Target="https://podminky.urs.cz/item/CS_URS_2024_02/941121811" TargetMode="External" /><Relationship Id="rId15" Type="http://schemas.openxmlformats.org/officeDocument/2006/relationships/hyperlink" Target="https://podminky.urs.cz/item/CS_URS_2024_02/952901111" TargetMode="External" /><Relationship Id="rId16" Type="http://schemas.openxmlformats.org/officeDocument/2006/relationships/hyperlink" Target="https://podminky.urs.cz/item/CS_URS_2024_02/998011009" TargetMode="External" /><Relationship Id="rId17" Type="http://schemas.openxmlformats.org/officeDocument/2006/relationships/hyperlink" Target="https://podminky.urs.cz/item/CS_URS_2024_02/998011015" TargetMode="External" /><Relationship Id="rId18" Type="http://schemas.openxmlformats.org/officeDocument/2006/relationships/hyperlink" Target="https://podminky.urs.cz/item/CS_URS_2024_02/712363512" TargetMode="External" /><Relationship Id="rId19" Type="http://schemas.openxmlformats.org/officeDocument/2006/relationships/hyperlink" Target="https://podminky.urs.cz/item/CS_URS_2024_02/713111121" TargetMode="External" /><Relationship Id="rId20" Type="http://schemas.openxmlformats.org/officeDocument/2006/relationships/hyperlink" Target="https://podminky.urs.cz/item/CS_URS_2024_02/713121112" TargetMode="External" /><Relationship Id="rId21" Type="http://schemas.openxmlformats.org/officeDocument/2006/relationships/hyperlink" Target="https://podminky.urs.cz/item/CS_URS_2024_02/713121112" TargetMode="External" /><Relationship Id="rId22" Type="http://schemas.openxmlformats.org/officeDocument/2006/relationships/hyperlink" Target="https://podminky.urs.cz/item/CS_URS_2024_02/713131121" TargetMode="External" /><Relationship Id="rId23" Type="http://schemas.openxmlformats.org/officeDocument/2006/relationships/hyperlink" Target="https://podminky.urs.cz/item/CS_URS_2024_02/713131241" TargetMode="External" /><Relationship Id="rId24" Type="http://schemas.openxmlformats.org/officeDocument/2006/relationships/hyperlink" Target="https://podminky.urs.cz/item/CS_URS_2024_02/713141336" TargetMode="External" /><Relationship Id="rId25" Type="http://schemas.openxmlformats.org/officeDocument/2006/relationships/hyperlink" Target="https://podminky.urs.cz/item/CS_URS_2024_02/713291132" TargetMode="External" /><Relationship Id="rId26" Type="http://schemas.openxmlformats.org/officeDocument/2006/relationships/hyperlink" Target="https://podminky.urs.cz/item/CS_URS_2024_02/762125220" TargetMode="External" /><Relationship Id="rId27" Type="http://schemas.openxmlformats.org/officeDocument/2006/relationships/hyperlink" Target="https://podminky.urs.cz/item/CS_URS_2024_02/762431023" TargetMode="External" /><Relationship Id="rId28" Type="http://schemas.openxmlformats.org/officeDocument/2006/relationships/hyperlink" Target="https://podminky.urs.cz/item/CS_URS_2024_02/762439001" TargetMode="External" /><Relationship Id="rId29" Type="http://schemas.openxmlformats.org/officeDocument/2006/relationships/hyperlink" Target="https://podminky.urs.cz/item/CS_URS_2024_02/762810026" TargetMode="External" /><Relationship Id="rId30" Type="http://schemas.openxmlformats.org/officeDocument/2006/relationships/hyperlink" Target="https://podminky.urs.cz/item/CS_URS_2024_02/762810114" TargetMode="External" /><Relationship Id="rId31" Type="http://schemas.openxmlformats.org/officeDocument/2006/relationships/hyperlink" Target="https://podminky.urs.cz/item/CS_URS_2024_02/762824110" TargetMode="External" /><Relationship Id="rId32" Type="http://schemas.openxmlformats.org/officeDocument/2006/relationships/hyperlink" Target="https://podminky.urs.cz/item/CS_URS_2024_02/762824120" TargetMode="External" /><Relationship Id="rId33" Type="http://schemas.openxmlformats.org/officeDocument/2006/relationships/hyperlink" Target="https://podminky.urs.cz/item/CS_URS_2024_02/762824130" TargetMode="External" /><Relationship Id="rId34" Type="http://schemas.openxmlformats.org/officeDocument/2006/relationships/hyperlink" Target="https://podminky.urs.cz/item/CS_URS_2024_02/762824150" TargetMode="External" /><Relationship Id="rId35" Type="http://schemas.openxmlformats.org/officeDocument/2006/relationships/hyperlink" Target="https://podminky.urs.cz/item/CS_URS_2024_02/762951001" TargetMode="External" /><Relationship Id="rId36" Type="http://schemas.openxmlformats.org/officeDocument/2006/relationships/hyperlink" Target="https://podminky.urs.cz/item/CS_URS_2024_02/998762122" TargetMode="External" /><Relationship Id="rId37" Type="http://schemas.openxmlformats.org/officeDocument/2006/relationships/hyperlink" Target="https://podminky.urs.cz/item/CS_URS_2024_02/763111414" TargetMode="External" /><Relationship Id="rId38" Type="http://schemas.openxmlformats.org/officeDocument/2006/relationships/hyperlink" Target="https://podminky.urs.cz/item/CS_URS_2024_02/763111417" TargetMode="External" /><Relationship Id="rId39" Type="http://schemas.openxmlformats.org/officeDocument/2006/relationships/hyperlink" Target="https://podminky.urs.cz/item/CS_URS_2024_02/763121446" TargetMode="External" /><Relationship Id="rId40" Type="http://schemas.openxmlformats.org/officeDocument/2006/relationships/hyperlink" Target="https://podminky.urs.cz/item/CS_URS_2024_02/763221678" TargetMode="External" /><Relationship Id="rId41" Type="http://schemas.openxmlformats.org/officeDocument/2006/relationships/hyperlink" Target="https://podminky.urs.cz/item/CS_URS_2024_02/763251111" TargetMode="External" /><Relationship Id="rId42" Type="http://schemas.openxmlformats.org/officeDocument/2006/relationships/hyperlink" Target="https://podminky.urs.cz/item/CS_URS_2024_02/763431001" TargetMode="External" /><Relationship Id="rId43" Type="http://schemas.openxmlformats.org/officeDocument/2006/relationships/hyperlink" Target="https://podminky.urs.cz/item/CS_URS_2024_02/764214607" TargetMode="External" /><Relationship Id="rId44" Type="http://schemas.openxmlformats.org/officeDocument/2006/relationships/hyperlink" Target="https://podminky.urs.cz/item/CS_URS_2024_02/764216607" TargetMode="External" /><Relationship Id="rId45" Type="http://schemas.openxmlformats.org/officeDocument/2006/relationships/hyperlink" Target="https://podminky.urs.cz/item/CS_URS_2024_02/764216608" TargetMode="External" /><Relationship Id="rId46" Type="http://schemas.openxmlformats.org/officeDocument/2006/relationships/hyperlink" Target="https://podminky.urs.cz/item/CS_URS_2024_02/766660171" TargetMode="External" /><Relationship Id="rId47" Type="http://schemas.openxmlformats.org/officeDocument/2006/relationships/hyperlink" Target="https://podminky.urs.cz/item/CS_URS_2024_02/766660172" TargetMode="External" /><Relationship Id="rId48" Type="http://schemas.openxmlformats.org/officeDocument/2006/relationships/hyperlink" Target="https://podminky.urs.cz/item/CS_URS_2024_02/766660311" TargetMode="External" /><Relationship Id="rId49" Type="http://schemas.openxmlformats.org/officeDocument/2006/relationships/hyperlink" Target="https://podminky.urs.cz/item/CS_URS_2024_02/766660728" TargetMode="External" /><Relationship Id="rId50" Type="http://schemas.openxmlformats.org/officeDocument/2006/relationships/hyperlink" Target="https://podminky.urs.cz/item/CS_URS_2024_02/766660728" TargetMode="External" /><Relationship Id="rId51" Type="http://schemas.openxmlformats.org/officeDocument/2006/relationships/hyperlink" Target="https://podminky.urs.cz/item/CS_URS_2024_02/766660729" TargetMode="External" /><Relationship Id="rId52" Type="http://schemas.openxmlformats.org/officeDocument/2006/relationships/hyperlink" Target="https://podminky.urs.cz/item/CS_URS_2024_02/766660730" TargetMode="External" /><Relationship Id="rId53" Type="http://schemas.openxmlformats.org/officeDocument/2006/relationships/hyperlink" Target="https://podminky.urs.cz/item/CS_URS_2024_02/766694126" TargetMode="External" /><Relationship Id="rId54" Type="http://schemas.openxmlformats.org/officeDocument/2006/relationships/hyperlink" Target="https://podminky.urs.cz/item/CS_URS_2024_02/998766122" TargetMode="External" /><Relationship Id="rId55" Type="http://schemas.openxmlformats.org/officeDocument/2006/relationships/hyperlink" Target="https://podminky.urs.cz/item/CS_URS_2024_02/767250113" TargetMode="External" /><Relationship Id="rId56" Type="http://schemas.openxmlformats.org/officeDocument/2006/relationships/hyperlink" Target="https://podminky.urs.cz/item/CS_URS_2024_02/767541112" TargetMode="External" /><Relationship Id="rId57" Type="http://schemas.openxmlformats.org/officeDocument/2006/relationships/hyperlink" Target="https://podminky.urs.cz/item/CS_URS_2024_02/767541411" TargetMode="External" /><Relationship Id="rId58" Type="http://schemas.openxmlformats.org/officeDocument/2006/relationships/hyperlink" Target="https://podminky.urs.cz/item/CS_URS_2024_02/767541711" TargetMode="External" /><Relationship Id="rId59" Type="http://schemas.openxmlformats.org/officeDocument/2006/relationships/hyperlink" Target="https://podminky.urs.cz/item/CS_URS_2024_02/767620343" TargetMode="External" /><Relationship Id="rId60" Type="http://schemas.openxmlformats.org/officeDocument/2006/relationships/hyperlink" Target="https://podminky.urs.cz/item/CS_URS_2024_02/767620345" TargetMode="External" /><Relationship Id="rId61" Type="http://schemas.openxmlformats.org/officeDocument/2006/relationships/hyperlink" Target="https://podminky.urs.cz/item/CS_URS_2024_02/998767122" TargetMode="External" /><Relationship Id="rId62" Type="http://schemas.openxmlformats.org/officeDocument/2006/relationships/hyperlink" Target="https://podminky.urs.cz/item/CS_URS_2024_02/771111011" TargetMode="External" /><Relationship Id="rId63" Type="http://schemas.openxmlformats.org/officeDocument/2006/relationships/hyperlink" Target="https://podminky.urs.cz/item/CS_URS_2024_02/771121011" TargetMode="External" /><Relationship Id="rId64" Type="http://schemas.openxmlformats.org/officeDocument/2006/relationships/hyperlink" Target="https://podminky.urs.cz/item/CS_URS_2024_02/771574416" TargetMode="External" /><Relationship Id="rId65" Type="http://schemas.openxmlformats.org/officeDocument/2006/relationships/hyperlink" Target="https://podminky.urs.cz/item/CS_URS_2024_02/998771122" TargetMode="External" /><Relationship Id="rId66" Type="http://schemas.openxmlformats.org/officeDocument/2006/relationships/hyperlink" Target="https://podminky.urs.cz/item/CS_URS_2024_02/776221211" TargetMode="External" /><Relationship Id="rId67" Type="http://schemas.openxmlformats.org/officeDocument/2006/relationships/hyperlink" Target="https://podminky.urs.cz/item/CS_URS_2024_02/776231111" TargetMode="External" /><Relationship Id="rId68" Type="http://schemas.openxmlformats.org/officeDocument/2006/relationships/hyperlink" Target="https://podminky.urs.cz/item/CS_URS_2024_02/776411111" TargetMode="External" /><Relationship Id="rId69" Type="http://schemas.openxmlformats.org/officeDocument/2006/relationships/hyperlink" Target="https://podminky.urs.cz/item/CS_URS_2024_02/781111011" TargetMode="External" /><Relationship Id="rId70" Type="http://schemas.openxmlformats.org/officeDocument/2006/relationships/hyperlink" Target="https://podminky.urs.cz/item/CS_URS_2024_02/781121011" TargetMode="External" /><Relationship Id="rId71" Type="http://schemas.openxmlformats.org/officeDocument/2006/relationships/hyperlink" Target="https://podminky.urs.cz/item/CS_URS_2024_02/781131112" TargetMode="External" /><Relationship Id="rId72" Type="http://schemas.openxmlformats.org/officeDocument/2006/relationships/hyperlink" Target="https://podminky.urs.cz/item/CS_URS_2024_02/781472215" TargetMode="External" /><Relationship Id="rId73" Type="http://schemas.openxmlformats.org/officeDocument/2006/relationships/hyperlink" Target="https://podminky.urs.cz/item/CS_URS_2024_02/781495211" TargetMode="External" /><Relationship Id="rId74" Type="http://schemas.openxmlformats.org/officeDocument/2006/relationships/hyperlink" Target="https://podminky.urs.cz/item/CS_URS_2024_02/998781122" TargetMode="External" /><Relationship Id="rId75" Type="http://schemas.openxmlformats.org/officeDocument/2006/relationships/hyperlink" Target="https://podminky.urs.cz/item/CS_URS_2024_02/998781129" TargetMode="External" /><Relationship Id="rId76" Type="http://schemas.openxmlformats.org/officeDocument/2006/relationships/hyperlink" Target="https://podminky.urs.cz/item/CS_URS_2024_02/784111001" TargetMode="External" /><Relationship Id="rId77" Type="http://schemas.openxmlformats.org/officeDocument/2006/relationships/hyperlink" Target="https://podminky.urs.cz/item/CS_URS_2024_02/784181101" TargetMode="External" /><Relationship Id="rId78" Type="http://schemas.openxmlformats.org/officeDocument/2006/relationships/hyperlink" Target="https://podminky.urs.cz/item/CS_URS_2024_02/784211101" TargetMode="External" /><Relationship Id="rId79" Type="http://schemas.openxmlformats.org/officeDocument/2006/relationships/hyperlink" Target="https://podminky.urs.cz/item/CS_URS_2024_02/786623015" TargetMode="External" /><Relationship Id="rId80" Type="http://schemas.openxmlformats.org/officeDocument/2006/relationships/hyperlink" Target="https://podminky.urs.cz/item/CS_URS_2024_02/998786122" TargetMode="External" /><Relationship Id="rId81" Type="http://schemas.openxmlformats.org/officeDocument/2006/relationships/hyperlink" Target="https://podminky.urs.cz/item/CS_URS_2024_02/998786129" TargetMode="External" /><Relationship Id="rId8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721170974" TargetMode="External" /><Relationship Id="rId2" Type="http://schemas.openxmlformats.org/officeDocument/2006/relationships/hyperlink" Target="https://podminky.urs.cz/item/CS_URS_2024_02/721171905" TargetMode="External" /><Relationship Id="rId3" Type="http://schemas.openxmlformats.org/officeDocument/2006/relationships/hyperlink" Target="https://podminky.urs.cz/item/CS_URS_2024_02/721171915" TargetMode="External" /><Relationship Id="rId4" Type="http://schemas.openxmlformats.org/officeDocument/2006/relationships/hyperlink" Target="https://podminky.urs.cz/item/CS_URS_2024_02/721174041" TargetMode="External" /><Relationship Id="rId5" Type="http://schemas.openxmlformats.org/officeDocument/2006/relationships/hyperlink" Target="https://podminky.urs.cz/item/CS_URS_2024_02/721174042" TargetMode="External" /><Relationship Id="rId6" Type="http://schemas.openxmlformats.org/officeDocument/2006/relationships/hyperlink" Target="https://podminky.urs.cz/item/CS_URS_2024_02/721174043" TargetMode="External" /><Relationship Id="rId7" Type="http://schemas.openxmlformats.org/officeDocument/2006/relationships/hyperlink" Target="https://podminky.urs.cz/item/CS_URS_2024_02/721174045" TargetMode="External" /><Relationship Id="rId8" Type="http://schemas.openxmlformats.org/officeDocument/2006/relationships/hyperlink" Target="https://podminky.urs.cz/item/CS_URS_2024_02/721194103" TargetMode="External" /><Relationship Id="rId9" Type="http://schemas.openxmlformats.org/officeDocument/2006/relationships/hyperlink" Target="https://podminky.urs.cz/item/CS_URS_2024_02/721194104" TargetMode="External" /><Relationship Id="rId10" Type="http://schemas.openxmlformats.org/officeDocument/2006/relationships/hyperlink" Target="https://podminky.urs.cz/item/CS_URS_2024_02/721194105" TargetMode="External" /><Relationship Id="rId11" Type="http://schemas.openxmlformats.org/officeDocument/2006/relationships/hyperlink" Target="https://podminky.urs.cz/item/CS_URS_2024_02/721194109" TargetMode="External" /><Relationship Id="rId12" Type="http://schemas.openxmlformats.org/officeDocument/2006/relationships/hyperlink" Target="https://podminky.urs.cz/item/CS_URS_2024_02/721273153" TargetMode="External" /><Relationship Id="rId13" Type="http://schemas.openxmlformats.org/officeDocument/2006/relationships/hyperlink" Target="https://podminky.urs.cz/item/CS_URS_2024_02/721290111" TargetMode="External" /><Relationship Id="rId14" Type="http://schemas.openxmlformats.org/officeDocument/2006/relationships/hyperlink" Target="https://podminky.urs.cz/item/CS_URS_2024_02/721910912" TargetMode="External" /><Relationship Id="rId15" Type="http://schemas.openxmlformats.org/officeDocument/2006/relationships/hyperlink" Target="https://podminky.urs.cz/item/CS_URS_2024_02/998721121" TargetMode="External" /><Relationship Id="rId16" Type="http://schemas.openxmlformats.org/officeDocument/2006/relationships/hyperlink" Target="https://podminky.urs.cz/item/CS_URS_2024_02/998721129" TargetMode="External" /><Relationship Id="rId17" Type="http://schemas.openxmlformats.org/officeDocument/2006/relationships/hyperlink" Target="https://podminky.urs.cz/item/CS_URS_2024_02/722171913" TargetMode="External" /><Relationship Id="rId18" Type="http://schemas.openxmlformats.org/officeDocument/2006/relationships/hyperlink" Target="https://podminky.urs.cz/item/CS_URS_2024_02/722171933" TargetMode="External" /><Relationship Id="rId19" Type="http://schemas.openxmlformats.org/officeDocument/2006/relationships/hyperlink" Target="https://podminky.urs.cz/item/CS_URS_2024_02/722173914" TargetMode="External" /><Relationship Id="rId20" Type="http://schemas.openxmlformats.org/officeDocument/2006/relationships/hyperlink" Target="https://podminky.urs.cz/item/CS_URS_2024_02/722176112" TargetMode="External" /><Relationship Id="rId21" Type="http://schemas.openxmlformats.org/officeDocument/2006/relationships/hyperlink" Target="https://podminky.urs.cz/item/CS_URS_2024_02/722176114" TargetMode="External" /><Relationship Id="rId22" Type="http://schemas.openxmlformats.org/officeDocument/2006/relationships/hyperlink" Target="https://podminky.urs.cz/item/CS_URS_2024_02/722179191" TargetMode="External" /><Relationship Id="rId23" Type="http://schemas.openxmlformats.org/officeDocument/2006/relationships/hyperlink" Target="https://podminky.urs.cz/item/CS_URS_2024_02/722181241" TargetMode="External" /><Relationship Id="rId24" Type="http://schemas.openxmlformats.org/officeDocument/2006/relationships/hyperlink" Target="https://podminky.urs.cz/item/CS_URS_2024_02/722181242" TargetMode="External" /><Relationship Id="rId25" Type="http://schemas.openxmlformats.org/officeDocument/2006/relationships/hyperlink" Target="https://podminky.urs.cz/item/CS_URS_2024_02/722190401" TargetMode="External" /><Relationship Id="rId26" Type="http://schemas.openxmlformats.org/officeDocument/2006/relationships/hyperlink" Target="https://podminky.urs.cz/item/CS_URS_2024_02/722190901" TargetMode="External" /><Relationship Id="rId27" Type="http://schemas.openxmlformats.org/officeDocument/2006/relationships/hyperlink" Target="https://podminky.urs.cz/item/CS_URS_2024_02/722220152" TargetMode="External" /><Relationship Id="rId28" Type="http://schemas.openxmlformats.org/officeDocument/2006/relationships/hyperlink" Target="https://podminky.urs.cz/item/CS_URS_2024_02/722220991" TargetMode="External" /><Relationship Id="rId29" Type="http://schemas.openxmlformats.org/officeDocument/2006/relationships/hyperlink" Target="https://podminky.urs.cz/item/CS_URS_2024_02/722224115" TargetMode="External" /><Relationship Id="rId30" Type="http://schemas.openxmlformats.org/officeDocument/2006/relationships/hyperlink" Target="https://podminky.urs.cz/item/CS_URS_2024_02/722232011" TargetMode="External" /><Relationship Id="rId31" Type="http://schemas.openxmlformats.org/officeDocument/2006/relationships/hyperlink" Target="https://podminky.urs.cz/item/CS_URS_2024_02/722232062" TargetMode="External" /><Relationship Id="rId32" Type="http://schemas.openxmlformats.org/officeDocument/2006/relationships/hyperlink" Target="https://podminky.urs.cz/item/CS_URS_2024_02/722239102" TargetMode="External" /><Relationship Id="rId33" Type="http://schemas.openxmlformats.org/officeDocument/2006/relationships/hyperlink" Target="https://podminky.urs.cz/item/CS_URS_2024_02/722290234" TargetMode="External" /><Relationship Id="rId34" Type="http://schemas.openxmlformats.org/officeDocument/2006/relationships/hyperlink" Target="https://podminky.urs.cz/item/CS_URS_2024_02/722290246" TargetMode="External" /><Relationship Id="rId35" Type="http://schemas.openxmlformats.org/officeDocument/2006/relationships/hyperlink" Target="https://podminky.urs.cz/item/CS_URS_2024_02/998722121" TargetMode="External" /><Relationship Id="rId36" Type="http://schemas.openxmlformats.org/officeDocument/2006/relationships/hyperlink" Target="https://podminky.urs.cz/item/CS_URS_2024_02/998722129" TargetMode="External" /><Relationship Id="rId37" Type="http://schemas.openxmlformats.org/officeDocument/2006/relationships/hyperlink" Target="https://podminky.urs.cz/item/CS_URS_2024_02/725112022" TargetMode="External" /><Relationship Id="rId38" Type="http://schemas.openxmlformats.org/officeDocument/2006/relationships/hyperlink" Target="https://podminky.urs.cz/item/CS_URS_2024_02/725119131" TargetMode="External" /><Relationship Id="rId39" Type="http://schemas.openxmlformats.org/officeDocument/2006/relationships/hyperlink" Target="https://podminky.urs.cz/item/CS_URS_2024_02/725211601" TargetMode="External" /><Relationship Id="rId40" Type="http://schemas.openxmlformats.org/officeDocument/2006/relationships/hyperlink" Target="https://podminky.urs.cz/item/CS_URS_2024_02/725291652" TargetMode="External" /><Relationship Id="rId41" Type="http://schemas.openxmlformats.org/officeDocument/2006/relationships/hyperlink" Target="https://podminky.urs.cz/item/CS_URS_2024_02/725291653" TargetMode="External" /><Relationship Id="rId42" Type="http://schemas.openxmlformats.org/officeDocument/2006/relationships/hyperlink" Target="https://podminky.urs.cz/item/CS_URS_2024_02/725311121" TargetMode="External" /><Relationship Id="rId43" Type="http://schemas.openxmlformats.org/officeDocument/2006/relationships/hyperlink" Target="https://podminky.urs.cz/item/CS_URS_2024_02/725539201" TargetMode="External" /><Relationship Id="rId44" Type="http://schemas.openxmlformats.org/officeDocument/2006/relationships/hyperlink" Target="https://podminky.urs.cz/item/CS_URS_2024_02/725819401" TargetMode="External" /><Relationship Id="rId45" Type="http://schemas.openxmlformats.org/officeDocument/2006/relationships/hyperlink" Target="https://podminky.urs.cz/item/CS_URS_2024_02/725821331" TargetMode="External" /><Relationship Id="rId46" Type="http://schemas.openxmlformats.org/officeDocument/2006/relationships/hyperlink" Target="https://podminky.urs.cz/item/CS_URS_2024_02/725822633" TargetMode="External" /><Relationship Id="rId47" Type="http://schemas.openxmlformats.org/officeDocument/2006/relationships/hyperlink" Target="https://podminky.urs.cz/item/CS_URS_2024_02/725861312" TargetMode="External" /><Relationship Id="rId48" Type="http://schemas.openxmlformats.org/officeDocument/2006/relationships/hyperlink" Target="https://podminky.urs.cz/item/CS_URS_2024_02/725862103" TargetMode="External" /><Relationship Id="rId49" Type="http://schemas.openxmlformats.org/officeDocument/2006/relationships/hyperlink" Target="https://podminky.urs.cz/item/CS_URS_2024_02/998725121" TargetMode="External" /><Relationship Id="rId50" Type="http://schemas.openxmlformats.org/officeDocument/2006/relationships/hyperlink" Target="https://podminky.urs.cz/item/CS_URS_2024_02/998725129" TargetMode="External" /><Relationship Id="rId51" Type="http://schemas.openxmlformats.org/officeDocument/2006/relationships/hyperlink" Target="https://podminky.urs.cz/item/CS_URS_2024_02/726131001" TargetMode="External" /><Relationship Id="rId52" Type="http://schemas.openxmlformats.org/officeDocument/2006/relationships/hyperlink" Target="https://podminky.urs.cz/item/CS_URS_2024_02/726131001" TargetMode="External" /><Relationship Id="rId53" Type="http://schemas.openxmlformats.org/officeDocument/2006/relationships/hyperlink" Target="https://podminky.urs.cz/item/CS_URS_2024_02/726131042" TargetMode="External" /><Relationship Id="rId54" Type="http://schemas.openxmlformats.org/officeDocument/2006/relationships/hyperlink" Target="https://podminky.urs.cz/item/CS_URS_2024_02/726191001" TargetMode="External" /><Relationship Id="rId55" Type="http://schemas.openxmlformats.org/officeDocument/2006/relationships/hyperlink" Target="https://podminky.urs.cz/item/CS_URS_2024_02/726191002" TargetMode="External" /><Relationship Id="rId56" Type="http://schemas.openxmlformats.org/officeDocument/2006/relationships/hyperlink" Target="https://podminky.urs.cz/item/CS_URS_2024_02/726191011" TargetMode="External" /><Relationship Id="rId57" Type="http://schemas.openxmlformats.org/officeDocument/2006/relationships/hyperlink" Target="https://podminky.urs.cz/item/CS_URS_2024_02/998726131" TargetMode="External" /><Relationship Id="rId58" Type="http://schemas.openxmlformats.org/officeDocument/2006/relationships/hyperlink" Target="https://podminky.urs.cz/item/CS_URS_2024_02/998726139" TargetMode="External" /><Relationship Id="rId59" Type="http://schemas.openxmlformats.org/officeDocument/2006/relationships/hyperlink" Target="https://podminky.urs.cz/item/CS_URS_2024_02/734211127" TargetMode="External" /><Relationship Id="rId60" Type="http://schemas.openxmlformats.org/officeDocument/2006/relationships/hyperlink" Target="https://podminky.urs.cz/item/CS_URS_2024_02/998734121" TargetMode="External" /><Relationship Id="rId61" Type="http://schemas.openxmlformats.org/officeDocument/2006/relationships/hyperlink" Target="https://podminky.urs.cz/item/CS_URS_2024_02/998734129" TargetMode="External" /><Relationship Id="rId62" Type="http://schemas.openxmlformats.org/officeDocument/2006/relationships/hyperlink" Target="https://podminky.urs.cz/item/CS_URS_2024_02/751613140" TargetMode="External" /><Relationship Id="rId63" Type="http://schemas.openxmlformats.org/officeDocument/2006/relationships/hyperlink" Target="https://podminky.urs.cz/item/CS_URS_2024_02/751613141" TargetMode="External" /><Relationship Id="rId64" Type="http://schemas.openxmlformats.org/officeDocument/2006/relationships/hyperlink" Target="https://podminky.urs.cz/item/CS_URS_2024_02/998751121" TargetMode="External" /><Relationship Id="rId65" Type="http://schemas.openxmlformats.org/officeDocument/2006/relationships/hyperlink" Target="https://podminky.urs.cz/item/CS_URS_2024_02/998751129" TargetMode="External" /><Relationship Id="rId66" Type="http://schemas.openxmlformats.org/officeDocument/2006/relationships/hyperlink" Target="https://podminky.urs.cz/item/CS_URS_2024_02/HZS2491" TargetMode="External" /><Relationship Id="rId6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735164221" TargetMode="External" /><Relationship Id="rId2" Type="http://schemas.openxmlformats.org/officeDocument/2006/relationships/hyperlink" Target="https://podminky.urs.cz/item/CS_URS_2024_02/735419125" TargetMode="External" /><Relationship Id="rId3" Type="http://schemas.openxmlformats.org/officeDocument/2006/relationships/hyperlink" Target="https://podminky.urs.cz/item/CS_URS_2024_02/735890109" TargetMode="External" /><Relationship Id="rId4" Type="http://schemas.openxmlformats.org/officeDocument/2006/relationships/hyperlink" Target="https://podminky.urs.cz/item/CS_URS_2024_02/735890204" TargetMode="External" /><Relationship Id="rId5" Type="http://schemas.openxmlformats.org/officeDocument/2006/relationships/hyperlink" Target="https://podminky.urs.cz/item/CS_URS_2024_02/735890207" TargetMode="External" /><Relationship Id="rId6" Type="http://schemas.openxmlformats.org/officeDocument/2006/relationships/hyperlink" Target="https://podminky.urs.cz/item/CS_URS_2024_02/735890231" TargetMode="External" /><Relationship Id="rId7" Type="http://schemas.openxmlformats.org/officeDocument/2006/relationships/hyperlink" Target="https://podminky.urs.cz/item/CS_URS_2024_02/735890232" TargetMode="External" /><Relationship Id="rId8" Type="http://schemas.openxmlformats.org/officeDocument/2006/relationships/hyperlink" Target="https://podminky.urs.cz/item/CS_URS_2024_02/998735121" TargetMode="External" /><Relationship Id="rId9" Type="http://schemas.openxmlformats.org/officeDocument/2006/relationships/hyperlink" Target="https://podminky.urs.cz/item/CS_URS_2024_02/998735129" TargetMode="External" /><Relationship Id="rId10" Type="http://schemas.openxmlformats.org/officeDocument/2006/relationships/hyperlink" Target="https://podminky.urs.cz/item/CS_URS_2024_02/751614111" TargetMode="External" /><Relationship Id="rId11" Type="http://schemas.openxmlformats.org/officeDocument/2006/relationships/hyperlink" Target="https://podminky.urs.cz/item/CS_URS_2024_02/751711112" TargetMode="External" /><Relationship Id="rId12" Type="http://schemas.openxmlformats.org/officeDocument/2006/relationships/hyperlink" Target="https://podminky.urs.cz/item/CS_URS_2024_02/751721111" TargetMode="External" /><Relationship Id="rId13" Type="http://schemas.openxmlformats.org/officeDocument/2006/relationships/hyperlink" Target="https://podminky.urs.cz/item/CS_URS_2024_02/751791121" TargetMode="External" /><Relationship Id="rId14" Type="http://schemas.openxmlformats.org/officeDocument/2006/relationships/hyperlink" Target="https://podminky.urs.cz/item/CS_URS_2024_02/751791171" TargetMode="External" /><Relationship Id="rId15" Type="http://schemas.openxmlformats.org/officeDocument/2006/relationships/hyperlink" Target="https://podminky.urs.cz/item/CS_URS_2024_02/751791172" TargetMode="External" /><Relationship Id="rId16" Type="http://schemas.openxmlformats.org/officeDocument/2006/relationships/hyperlink" Target="https://podminky.urs.cz/item/CS_URS_2024_02/751791181" TargetMode="External" /><Relationship Id="rId17" Type="http://schemas.openxmlformats.org/officeDocument/2006/relationships/hyperlink" Target="https://podminky.urs.cz/item/CS_URS_2024_02/751791301" TargetMode="External" /><Relationship Id="rId18" Type="http://schemas.openxmlformats.org/officeDocument/2006/relationships/hyperlink" Target="https://podminky.urs.cz/item/CS_URS_2024_02/751791401" TargetMode="External" /><Relationship Id="rId19" Type="http://schemas.openxmlformats.org/officeDocument/2006/relationships/hyperlink" Target="https://podminky.urs.cz/item/CS_URS_2024_02/751792001" TargetMode="External" /><Relationship Id="rId20" Type="http://schemas.openxmlformats.org/officeDocument/2006/relationships/hyperlink" Target="https://podminky.urs.cz/item/CS_URS_2024_02/751793001" TargetMode="External" /><Relationship Id="rId21" Type="http://schemas.openxmlformats.org/officeDocument/2006/relationships/hyperlink" Target="https://podminky.urs.cz/item/CS_URS_2024_02/998751121" TargetMode="External" /><Relationship Id="rId22" Type="http://schemas.openxmlformats.org/officeDocument/2006/relationships/hyperlink" Target="https://podminky.urs.cz/item/CS_URS_2024_02/998751129" TargetMode="External" /><Relationship Id="rId23" Type="http://schemas.openxmlformats.org/officeDocument/2006/relationships/hyperlink" Target="https://podminky.urs.cz/item/CS_URS_2024_02/580104010" TargetMode="External" /><Relationship Id="rId24" Type="http://schemas.openxmlformats.org/officeDocument/2006/relationships/hyperlink" Target="https://podminky.urs.cz/item/CS_URS_2024_02/HZS2491" TargetMode="External" /><Relationship Id="rId25"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713411142" TargetMode="External" /><Relationship Id="rId2" Type="http://schemas.openxmlformats.org/officeDocument/2006/relationships/hyperlink" Target="https://podminky.urs.cz/item/CS_URS_2024_02/713491121" TargetMode="External" /><Relationship Id="rId3" Type="http://schemas.openxmlformats.org/officeDocument/2006/relationships/hyperlink" Target="https://podminky.urs.cz/item/CS_URS_2024_02/998713121" TargetMode="External" /><Relationship Id="rId4" Type="http://schemas.openxmlformats.org/officeDocument/2006/relationships/hyperlink" Target="https://podminky.urs.cz/item/CS_URS_2024_02/998713129" TargetMode="External" /><Relationship Id="rId5" Type="http://schemas.openxmlformats.org/officeDocument/2006/relationships/hyperlink" Target="https://podminky.urs.cz/item/CS_URS_2024_02/751122071" TargetMode="External" /><Relationship Id="rId6" Type="http://schemas.openxmlformats.org/officeDocument/2006/relationships/hyperlink" Target="https://podminky.urs.cz/item/CS_URS_2024_02/751510041" TargetMode="External" /><Relationship Id="rId7" Type="http://schemas.openxmlformats.org/officeDocument/2006/relationships/hyperlink" Target="https://podminky.urs.cz/item/CS_URS_2024_02/751514761" TargetMode="External" /><Relationship Id="rId8" Type="http://schemas.openxmlformats.org/officeDocument/2006/relationships/hyperlink" Target="https://podminky.urs.cz/item/CS_URS_2024_02/751537112" TargetMode="External" /><Relationship Id="rId9" Type="http://schemas.openxmlformats.org/officeDocument/2006/relationships/hyperlink" Target="https://podminky.urs.cz/item/CS_URS_2024_02/751572101" TargetMode="External" /><Relationship Id="rId10" Type="http://schemas.openxmlformats.org/officeDocument/2006/relationships/hyperlink" Target="https://podminky.urs.cz/item/CS_URS_2024_02/751691111" TargetMode="External" /><Relationship Id="rId11" Type="http://schemas.openxmlformats.org/officeDocument/2006/relationships/hyperlink" Target="https://podminky.urs.cz/item/CS_URS_2024_02/998751121" TargetMode="External" /><Relationship Id="rId12" Type="http://schemas.openxmlformats.org/officeDocument/2006/relationships/hyperlink" Target="https://podminky.urs.cz/item/CS_URS_2024_02/998751129" TargetMode="External" /><Relationship Id="rId13" Type="http://schemas.openxmlformats.org/officeDocument/2006/relationships/hyperlink" Target="https://podminky.urs.cz/item/CS_URS_2024_02/HZS2491" TargetMode="External" /><Relationship Id="rId14"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012002000" TargetMode="External" /><Relationship Id="rId2" Type="http://schemas.openxmlformats.org/officeDocument/2006/relationships/hyperlink" Target="https://podminky.urs.cz/item/CS_URS_2024_02/013244000" TargetMode="External" /><Relationship Id="rId3" Type="http://schemas.openxmlformats.org/officeDocument/2006/relationships/hyperlink" Target="https://podminky.urs.cz/item/CS_URS_2024_02/013254000" TargetMode="External" /><Relationship Id="rId4" Type="http://schemas.openxmlformats.org/officeDocument/2006/relationships/hyperlink" Target="https://podminky.urs.cz/item/CS_URS_2024_02/031002000" TargetMode="External" /><Relationship Id="rId5" Type="http://schemas.openxmlformats.org/officeDocument/2006/relationships/hyperlink" Target="https://podminky.urs.cz/item/CS_URS_2024_02/041403000" TargetMode="External" /><Relationship Id="rId6" Type="http://schemas.openxmlformats.org/officeDocument/2006/relationships/hyperlink" Target="https://podminky.urs.cz/item/CS_URS_2024_02/045002000" TargetMode="External" /><Relationship Id="rId7" Type="http://schemas.openxmlformats.org/officeDocument/2006/relationships/hyperlink" Target="https://podminky.urs.cz/item/CS_URS_2024_02/091803000" TargetMode="External" /><Relationship Id="rId8"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1</v>
      </c>
      <c r="BT1" s="17" t="s">
        <v>3</v>
      </c>
      <c r="BU1" s="17" t="s">
        <v>3</v>
      </c>
      <c r="BV1" s="17" t="s">
        <v>4</v>
      </c>
    </row>
    <row r="2" s="1" customFormat="1" ht="36.96" customHeight="1">
      <c r="AR2" s="18" t="s">
        <v>5</v>
      </c>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2"/>
      <c r="D4" s="23" t="s">
        <v>9</v>
      </c>
      <c r="AR4" s="22"/>
      <c r="AS4" s="24" t="s">
        <v>10</v>
      </c>
      <c r="BE4" s="25" t="s">
        <v>11</v>
      </c>
      <c r="BS4" s="19" t="s">
        <v>12</v>
      </c>
    </row>
    <row r="5" s="1" customFormat="1" ht="12" customHeight="1">
      <c r="B5" s="22"/>
      <c r="D5" s="26" t="s">
        <v>13</v>
      </c>
      <c r="K5" s="27" t="s">
        <v>14</v>
      </c>
      <c r="L5" s="1"/>
      <c r="M5" s="1"/>
      <c r="N5" s="1"/>
      <c r="O5" s="1"/>
      <c r="P5" s="1"/>
      <c r="Q5" s="1"/>
      <c r="R5" s="1"/>
      <c r="S5" s="1"/>
      <c r="T5" s="1"/>
      <c r="U5" s="1"/>
      <c r="V5" s="1"/>
      <c r="W5" s="1"/>
      <c r="X5" s="1"/>
      <c r="Y5" s="1"/>
      <c r="Z5" s="1"/>
      <c r="AA5" s="1"/>
      <c r="AB5" s="1"/>
      <c r="AC5" s="1"/>
      <c r="AD5" s="1"/>
      <c r="AE5" s="1"/>
      <c r="AF5" s="1"/>
      <c r="AG5" s="1"/>
      <c r="AH5" s="1"/>
      <c r="AI5" s="1"/>
      <c r="AJ5" s="1"/>
      <c r="AR5" s="22"/>
      <c r="BE5" s="28" t="s">
        <v>15</v>
      </c>
      <c r="BS5" s="19" t="s">
        <v>6</v>
      </c>
    </row>
    <row r="6" s="1" customFormat="1" ht="36.96" customHeight="1">
      <c r="B6" s="22"/>
      <c r="D6" s="29" t="s">
        <v>16</v>
      </c>
      <c r="K6" s="30" t="s">
        <v>17</v>
      </c>
      <c r="L6" s="1"/>
      <c r="M6" s="1"/>
      <c r="N6" s="1"/>
      <c r="O6" s="1"/>
      <c r="P6" s="1"/>
      <c r="Q6" s="1"/>
      <c r="R6" s="1"/>
      <c r="S6" s="1"/>
      <c r="T6" s="1"/>
      <c r="U6" s="1"/>
      <c r="V6" s="1"/>
      <c r="W6" s="1"/>
      <c r="X6" s="1"/>
      <c r="Y6" s="1"/>
      <c r="Z6" s="1"/>
      <c r="AA6" s="1"/>
      <c r="AB6" s="1"/>
      <c r="AC6" s="1"/>
      <c r="AD6" s="1"/>
      <c r="AE6" s="1"/>
      <c r="AF6" s="1"/>
      <c r="AG6" s="1"/>
      <c r="AH6" s="1"/>
      <c r="AI6" s="1"/>
      <c r="AJ6" s="1"/>
      <c r="AR6" s="22"/>
      <c r="BE6" s="31"/>
      <c r="BS6" s="19" t="s">
        <v>6</v>
      </c>
    </row>
    <row r="7" s="1" customFormat="1" ht="12" customHeight="1">
      <c r="B7" s="22"/>
      <c r="D7" s="32" t="s">
        <v>18</v>
      </c>
      <c r="K7" s="27" t="s">
        <v>1</v>
      </c>
      <c r="AK7" s="32" t="s">
        <v>19</v>
      </c>
      <c r="AN7" s="27" t="s">
        <v>1</v>
      </c>
      <c r="AR7" s="22"/>
      <c r="BE7" s="31"/>
      <c r="BS7" s="19" t="s">
        <v>6</v>
      </c>
    </row>
    <row r="8" s="1" customFormat="1" ht="12" customHeight="1">
      <c r="B8" s="22"/>
      <c r="D8" s="32" t="s">
        <v>20</v>
      </c>
      <c r="K8" s="27" t="s">
        <v>21</v>
      </c>
      <c r="AK8" s="32" t="s">
        <v>22</v>
      </c>
      <c r="AN8" s="33" t="s">
        <v>23</v>
      </c>
      <c r="AR8" s="22"/>
      <c r="BE8" s="31"/>
      <c r="BS8" s="19" t="s">
        <v>6</v>
      </c>
    </row>
    <row r="9" s="1" customFormat="1" ht="14.4" customHeight="1">
      <c r="B9" s="22"/>
      <c r="AR9" s="22"/>
      <c r="BE9" s="31"/>
      <c r="BS9" s="19" t="s">
        <v>6</v>
      </c>
    </row>
    <row r="10" s="1" customFormat="1" ht="12" customHeight="1">
      <c r="B10" s="22"/>
      <c r="D10" s="32" t="s">
        <v>24</v>
      </c>
      <c r="AK10" s="32" t="s">
        <v>25</v>
      </c>
      <c r="AN10" s="27" t="s">
        <v>1</v>
      </c>
      <c r="AR10" s="22"/>
      <c r="BE10" s="31"/>
      <c r="BS10" s="19" t="s">
        <v>6</v>
      </c>
    </row>
    <row r="11" s="1" customFormat="1" ht="18.48" customHeight="1">
      <c r="B11" s="22"/>
      <c r="E11" s="27" t="s">
        <v>26</v>
      </c>
      <c r="AK11" s="32" t="s">
        <v>27</v>
      </c>
      <c r="AN11" s="27" t="s">
        <v>1</v>
      </c>
      <c r="AR11" s="22"/>
      <c r="BE11" s="31"/>
      <c r="BS11" s="19" t="s">
        <v>6</v>
      </c>
    </row>
    <row r="12" s="1" customFormat="1" ht="6.96" customHeight="1">
      <c r="B12" s="22"/>
      <c r="AR12" s="22"/>
      <c r="BE12" s="31"/>
      <c r="BS12" s="19" t="s">
        <v>6</v>
      </c>
    </row>
    <row r="13" s="1" customFormat="1" ht="12" customHeight="1">
      <c r="B13" s="22"/>
      <c r="D13" s="32" t="s">
        <v>28</v>
      </c>
      <c r="AK13" s="32" t="s">
        <v>25</v>
      </c>
      <c r="AN13" s="34" t="s">
        <v>29</v>
      </c>
      <c r="AR13" s="22"/>
      <c r="BE13" s="31"/>
      <c r="BS13" s="19" t="s">
        <v>6</v>
      </c>
    </row>
    <row r="14">
      <c r="B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N14" s="34" t="s">
        <v>29</v>
      </c>
      <c r="AR14" s="22"/>
      <c r="BE14" s="31"/>
      <c r="BS14" s="19" t="s">
        <v>6</v>
      </c>
    </row>
    <row r="15" s="1" customFormat="1" ht="6.96" customHeight="1">
      <c r="B15" s="22"/>
      <c r="AR15" s="22"/>
      <c r="BE15" s="31"/>
      <c r="BS15" s="19" t="s">
        <v>3</v>
      </c>
    </row>
    <row r="16" s="1" customFormat="1" ht="12" customHeight="1">
      <c r="B16" s="22"/>
      <c r="D16" s="32" t="s">
        <v>30</v>
      </c>
      <c r="AK16" s="32" t="s">
        <v>25</v>
      </c>
      <c r="AN16" s="27" t="s">
        <v>1</v>
      </c>
      <c r="AR16" s="22"/>
      <c r="BE16" s="31"/>
      <c r="BS16" s="19" t="s">
        <v>3</v>
      </c>
    </row>
    <row r="17" s="1" customFormat="1" ht="18.48" customHeight="1">
      <c r="B17" s="22"/>
      <c r="E17" s="27" t="s">
        <v>26</v>
      </c>
      <c r="AK17" s="32" t="s">
        <v>27</v>
      </c>
      <c r="AN17" s="27" t="s">
        <v>1</v>
      </c>
      <c r="AR17" s="22"/>
      <c r="BE17" s="31"/>
      <c r="BS17" s="19" t="s">
        <v>31</v>
      </c>
    </row>
    <row r="18" s="1" customFormat="1" ht="6.96" customHeight="1">
      <c r="B18" s="22"/>
      <c r="AR18" s="22"/>
      <c r="BE18" s="31"/>
      <c r="BS18" s="19" t="s">
        <v>6</v>
      </c>
    </row>
    <row r="19" s="1" customFormat="1" ht="12" customHeight="1">
      <c r="B19" s="22"/>
      <c r="D19" s="32" t="s">
        <v>32</v>
      </c>
      <c r="AK19" s="32" t="s">
        <v>25</v>
      </c>
      <c r="AN19" s="27" t="s">
        <v>1</v>
      </c>
      <c r="AR19" s="22"/>
      <c r="BE19" s="31"/>
      <c r="BS19" s="19" t="s">
        <v>6</v>
      </c>
    </row>
    <row r="20" s="1" customFormat="1" ht="18.48" customHeight="1">
      <c r="B20" s="22"/>
      <c r="E20" s="27" t="s">
        <v>26</v>
      </c>
      <c r="AK20" s="32" t="s">
        <v>27</v>
      </c>
      <c r="AN20" s="27" t="s">
        <v>1</v>
      </c>
      <c r="AR20" s="22"/>
      <c r="BE20" s="31"/>
      <c r="BS20" s="19" t="s">
        <v>31</v>
      </c>
    </row>
    <row r="21" s="1" customFormat="1" ht="6.96" customHeight="1">
      <c r="B21" s="22"/>
      <c r="AR21" s="22"/>
      <c r="BE21" s="31"/>
    </row>
    <row r="22" s="1" customFormat="1" ht="12" customHeight="1">
      <c r="B22" s="22"/>
      <c r="D22" s="32" t="s">
        <v>33</v>
      </c>
      <c r="AR22" s="22"/>
      <c r="BE22" s="31"/>
    </row>
    <row r="23" s="1" customFormat="1" ht="16.5" customHeight="1">
      <c r="B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34</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35</v>
      </c>
      <c r="M28" s="43"/>
      <c r="N28" s="43"/>
      <c r="O28" s="43"/>
      <c r="P28" s="43"/>
      <c r="Q28" s="38"/>
      <c r="R28" s="38"/>
      <c r="S28" s="38"/>
      <c r="T28" s="38"/>
      <c r="U28" s="38"/>
      <c r="V28" s="38"/>
      <c r="W28" s="43" t="s">
        <v>36</v>
      </c>
      <c r="X28" s="43"/>
      <c r="Y28" s="43"/>
      <c r="Z28" s="43"/>
      <c r="AA28" s="43"/>
      <c r="AB28" s="43"/>
      <c r="AC28" s="43"/>
      <c r="AD28" s="43"/>
      <c r="AE28" s="43"/>
      <c r="AF28" s="38"/>
      <c r="AG28" s="38"/>
      <c r="AH28" s="38"/>
      <c r="AI28" s="38"/>
      <c r="AJ28" s="38"/>
      <c r="AK28" s="43" t="s">
        <v>37</v>
      </c>
      <c r="AL28" s="43"/>
      <c r="AM28" s="43"/>
      <c r="AN28" s="43"/>
      <c r="AO28" s="43"/>
      <c r="AP28" s="38"/>
      <c r="AQ28" s="38"/>
      <c r="AR28" s="39"/>
      <c r="BE28" s="31"/>
    </row>
    <row r="29" s="3" customFormat="1" ht="14.4" customHeight="1">
      <c r="A29" s="3"/>
      <c r="B29" s="44"/>
      <c r="C29" s="3"/>
      <c r="D29" s="32" t="s">
        <v>38</v>
      </c>
      <c r="E29" s="3"/>
      <c r="F29" s="32" t="s">
        <v>39</v>
      </c>
      <c r="G29" s="3"/>
      <c r="H29" s="3"/>
      <c r="I29" s="3"/>
      <c r="J29" s="3"/>
      <c r="K29" s="3"/>
      <c r="L29" s="45">
        <v>0.20999999999999999</v>
      </c>
      <c r="M29" s="3"/>
      <c r="N29" s="3"/>
      <c r="O29" s="3"/>
      <c r="P29" s="3"/>
      <c r="Q29" s="3"/>
      <c r="R29" s="3"/>
      <c r="S29" s="3"/>
      <c r="T29" s="3"/>
      <c r="U29" s="3"/>
      <c r="V29" s="3"/>
      <c r="W29" s="46">
        <f>ROUND(AZ94, 2)</f>
        <v>0</v>
      </c>
      <c r="X29" s="3"/>
      <c r="Y29" s="3"/>
      <c r="Z29" s="3"/>
      <c r="AA29" s="3"/>
      <c r="AB29" s="3"/>
      <c r="AC29" s="3"/>
      <c r="AD29" s="3"/>
      <c r="AE29" s="3"/>
      <c r="AF29" s="3"/>
      <c r="AG29" s="3"/>
      <c r="AH29" s="3"/>
      <c r="AI29" s="3"/>
      <c r="AJ29" s="3"/>
      <c r="AK29" s="46">
        <f>ROUND(AV94, 2)</f>
        <v>0</v>
      </c>
      <c r="AL29" s="3"/>
      <c r="AM29" s="3"/>
      <c r="AN29" s="3"/>
      <c r="AO29" s="3"/>
      <c r="AP29" s="3"/>
      <c r="AQ29" s="3"/>
      <c r="AR29" s="44"/>
      <c r="BE29" s="47"/>
    </row>
    <row r="30" s="3" customFormat="1" ht="14.4" customHeight="1">
      <c r="A30" s="3"/>
      <c r="B30" s="44"/>
      <c r="C30" s="3"/>
      <c r="D30" s="3"/>
      <c r="E30" s="3"/>
      <c r="F30" s="32" t="s">
        <v>40</v>
      </c>
      <c r="G30" s="3"/>
      <c r="H30" s="3"/>
      <c r="I30" s="3"/>
      <c r="J30" s="3"/>
      <c r="K30" s="3"/>
      <c r="L30" s="45">
        <v>0.12</v>
      </c>
      <c r="M30" s="3"/>
      <c r="N30" s="3"/>
      <c r="O30" s="3"/>
      <c r="P30" s="3"/>
      <c r="Q30" s="3"/>
      <c r="R30" s="3"/>
      <c r="S30" s="3"/>
      <c r="T30" s="3"/>
      <c r="U30" s="3"/>
      <c r="V30" s="3"/>
      <c r="W30" s="46">
        <f>ROUND(BA94, 2)</f>
        <v>0</v>
      </c>
      <c r="X30" s="3"/>
      <c r="Y30" s="3"/>
      <c r="Z30" s="3"/>
      <c r="AA30" s="3"/>
      <c r="AB30" s="3"/>
      <c r="AC30" s="3"/>
      <c r="AD30" s="3"/>
      <c r="AE30" s="3"/>
      <c r="AF30" s="3"/>
      <c r="AG30" s="3"/>
      <c r="AH30" s="3"/>
      <c r="AI30" s="3"/>
      <c r="AJ30" s="3"/>
      <c r="AK30" s="46">
        <f>ROUND(AW94, 2)</f>
        <v>0</v>
      </c>
      <c r="AL30" s="3"/>
      <c r="AM30" s="3"/>
      <c r="AN30" s="3"/>
      <c r="AO30" s="3"/>
      <c r="AP30" s="3"/>
      <c r="AQ30" s="3"/>
      <c r="AR30" s="44"/>
      <c r="BE30" s="47"/>
    </row>
    <row r="31" hidden="1" s="3" customFormat="1" ht="14.4" customHeight="1">
      <c r="A31" s="3"/>
      <c r="B31" s="44"/>
      <c r="C31" s="3"/>
      <c r="D31" s="3"/>
      <c r="E31" s="3"/>
      <c r="F31" s="32" t="s">
        <v>41</v>
      </c>
      <c r="G31" s="3"/>
      <c r="H31" s="3"/>
      <c r="I31" s="3"/>
      <c r="J31" s="3"/>
      <c r="K31" s="3"/>
      <c r="L31" s="45">
        <v>0.20999999999999999</v>
      </c>
      <c r="M31" s="3"/>
      <c r="N31" s="3"/>
      <c r="O31" s="3"/>
      <c r="P31" s="3"/>
      <c r="Q31" s="3"/>
      <c r="R31" s="3"/>
      <c r="S31" s="3"/>
      <c r="T31" s="3"/>
      <c r="U31" s="3"/>
      <c r="V31" s="3"/>
      <c r="W31" s="46">
        <f>ROUND(BB94,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42</v>
      </c>
      <c r="G32" s="3"/>
      <c r="H32" s="3"/>
      <c r="I32" s="3"/>
      <c r="J32" s="3"/>
      <c r="K32" s="3"/>
      <c r="L32" s="45">
        <v>0.12</v>
      </c>
      <c r="M32" s="3"/>
      <c r="N32" s="3"/>
      <c r="O32" s="3"/>
      <c r="P32" s="3"/>
      <c r="Q32" s="3"/>
      <c r="R32" s="3"/>
      <c r="S32" s="3"/>
      <c r="T32" s="3"/>
      <c r="U32" s="3"/>
      <c r="V32" s="3"/>
      <c r="W32" s="46">
        <f>ROUND(BC94,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43</v>
      </c>
      <c r="G33" s="3"/>
      <c r="H33" s="3"/>
      <c r="I33" s="3"/>
      <c r="J33" s="3"/>
      <c r="K33" s="3"/>
      <c r="L33" s="45">
        <v>0</v>
      </c>
      <c r="M33" s="3"/>
      <c r="N33" s="3"/>
      <c r="O33" s="3"/>
      <c r="P33" s="3"/>
      <c r="Q33" s="3"/>
      <c r="R33" s="3"/>
      <c r="S33" s="3"/>
      <c r="T33" s="3"/>
      <c r="U33" s="3"/>
      <c r="V33" s="3"/>
      <c r="W33" s="46">
        <f>ROUND(BD94, 2)</f>
        <v>0</v>
      </c>
      <c r="X33" s="3"/>
      <c r="Y33" s="3"/>
      <c r="Z33" s="3"/>
      <c r="AA33" s="3"/>
      <c r="AB33" s="3"/>
      <c r="AC33" s="3"/>
      <c r="AD33" s="3"/>
      <c r="AE33" s="3"/>
      <c r="AF33" s="3"/>
      <c r="AG33" s="3"/>
      <c r="AH33" s="3"/>
      <c r="AI33" s="3"/>
      <c r="AJ33" s="3"/>
      <c r="AK33" s="46">
        <v>0</v>
      </c>
      <c r="AL33" s="3"/>
      <c r="AM33" s="3"/>
      <c r="AN33" s="3"/>
      <c r="AO33" s="3"/>
      <c r="AP33" s="3"/>
      <c r="AQ33" s="3"/>
      <c r="AR33" s="44"/>
      <c r="BE33" s="47"/>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1"/>
    </row>
    <row r="35" s="2" customFormat="1" ht="25.92" customHeight="1">
      <c r="A35" s="38"/>
      <c r="B35" s="39"/>
      <c r="C35" s="48"/>
      <c r="D35" s="49" t="s">
        <v>44</v>
      </c>
      <c r="E35" s="50"/>
      <c r="F35" s="50"/>
      <c r="G35" s="50"/>
      <c r="H35" s="50"/>
      <c r="I35" s="50"/>
      <c r="J35" s="50"/>
      <c r="K35" s="50"/>
      <c r="L35" s="50"/>
      <c r="M35" s="50"/>
      <c r="N35" s="50"/>
      <c r="O35" s="50"/>
      <c r="P35" s="50"/>
      <c r="Q35" s="50"/>
      <c r="R35" s="50"/>
      <c r="S35" s="50"/>
      <c r="T35" s="51" t="s">
        <v>45</v>
      </c>
      <c r="U35" s="50"/>
      <c r="V35" s="50"/>
      <c r="W35" s="50"/>
      <c r="X35" s="52" t="s">
        <v>46</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14.4" customHeight="1">
      <c r="A37" s="38"/>
      <c r="B37" s="39"/>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9"/>
      <c r="BE37" s="38"/>
    </row>
    <row r="38" s="1" customFormat="1" ht="14.4" customHeight="1">
      <c r="B38" s="22"/>
      <c r="AR38" s="22"/>
    </row>
    <row r="39" s="1" customFormat="1" ht="14.4" customHeight="1">
      <c r="B39" s="22"/>
      <c r="AR39" s="22"/>
    </row>
    <row r="40" s="1" customFormat="1" ht="14.4" customHeight="1">
      <c r="B40" s="22"/>
      <c r="AR40" s="22"/>
    </row>
    <row r="41" s="1" customFormat="1" ht="14.4" customHeight="1">
      <c r="B41" s="22"/>
      <c r="AR41" s="22"/>
    </row>
    <row r="42" s="1" customFormat="1" ht="14.4" customHeight="1">
      <c r="B42" s="22"/>
      <c r="AR42" s="22"/>
    </row>
    <row r="43" s="1" customFormat="1" ht="14.4" customHeight="1">
      <c r="B43" s="22"/>
      <c r="AR43" s="22"/>
    </row>
    <row r="44" s="1" customFormat="1" ht="14.4" customHeight="1">
      <c r="B44" s="22"/>
      <c r="AR44" s="22"/>
    </row>
    <row r="45" s="1" customFormat="1" ht="14.4" customHeight="1">
      <c r="B45" s="22"/>
      <c r="AR45" s="22"/>
    </row>
    <row r="46" s="1" customFormat="1" ht="14.4" customHeight="1">
      <c r="B46" s="22"/>
      <c r="AR46" s="22"/>
    </row>
    <row r="47" s="1" customFormat="1" ht="14.4" customHeight="1">
      <c r="B47" s="22"/>
      <c r="AR47" s="22"/>
    </row>
    <row r="48" s="1" customFormat="1" ht="14.4" customHeight="1">
      <c r="B48" s="22"/>
      <c r="AR48" s="22"/>
    </row>
    <row r="49" s="2" customFormat="1" ht="14.4" customHeight="1">
      <c r="B49" s="55"/>
      <c r="D49" s="56" t="s">
        <v>47</v>
      </c>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6" t="s">
        <v>48</v>
      </c>
      <c r="AI49" s="57"/>
      <c r="AJ49" s="57"/>
      <c r="AK49" s="57"/>
      <c r="AL49" s="57"/>
      <c r="AM49" s="57"/>
      <c r="AN49" s="57"/>
      <c r="AO49" s="57"/>
      <c r="AR49" s="55"/>
    </row>
    <row r="50">
      <c r="B50" s="22"/>
      <c r="AR50" s="22"/>
    </row>
    <row r="51">
      <c r="B51" s="22"/>
      <c r="AR51" s="22"/>
    </row>
    <row r="52">
      <c r="B52" s="22"/>
      <c r="AR52" s="22"/>
    </row>
    <row r="53">
      <c r="B53" s="22"/>
      <c r="AR53" s="22"/>
    </row>
    <row r="54">
      <c r="B54" s="22"/>
      <c r="AR54" s="22"/>
    </row>
    <row r="55">
      <c r="B55" s="22"/>
      <c r="AR55" s="22"/>
    </row>
    <row r="56">
      <c r="B56" s="22"/>
      <c r="AR56" s="22"/>
    </row>
    <row r="57">
      <c r="B57" s="22"/>
      <c r="AR57" s="22"/>
    </row>
    <row r="58">
      <c r="B58" s="22"/>
      <c r="AR58" s="22"/>
    </row>
    <row r="59">
      <c r="B59" s="22"/>
      <c r="AR59" s="22"/>
    </row>
    <row r="60" s="2" customFormat="1">
      <c r="A60" s="38"/>
      <c r="B60" s="39"/>
      <c r="C60" s="38"/>
      <c r="D60" s="58" t="s">
        <v>49</v>
      </c>
      <c r="E60" s="41"/>
      <c r="F60" s="41"/>
      <c r="G60" s="41"/>
      <c r="H60" s="41"/>
      <c r="I60" s="41"/>
      <c r="J60" s="41"/>
      <c r="K60" s="41"/>
      <c r="L60" s="41"/>
      <c r="M60" s="41"/>
      <c r="N60" s="41"/>
      <c r="O60" s="41"/>
      <c r="P60" s="41"/>
      <c r="Q60" s="41"/>
      <c r="R60" s="41"/>
      <c r="S60" s="41"/>
      <c r="T60" s="41"/>
      <c r="U60" s="41"/>
      <c r="V60" s="58" t="s">
        <v>50</v>
      </c>
      <c r="W60" s="41"/>
      <c r="X60" s="41"/>
      <c r="Y60" s="41"/>
      <c r="Z60" s="41"/>
      <c r="AA60" s="41"/>
      <c r="AB60" s="41"/>
      <c r="AC60" s="41"/>
      <c r="AD60" s="41"/>
      <c r="AE60" s="41"/>
      <c r="AF60" s="41"/>
      <c r="AG60" s="41"/>
      <c r="AH60" s="58" t="s">
        <v>49</v>
      </c>
      <c r="AI60" s="41"/>
      <c r="AJ60" s="41"/>
      <c r="AK60" s="41"/>
      <c r="AL60" s="41"/>
      <c r="AM60" s="58" t="s">
        <v>50</v>
      </c>
      <c r="AN60" s="41"/>
      <c r="AO60" s="41"/>
      <c r="AP60" s="38"/>
      <c r="AQ60" s="38"/>
      <c r="AR60" s="39"/>
      <c r="BE60" s="38"/>
    </row>
    <row r="61">
      <c r="B61" s="22"/>
      <c r="AR61" s="22"/>
    </row>
    <row r="62">
      <c r="B62" s="22"/>
      <c r="AR62" s="22"/>
    </row>
    <row r="63">
      <c r="B63" s="22"/>
      <c r="AR63" s="22"/>
    </row>
    <row r="64" s="2" customFormat="1">
      <c r="A64" s="38"/>
      <c r="B64" s="39"/>
      <c r="C64" s="38"/>
      <c r="D64" s="56" t="s">
        <v>51</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6" t="s">
        <v>52</v>
      </c>
      <c r="AI64" s="59"/>
      <c r="AJ64" s="59"/>
      <c r="AK64" s="59"/>
      <c r="AL64" s="59"/>
      <c r="AM64" s="59"/>
      <c r="AN64" s="59"/>
      <c r="AO64" s="59"/>
      <c r="AP64" s="38"/>
      <c r="AQ64" s="38"/>
      <c r="AR64" s="39"/>
      <c r="BE64" s="38"/>
    </row>
    <row r="65">
      <c r="B65" s="22"/>
      <c r="AR65" s="22"/>
    </row>
    <row r="66">
      <c r="B66" s="22"/>
      <c r="AR66" s="22"/>
    </row>
    <row r="67">
      <c r="B67" s="22"/>
      <c r="AR67" s="22"/>
    </row>
    <row r="68">
      <c r="B68" s="22"/>
      <c r="AR68" s="22"/>
    </row>
    <row r="69">
      <c r="B69" s="22"/>
      <c r="AR69" s="22"/>
    </row>
    <row r="70">
      <c r="B70" s="22"/>
      <c r="AR70" s="22"/>
    </row>
    <row r="71">
      <c r="B71" s="22"/>
      <c r="AR71" s="22"/>
    </row>
    <row r="72">
      <c r="B72" s="22"/>
      <c r="AR72" s="22"/>
    </row>
    <row r="73">
      <c r="B73" s="22"/>
      <c r="AR73" s="22"/>
    </row>
    <row r="74">
      <c r="B74" s="22"/>
      <c r="AR74" s="22"/>
    </row>
    <row r="75" s="2" customFormat="1">
      <c r="A75" s="38"/>
      <c r="B75" s="39"/>
      <c r="C75" s="38"/>
      <c r="D75" s="58" t="s">
        <v>49</v>
      </c>
      <c r="E75" s="41"/>
      <c r="F75" s="41"/>
      <c r="G75" s="41"/>
      <c r="H75" s="41"/>
      <c r="I75" s="41"/>
      <c r="J75" s="41"/>
      <c r="K75" s="41"/>
      <c r="L75" s="41"/>
      <c r="M75" s="41"/>
      <c r="N75" s="41"/>
      <c r="O75" s="41"/>
      <c r="P75" s="41"/>
      <c r="Q75" s="41"/>
      <c r="R75" s="41"/>
      <c r="S75" s="41"/>
      <c r="T75" s="41"/>
      <c r="U75" s="41"/>
      <c r="V75" s="58" t="s">
        <v>50</v>
      </c>
      <c r="W75" s="41"/>
      <c r="X75" s="41"/>
      <c r="Y75" s="41"/>
      <c r="Z75" s="41"/>
      <c r="AA75" s="41"/>
      <c r="AB75" s="41"/>
      <c r="AC75" s="41"/>
      <c r="AD75" s="41"/>
      <c r="AE75" s="41"/>
      <c r="AF75" s="41"/>
      <c r="AG75" s="41"/>
      <c r="AH75" s="58" t="s">
        <v>49</v>
      </c>
      <c r="AI75" s="41"/>
      <c r="AJ75" s="41"/>
      <c r="AK75" s="41"/>
      <c r="AL75" s="41"/>
      <c r="AM75" s="58" t="s">
        <v>50</v>
      </c>
      <c r="AN75" s="41"/>
      <c r="AO75" s="41"/>
      <c r="AP75" s="38"/>
      <c r="AQ75" s="38"/>
      <c r="AR75" s="39"/>
      <c r="BE75" s="38"/>
    </row>
    <row r="76" s="2" customFormat="1">
      <c r="A76" s="38"/>
      <c r="B76" s="39"/>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39"/>
      <c r="BE76" s="38"/>
    </row>
    <row r="77" s="2" customFormat="1" ht="6.96" customHeight="1">
      <c r="A77" s="38"/>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9"/>
      <c r="BE77" s="38"/>
    </row>
    <row r="81" s="2" customFormat="1" ht="6.96" customHeight="1">
      <c r="A81" s="38"/>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9"/>
      <c r="BE81" s="38"/>
    </row>
    <row r="82" s="2" customFormat="1" ht="24.96" customHeight="1">
      <c r="A82" s="38"/>
      <c r="B82" s="39"/>
      <c r="C82" s="23" t="s">
        <v>53</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9"/>
      <c r="BE82" s="38"/>
    </row>
    <row r="83" s="2" customFormat="1" ht="6.96" customHeight="1">
      <c r="A83" s="38"/>
      <c r="B83" s="39"/>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9"/>
      <c r="BE83" s="38"/>
    </row>
    <row r="84" s="4" customFormat="1" ht="12" customHeight="1">
      <c r="A84" s="4"/>
      <c r="B84" s="64"/>
      <c r="C84" s="32" t="s">
        <v>13</v>
      </c>
      <c r="D84" s="4"/>
      <c r="E84" s="4"/>
      <c r="F84" s="4"/>
      <c r="G84" s="4"/>
      <c r="H84" s="4"/>
      <c r="I84" s="4"/>
      <c r="J84" s="4"/>
      <c r="K84" s="4"/>
      <c r="L84" s="4" t="str">
        <f>K5</f>
        <v>241226-REV2</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4"/>
      <c r="BE84" s="4"/>
    </row>
    <row r="85" s="5" customFormat="1" ht="36.96" customHeight="1">
      <c r="A85" s="5"/>
      <c r="B85" s="65"/>
      <c r="C85" s="66" t="s">
        <v>16</v>
      </c>
      <c r="D85" s="5"/>
      <c r="E85" s="5"/>
      <c r="F85" s="5"/>
      <c r="G85" s="5"/>
      <c r="H85" s="5"/>
      <c r="I85" s="5"/>
      <c r="J85" s="5"/>
      <c r="K85" s="5"/>
      <c r="L85" s="67" t="str">
        <f>K6</f>
        <v>RK Smíchov - Optimalizace Velínu</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5"/>
      <c r="BE85" s="5"/>
    </row>
    <row r="86" s="2" customFormat="1" ht="6.96" customHeight="1">
      <c r="A86" s="38"/>
      <c r="B86" s="39"/>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9"/>
      <c r="BE86" s="38"/>
    </row>
    <row r="87" s="2" customFormat="1" ht="12" customHeight="1">
      <c r="A87" s="38"/>
      <c r="B87" s="39"/>
      <c r="C87" s="32" t="s">
        <v>20</v>
      </c>
      <c r="D87" s="38"/>
      <c r="E87" s="38"/>
      <c r="F87" s="38"/>
      <c r="G87" s="38"/>
      <c r="H87" s="38"/>
      <c r="I87" s="38"/>
      <c r="J87" s="38"/>
      <c r="K87" s="38"/>
      <c r="L87" s="68" t="str">
        <f>IF(K8="","",K8)</f>
        <v>Janáčkovo nábřeží</v>
      </c>
      <c r="M87" s="38"/>
      <c r="N87" s="38"/>
      <c r="O87" s="38"/>
      <c r="P87" s="38"/>
      <c r="Q87" s="38"/>
      <c r="R87" s="38"/>
      <c r="S87" s="38"/>
      <c r="T87" s="38"/>
      <c r="U87" s="38"/>
      <c r="V87" s="38"/>
      <c r="W87" s="38"/>
      <c r="X87" s="38"/>
      <c r="Y87" s="38"/>
      <c r="Z87" s="38"/>
      <c r="AA87" s="38"/>
      <c r="AB87" s="38"/>
      <c r="AC87" s="38"/>
      <c r="AD87" s="38"/>
      <c r="AE87" s="38"/>
      <c r="AF87" s="38"/>
      <c r="AG87" s="38"/>
      <c r="AH87" s="38"/>
      <c r="AI87" s="32" t="s">
        <v>22</v>
      </c>
      <c r="AJ87" s="38"/>
      <c r="AK87" s="38"/>
      <c r="AL87" s="38"/>
      <c r="AM87" s="69" t="str">
        <f>IF(AN8= "","",AN8)</f>
        <v>4. 1. 2025</v>
      </c>
      <c r="AN87" s="69"/>
      <c r="AO87" s="38"/>
      <c r="AP87" s="38"/>
      <c r="AQ87" s="38"/>
      <c r="AR87" s="39"/>
      <c r="BE87" s="38"/>
    </row>
    <row r="88" s="2" customFormat="1" ht="6.96" customHeight="1">
      <c r="A88" s="38"/>
      <c r="B88" s="39"/>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9"/>
      <c r="BE88" s="38"/>
    </row>
    <row r="89" s="2" customFormat="1" ht="15.15" customHeight="1">
      <c r="A89" s="38"/>
      <c r="B89" s="39"/>
      <c r="C89" s="32" t="s">
        <v>24</v>
      </c>
      <c r="D89" s="38"/>
      <c r="E89" s="38"/>
      <c r="F89" s="38"/>
      <c r="G89" s="38"/>
      <c r="H89" s="38"/>
      <c r="I89" s="38"/>
      <c r="J89" s="38"/>
      <c r="K89" s="38"/>
      <c r="L89" s="4" t="str">
        <f>IF(E11= "","",E11)</f>
        <v xml:space="preserve"> </v>
      </c>
      <c r="M89" s="38"/>
      <c r="N89" s="38"/>
      <c r="O89" s="38"/>
      <c r="P89" s="38"/>
      <c r="Q89" s="38"/>
      <c r="R89" s="38"/>
      <c r="S89" s="38"/>
      <c r="T89" s="38"/>
      <c r="U89" s="38"/>
      <c r="V89" s="38"/>
      <c r="W89" s="38"/>
      <c r="X89" s="38"/>
      <c r="Y89" s="38"/>
      <c r="Z89" s="38"/>
      <c r="AA89" s="38"/>
      <c r="AB89" s="38"/>
      <c r="AC89" s="38"/>
      <c r="AD89" s="38"/>
      <c r="AE89" s="38"/>
      <c r="AF89" s="38"/>
      <c r="AG89" s="38"/>
      <c r="AH89" s="38"/>
      <c r="AI89" s="32" t="s">
        <v>30</v>
      </c>
      <c r="AJ89" s="38"/>
      <c r="AK89" s="38"/>
      <c r="AL89" s="38"/>
      <c r="AM89" s="70" t="str">
        <f>IF(E17="","",E17)</f>
        <v xml:space="preserve"> </v>
      </c>
      <c r="AN89" s="4"/>
      <c r="AO89" s="4"/>
      <c r="AP89" s="4"/>
      <c r="AQ89" s="38"/>
      <c r="AR89" s="39"/>
      <c r="AS89" s="71" t="s">
        <v>54</v>
      </c>
      <c r="AT89" s="72"/>
      <c r="AU89" s="73"/>
      <c r="AV89" s="73"/>
      <c r="AW89" s="73"/>
      <c r="AX89" s="73"/>
      <c r="AY89" s="73"/>
      <c r="AZ89" s="73"/>
      <c r="BA89" s="73"/>
      <c r="BB89" s="73"/>
      <c r="BC89" s="73"/>
      <c r="BD89" s="74"/>
      <c r="BE89" s="38"/>
    </row>
    <row r="90" s="2" customFormat="1" ht="15.15" customHeight="1">
      <c r="A90" s="38"/>
      <c r="B90" s="39"/>
      <c r="C90" s="32" t="s">
        <v>28</v>
      </c>
      <c r="D90" s="38"/>
      <c r="E90" s="38"/>
      <c r="F90" s="38"/>
      <c r="G90" s="38"/>
      <c r="H90" s="38"/>
      <c r="I90" s="38"/>
      <c r="J90" s="38"/>
      <c r="K90" s="38"/>
      <c r="L90" s="4"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2" t="s">
        <v>32</v>
      </c>
      <c r="AJ90" s="38"/>
      <c r="AK90" s="38"/>
      <c r="AL90" s="38"/>
      <c r="AM90" s="70" t="str">
        <f>IF(E20="","",E20)</f>
        <v xml:space="preserve"> </v>
      </c>
      <c r="AN90" s="4"/>
      <c r="AO90" s="4"/>
      <c r="AP90" s="4"/>
      <c r="AQ90" s="38"/>
      <c r="AR90" s="39"/>
      <c r="AS90" s="75"/>
      <c r="AT90" s="76"/>
      <c r="AU90" s="77"/>
      <c r="AV90" s="77"/>
      <c r="AW90" s="77"/>
      <c r="AX90" s="77"/>
      <c r="AY90" s="77"/>
      <c r="AZ90" s="77"/>
      <c r="BA90" s="77"/>
      <c r="BB90" s="77"/>
      <c r="BC90" s="77"/>
      <c r="BD90" s="78"/>
      <c r="BE90" s="38"/>
    </row>
    <row r="91" s="2" customFormat="1" ht="10.8" customHeight="1">
      <c r="A91" s="38"/>
      <c r="B91" s="39"/>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9"/>
      <c r="AS91" s="75"/>
      <c r="AT91" s="76"/>
      <c r="AU91" s="77"/>
      <c r="AV91" s="77"/>
      <c r="AW91" s="77"/>
      <c r="AX91" s="77"/>
      <c r="AY91" s="77"/>
      <c r="AZ91" s="77"/>
      <c r="BA91" s="77"/>
      <c r="BB91" s="77"/>
      <c r="BC91" s="77"/>
      <c r="BD91" s="78"/>
      <c r="BE91" s="38"/>
    </row>
    <row r="92" s="2" customFormat="1" ht="29.28" customHeight="1">
      <c r="A92" s="38"/>
      <c r="B92" s="39"/>
      <c r="C92" s="79" t="s">
        <v>55</v>
      </c>
      <c r="D92" s="80"/>
      <c r="E92" s="80"/>
      <c r="F92" s="80"/>
      <c r="G92" s="80"/>
      <c r="H92" s="81"/>
      <c r="I92" s="82" t="s">
        <v>56</v>
      </c>
      <c r="J92" s="80"/>
      <c r="K92" s="80"/>
      <c r="L92" s="80"/>
      <c r="M92" s="80"/>
      <c r="N92" s="80"/>
      <c r="O92" s="80"/>
      <c r="P92" s="80"/>
      <c r="Q92" s="80"/>
      <c r="R92" s="80"/>
      <c r="S92" s="80"/>
      <c r="T92" s="80"/>
      <c r="U92" s="80"/>
      <c r="V92" s="80"/>
      <c r="W92" s="80"/>
      <c r="X92" s="80"/>
      <c r="Y92" s="80"/>
      <c r="Z92" s="80"/>
      <c r="AA92" s="80"/>
      <c r="AB92" s="80"/>
      <c r="AC92" s="80"/>
      <c r="AD92" s="80"/>
      <c r="AE92" s="80"/>
      <c r="AF92" s="80"/>
      <c r="AG92" s="83" t="s">
        <v>57</v>
      </c>
      <c r="AH92" s="80"/>
      <c r="AI92" s="80"/>
      <c r="AJ92" s="80"/>
      <c r="AK92" s="80"/>
      <c r="AL92" s="80"/>
      <c r="AM92" s="80"/>
      <c r="AN92" s="82" t="s">
        <v>58</v>
      </c>
      <c r="AO92" s="80"/>
      <c r="AP92" s="84"/>
      <c r="AQ92" s="85" t="s">
        <v>59</v>
      </c>
      <c r="AR92" s="39"/>
      <c r="AS92" s="86" t="s">
        <v>60</v>
      </c>
      <c r="AT92" s="87" t="s">
        <v>61</v>
      </c>
      <c r="AU92" s="87" t="s">
        <v>62</v>
      </c>
      <c r="AV92" s="87" t="s">
        <v>63</v>
      </c>
      <c r="AW92" s="87" t="s">
        <v>64</v>
      </c>
      <c r="AX92" s="87" t="s">
        <v>65</v>
      </c>
      <c r="AY92" s="87" t="s">
        <v>66</v>
      </c>
      <c r="AZ92" s="87" t="s">
        <v>67</v>
      </c>
      <c r="BA92" s="87" t="s">
        <v>68</v>
      </c>
      <c r="BB92" s="87" t="s">
        <v>69</v>
      </c>
      <c r="BC92" s="87" t="s">
        <v>70</v>
      </c>
      <c r="BD92" s="88" t="s">
        <v>71</v>
      </c>
      <c r="BE92" s="38"/>
    </row>
    <row r="93" s="2" customFormat="1" ht="10.8" customHeight="1">
      <c r="A93" s="38"/>
      <c r="B93" s="39"/>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39"/>
      <c r="AS93" s="89"/>
      <c r="AT93" s="90"/>
      <c r="AU93" s="90"/>
      <c r="AV93" s="90"/>
      <c r="AW93" s="90"/>
      <c r="AX93" s="90"/>
      <c r="AY93" s="90"/>
      <c r="AZ93" s="90"/>
      <c r="BA93" s="90"/>
      <c r="BB93" s="90"/>
      <c r="BC93" s="90"/>
      <c r="BD93" s="91"/>
      <c r="BE93" s="38"/>
    </row>
    <row r="94" s="6" customFormat="1" ht="32.4" customHeight="1">
      <c r="A94" s="6"/>
      <c r="B94" s="92"/>
      <c r="C94" s="93" t="s">
        <v>72</v>
      </c>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5">
        <f>ROUND(AG95+AG96+AG101,2)</f>
        <v>0</v>
      </c>
      <c r="AH94" s="95"/>
      <c r="AI94" s="95"/>
      <c r="AJ94" s="95"/>
      <c r="AK94" s="95"/>
      <c r="AL94" s="95"/>
      <c r="AM94" s="95"/>
      <c r="AN94" s="96">
        <f>SUM(AG94,AT94)</f>
        <v>0</v>
      </c>
      <c r="AO94" s="96"/>
      <c r="AP94" s="96"/>
      <c r="AQ94" s="97" t="s">
        <v>1</v>
      </c>
      <c r="AR94" s="92"/>
      <c r="AS94" s="98">
        <f>ROUND(AS95+AS96+AS101,2)</f>
        <v>0</v>
      </c>
      <c r="AT94" s="99">
        <f>ROUND(SUM(AV94:AW94),2)</f>
        <v>0</v>
      </c>
      <c r="AU94" s="100">
        <f>ROUND(AU95+AU96+AU101,5)</f>
        <v>0</v>
      </c>
      <c r="AV94" s="99">
        <f>ROUND(AZ94*L29,2)</f>
        <v>0</v>
      </c>
      <c r="AW94" s="99">
        <f>ROUND(BA94*L30,2)</f>
        <v>0</v>
      </c>
      <c r="AX94" s="99">
        <f>ROUND(BB94*L29,2)</f>
        <v>0</v>
      </c>
      <c r="AY94" s="99">
        <f>ROUND(BC94*L30,2)</f>
        <v>0</v>
      </c>
      <c r="AZ94" s="99">
        <f>ROUND(AZ95+AZ96+AZ101,2)</f>
        <v>0</v>
      </c>
      <c r="BA94" s="99">
        <f>ROUND(BA95+BA96+BA101,2)</f>
        <v>0</v>
      </c>
      <c r="BB94" s="99">
        <f>ROUND(BB95+BB96+BB101,2)</f>
        <v>0</v>
      </c>
      <c r="BC94" s="99">
        <f>ROUND(BC95+BC96+BC101,2)</f>
        <v>0</v>
      </c>
      <c r="BD94" s="101">
        <f>ROUND(BD95+BD96+BD101,2)</f>
        <v>0</v>
      </c>
      <c r="BE94" s="6"/>
      <c r="BS94" s="102" t="s">
        <v>73</v>
      </c>
      <c r="BT94" s="102" t="s">
        <v>74</v>
      </c>
      <c r="BU94" s="103" t="s">
        <v>75</v>
      </c>
      <c r="BV94" s="102" t="s">
        <v>76</v>
      </c>
      <c r="BW94" s="102" t="s">
        <v>4</v>
      </c>
      <c r="BX94" s="102" t="s">
        <v>77</v>
      </c>
      <c r="CL94" s="102" t="s">
        <v>1</v>
      </c>
    </row>
    <row r="95" s="7" customFormat="1" ht="16.5" customHeight="1">
      <c r="A95" s="104" t="s">
        <v>78</v>
      </c>
      <c r="B95" s="105"/>
      <c r="C95" s="106"/>
      <c r="D95" s="107" t="s">
        <v>79</v>
      </c>
      <c r="E95" s="107"/>
      <c r="F95" s="107"/>
      <c r="G95" s="107"/>
      <c r="H95" s="107"/>
      <c r="I95" s="108"/>
      <c r="J95" s="107" t="s">
        <v>80</v>
      </c>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9">
        <f>'SO01 - Architektonicko st...'!J30</f>
        <v>0</v>
      </c>
      <c r="AH95" s="108"/>
      <c r="AI95" s="108"/>
      <c r="AJ95" s="108"/>
      <c r="AK95" s="108"/>
      <c r="AL95" s="108"/>
      <c r="AM95" s="108"/>
      <c r="AN95" s="109">
        <f>SUM(AG95,AT95)</f>
        <v>0</v>
      </c>
      <c r="AO95" s="108"/>
      <c r="AP95" s="108"/>
      <c r="AQ95" s="110" t="s">
        <v>81</v>
      </c>
      <c r="AR95" s="105"/>
      <c r="AS95" s="111">
        <v>0</v>
      </c>
      <c r="AT95" s="112">
        <f>ROUND(SUM(AV95:AW95),2)</f>
        <v>0</v>
      </c>
      <c r="AU95" s="113">
        <f>'SO01 - Architektonicko st...'!P135</f>
        <v>0</v>
      </c>
      <c r="AV95" s="112">
        <f>'SO01 - Architektonicko st...'!J33</f>
        <v>0</v>
      </c>
      <c r="AW95" s="112">
        <f>'SO01 - Architektonicko st...'!J34</f>
        <v>0</v>
      </c>
      <c r="AX95" s="112">
        <f>'SO01 - Architektonicko st...'!J35</f>
        <v>0</v>
      </c>
      <c r="AY95" s="112">
        <f>'SO01 - Architektonicko st...'!J36</f>
        <v>0</v>
      </c>
      <c r="AZ95" s="112">
        <f>'SO01 - Architektonicko st...'!F33</f>
        <v>0</v>
      </c>
      <c r="BA95" s="112">
        <f>'SO01 - Architektonicko st...'!F34</f>
        <v>0</v>
      </c>
      <c r="BB95" s="112">
        <f>'SO01 - Architektonicko st...'!F35</f>
        <v>0</v>
      </c>
      <c r="BC95" s="112">
        <f>'SO01 - Architektonicko st...'!F36</f>
        <v>0</v>
      </c>
      <c r="BD95" s="114">
        <f>'SO01 - Architektonicko st...'!F37</f>
        <v>0</v>
      </c>
      <c r="BE95" s="7"/>
      <c r="BT95" s="115" t="s">
        <v>82</v>
      </c>
      <c r="BV95" s="115" t="s">
        <v>76</v>
      </c>
      <c r="BW95" s="115" t="s">
        <v>83</v>
      </c>
      <c r="BX95" s="115" t="s">
        <v>4</v>
      </c>
      <c r="CL95" s="115" t="s">
        <v>1</v>
      </c>
      <c r="CM95" s="115" t="s">
        <v>84</v>
      </c>
    </row>
    <row r="96" s="7" customFormat="1" ht="16.5" customHeight="1">
      <c r="A96" s="7"/>
      <c r="B96" s="105"/>
      <c r="C96" s="106"/>
      <c r="D96" s="107" t="s">
        <v>85</v>
      </c>
      <c r="E96" s="107"/>
      <c r="F96" s="107"/>
      <c r="G96" s="107"/>
      <c r="H96" s="107"/>
      <c r="I96" s="108"/>
      <c r="J96" s="107" t="s">
        <v>86</v>
      </c>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16">
        <f>ROUND(SUM(AG97:AG100),2)</f>
        <v>0</v>
      </c>
      <c r="AH96" s="108"/>
      <c r="AI96" s="108"/>
      <c r="AJ96" s="108"/>
      <c r="AK96" s="108"/>
      <c r="AL96" s="108"/>
      <c r="AM96" s="108"/>
      <c r="AN96" s="109">
        <f>SUM(AG96,AT96)</f>
        <v>0</v>
      </c>
      <c r="AO96" s="108"/>
      <c r="AP96" s="108"/>
      <c r="AQ96" s="110" t="s">
        <v>81</v>
      </c>
      <c r="AR96" s="105"/>
      <c r="AS96" s="111">
        <f>ROUND(SUM(AS97:AS100),2)</f>
        <v>0</v>
      </c>
      <c r="AT96" s="112">
        <f>ROUND(SUM(AV96:AW96),2)</f>
        <v>0</v>
      </c>
      <c r="AU96" s="113">
        <f>ROUND(SUM(AU97:AU100),5)</f>
        <v>0</v>
      </c>
      <c r="AV96" s="112">
        <f>ROUND(AZ96*L29,2)</f>
        <v>0</v>
      </c>
      <c r="AW96" s="112">
        <f>ROUND(BA96*L30,2)</f>
        <v>0</v>
      </c>
      <c r="AX96" s="112">
        <f>ROUND(BB96*L29,2)</f>
        <v>0</v>
      </c>
      <c r="AY96" s="112">
        <f>ROUND(BC96*L30,2)</f>
        <v>0</v>
      </c>
      <c r="AZ96" s="112">
        <f>ROUND(SUM(AZ97:AZ100),2)</f>
        <v>0</v>
      </c>
      <c r="BA96" s="112">
        <f>ROUND(SUM(BA97:BA100),2)</f>
        <v>0</v>
      </c>
      <c r="BB96" s="112">
        <f>ROUND(SUM(BB97:BB100),2)</f>
        <v>0</v>
      </c>
      <c r="BC96" s="112">
        <f>ROUND(SUM(BC97:BC100),2)</f>
        <v>0</v>
      </c>
      <c r="BD96" s="114">
        <f>ROUND(SUM(BD97:BD100),2)</f>
        <v>0</v>
      </c>
      <c r="BE96" s="7"/>
      <c r="BS96" s="115" t="s">
        <v>73</v>
      </c>
      <c r="BT96" s="115" t="s">
        <v>82</v>
      </c>
      <c r="BU96" s="115" t="s">
        <v>75</v>
      </c>
      <c r="BV96" s="115" t="s">
        <v>76</v>
      </c>
      <c r="BW96" s="115" t="s">
        <v>87</v>
      </c>
      <c r="BX96" s="115" t="s">
        <v>4</v>
      </c>
      <c r="CL96" s="115" t="s">
        <v>1</v>
      </c>
      <c r="CM96" s="115" t="s">
        <v>84</v>
      </c>
    </row>
    <row r="97" s="4" customFormat="1" ht="16.5" customHeight="1">
      <c r="A97" s="104" t="s">
        <v>78</v>
      </c>
      <c r="B97" s="64"/>
      <c r="C97" s="10"/>
      <c r="D97" s="10"/>
      <c r="E97" s="117" t="s">
        <v>88</v>
      </c>
      <c r="F97" s="117"/>
      <c r="G97" s="117"/>
      <c r="H97" s="117"/>
      <c r="I97" s="117"/>
      <c r="J97" s="10"/>
      <c r="K97" s="117" t="s">
        <v>89</v>
      </c>
      <c r="L97" s="117"/>
      <c r="M97" s="117"/>
      <c r="N97" s="117"/>
      <c r="O97" s="117"/>
      <c r="P97" s="117"/>
      <c r="Q97" s="117"/>
      <c r="R97" s="117"/>
      <c r="S97" s="117"/>
      <c r="T97" s="117"/>
      <c r="U97" s="117"/>
      <c r="V97" s="117"/>
      <c r="W97" s="117"/>
      <c r="X97" s="117"/>
      <c r="Y97" s="117"/>
      <c r="Z97" s="117"/>
      <c r="AA97" s="117"/>
      <c r="AB97" s="117"/>
      <c r="AC97" s="117"/>
      <c r="AD97" s="117"/>
      <c r="AE97" s="117"/>
      <c r="AF97" s="117"/>
      <c r="AG97" s="118">
        <f>'D.1.4.1 - Zdravotechnické...'!J32</f>
        <v>0</v>
      </c>
      <c r="AH97" s="10"/>
      <c r="AI97" s="10"/>
      <c r="AJ97" s="10"/>
      <c r="AK97" s="10"/>
      <c r="AL97" s="10"/>
      <c r="AM97" s="10"/>
      <c r="AN97" s="118">
        <f>SUM(AG97,AT97)</f>
        <v>0</v>
      </c>
      <c r="AO97" s="10"/>
      <c r="AP97" s="10"/>
      <c r="AQ97" s="119" t="s">
        <v>90</v>
      </c>
      <c r="AR97" s="64"/>
      <c r="AS97" s="120">
        <v>0</v>
      </c>
      <c r="AT97" s="121">
        <f>ROUND(SUM(AV97:AW97),2)</f>
        <v>0</v>
      </c>
      <c r="AU97" s="122">
        <f>'D.1.4.1 - Zdravotechnické...'!P128</f>
        <v>0</v>
      </c>
      <c r="AV97" s="121">
        <f>'D.1.4.1 - Zdravotechnické...'!J35</f>
        <v>0</v>
      </c>
      <c r="AW97" s="121">
        <f>'D.1.4.1 - Zdravotechnické...'!J36</f>
        <v>0</v>
      </c>
      <c r="AX97" s="121">
        <f>'D.1.4.1 - Zdravotechnické...'!J37</f>
        <v>0</v>
      </c>
      <c r="AY97" s="121">
        <f>'D.1.4.1 - Zdravotechnické...'!J38</f>
        <v>0</v>
      </c>
      <c r="AZ97" s="121">
        <f>'D.1.4.1 - Zdravotechnické...'!F35</f>
        <v>0</v>
      </c>
      <c r="BA97" s="121">
        <f>'D.1.4.1 - Zdravotechnické...'!F36</f>
        <v>0</v>
      </c>
      <c r="BB97" s="121">
        <f>'D.1.4.1 - Zdravotechnické...'!F37</f>
        <v>0</v>
      </c>
      <c r="BC97" s="121">
        <f>'D.1.4.1 - Zdravotechnické...'!F38</f>
        <v>0</v>
      </c>
      <c r="BD97" s="123">
        <f>'D.1.4.1 - Zdravotechnické...'!F39</f>
        <v>0</v>
      </c>
      <c r="BE97" s="4"/>
      <c r="BT97" s="27" t="s">
        <v>84</v>
      </c>
      <c r="BV97" s="27" t="s">
        <v>76</v>
      </c>
      <c r="BW97" s="27" t="s">
        <v>91</v>
      </c>
      <c r="BX97" s="27" t="s">
        <v>87</v>
      </c>
      <c r="CL97" s="27" t="s">
        <v>1</v>
      </c>
    </row>
    <row r="98" s="4" customFormat="1" ht="16.5" customHeight="1">
      <c r="A98" s="104" t="s">
        <v>78</v>
      </c>
      <c r="B98" s="64"/>
      <c r="C98" s="10"/>
      <c r="D98" s="10"/>
      <c r="E98" s="117" t="s">
        <v>92</v>
      </c>
      <c r="F98" s="117"/>
      <c r="G98" s="117"/>
      <c r="H98" s="117"/>
      <c r="I98" s="117"/>
      <c r="J98" s="10"/>
      <c r="K98" s="117" t="s">
        <v>93</v>
      </c>
      <c r="L98" s="117"/>
      <c r="M98" s="117"/>
      <c r="N98" s="117"/>
      <c r="O98" s="117"/>
      <c r="P98" s="117"/>
      <c r="Q98" s="117"/>
      <c r="R98" s="117"/>
      <c r="S98" s="117"/>
      <c r="T98" s="117"/>
      <c r="U98" s="117"/>
      <c r="V98" s="117"/>
      <c r="W98" s="117"/>
      <c r="X98" s="117"/>
      <c r="Y98" s="117"/>
      <c r="Z98" s="117"/>
      <c r="AA98" s="117"/>
      <c r="AB98" s="117"/>
      <c r="AC98" s="117"/>
      <c r="AD98" s="117"/>
      <c r="AE98" s="117"/>
      <c r="AF98" s="117"/>
      <c r="AG98" s="118">
        <f>'D.1.4.2 - Vytápění a chla...'!J32</f>
        <v>0</v>
      </c>
      <c r="AH98" s="10"/>
      <c r="AI98" s="10"/>
      <c r="AJ98" s="10"/>
      <c r="AK98" s="10"/>
      <c r="AL98" s="10"/>
      <c r="AM98" s="10"/>
      <c r="AN98" s="118">
        <f>SUM(AG98,AT98)</f>
        <v>0</v>
      </c>
      <c r="AO98" s="10"/>
      <c r="AP98" s="10"/>
      <c r="AQ98" s="119" t="s">
        <v>90</v>
      </c>
      <c r="AR98" s="64"/>
      <c r="AS98" s="120">
        <v>0</v>
      </c>
      <c r="AT98" s="121">
        <f>ROUND(SUM(AV98:AW98),2)</f>
        <v>0</v>
      </c>
      <c r="AU98" s="122">
        <f>'D.1.4.2 - Vytápění a chla...'!P126</f>
        <v>0</v>
      </c>
      <c r="AV98" s="121">
        <f>'D.1.4.2 - Vytápění a chla...'!J35</f>
        <v>0</v>
      </c>
      <c r="AW98" s="121">
        <f>'D.1.4.2 - Vytápění a chla...'!J36</f>
        <v>0</v>
      </c>
      <c r="AX98" s="121">
        <f>'D.1.4.2 - Vytápění a chla...'!J37</f>
        <v>0</v>
      </c>
      <c r="AY98" s="121">
        <f>'D.1.4.2 - Vytápění a chla...'!J38</f>
        <v>0</v>
      </c>
      <c r="AZ98" s="121">
        <f>'D.1.4.2 - Vytápění a chla...'!F35</f>
        <v>0</v>
      </c>
      <c r="BA98" s="121">
        <f>'D.1.4.2 - Vytápění a chla...'!F36</f>
        <v>0</v>
      </c>
      <c r="BB98" s="121">
        <f>'D.1.4.2 - Vytápění a chla...'!F37</f>
        <v>0</v>
      </c>
      <c r="BC98" s="121">
        <f>'D.1.4.2 - Vytápění a chla...'!F38</f>
        <v>0</v>
      </c>
      <c r="BD98" s="123">
        <f>'D.1.4.2 - Vytápění a chla...'!F39</f>
        <v>0</v>
      </c>
      <c r="BE98" s="4"/>
      <c r="BT98" s="27" t="s">
        <v>84</v>
      </c>
      <c r="BV98" s="27" t="s">
        <v>76</v>
      </c>
      <c r="BW98" s="27" t="s">
        <v>94</v>
      </c>
      <c r="BX98" s="27" t="s">
        <v>87</v>
      </c>
      <c r="CL98" s="27" t="s">
        <v>1</v>
      </c>
    </row>
    <row r="99" s="4" customFormat="1" ht="16.5" customHeight="1">
      <c r="A99" s="104" t="s">
        <v>78</v>
      </c>
      <c r="B99" s="64"/>
      <c r="C99" s="10"/>
      <c r="D99" s="10"/>
      <c r="E99" s="117" t="s">
        <v>95</v>
      </c>
      <c r="F99" s="117"/>
      <c r="G99" s="117"/>
      <c r="H99" s="117"/>
      <c r="I99" s="117"/>
      <c r="J99" s="10"/>
      <c r="K99" s="117" t="s">
        <v>96</v>
      </c>
      <c r="L99" s="117"/>
      <c r="M99" s="117"/>
      <c r="N99" s="117"/>
      <c r="O99" s="117"/>
      <c r="P99" s="117"/>
      <c r="Q99" s="117"/>
      <c r="R99" s="117"/>
      <c r="S99" s="117"/>
      <c r="T99" s="117"/>
      <c r="U99" s="117"/>
      <c r="V99" s="117"/>
      <c r="W99" s="117"/>
      <c r="X99" s="117"/>
      <c r="Y99" s="117"/>
      <c r="Z99" s="117"/>
      <c r="AA99" s="117"/>
      <c r="AB99" s="117"/>
      <c r="AC99" s="117"/>
      <c r="AD99" s="117"/>
      <c r="AE99" s="117"/>
      <c r="AF99" s="117"/>
      <c r="AG99" s="118">
        <f>'D.1.4.3 - Vzduchotechnika'!J32</f>
        <v>0</v>
      </c>
      <c r="AH99" s="10"/>
      <c r="AI99" s="10"/>
      <c r="AJ99" s="10"/>
      <c r="AK99" s="10"/>
      <c r="AL99" s="10"/>
      <c r="AM99" s="10"/>
      <c r="AN99" s="118">
        <f>SUM(AG99,AT99)</f>
        <v>0</v>
      </c>
      <c r="AO99" s="10"/>
      <c r="AP99" s="10"/>
      <c r="AQ99" s="119" t="s">
        <v>90</v>
      </c>
      <c r="AR99" s="64"/>
      <c r="AS99" s="120">
        <v>0</v>
      </c>
      <c r="AT99" s="121">
        <f>ROUND(SUM(AV99:AW99),2)</f>
        <v>0</v>
      </c>
      <c r="AU99" s="122">
        <f>'D.1.4.3 - Vzduchotechnika'!P124</f>
        <v>0</v>
      </c>
      <c r="AV99" s="121">
        <f>'D.1.4.3 - Vzduchotechnika'!J35</f>
        <v>0</v>
      </c>
      <c r="AW99" s="121">
        <f>'D.1.4.3 - Vzduchotechnika'!J36</f>
        <v>0</v>
      </c>
      <c r="AX99" s="121">
        <f>'D.1.4.3 - Vzduchotechnika'!J37</f>
        <v>0</v>
      </c>
      <c r="AY99" s="121">
        <f>'D.1.4.3 - Vzduchotechnika'!J38</f>
        <v>0</v>
      </c>
      <c r="AZ99" s="121">
        <f>'D.1.4.3 - Vzduchotechnika'!F35</f>
        <v>0</v>
      </c>
      <c r="BA99" s="121">
        <f>'D.1.4.3 - Vzduchotechnika'!F36</f>
        <v>0</v>
      </c>
      <c r="BB99" s="121">
        <f>'D.1.4.3 - Vzduchotechnika'!F37</f>
        <v>0</v>
      </c>
      <c r="BC99" s="121">
        <f>'D.1.4.3 - Vzduchotechnika'!F38</f>
        <v>0</v>
      </c>
      <c r="BD99" s="123">
        <f>'D.1.4.3 - Vzduchotechnika'!F39</f>
        <v>0</v>
      </c>
      <c r="BE99" s="4"/>
      <c r="BT99" s="27" t="s">
        <v>84</v>
      </c>
      <c r="BV99" s="27" t="s">
        <v>76</v>
      </c>
      <c r="BW99" s="27" t="s">
        <v>97</v>
      </c>
      <c r="BX99" s="27" t="s">
        <v>87</v>
      </c>
      <c r="CL99" s="27" t="s">
        <v>1</v>
      </c>
    </row>
    <row r="100" s="4" customFormat="1" ht="16.5" customHeight="1">
      <c r="A100" s="104" t="s">
        <v>78</v>
      </c>
      <c r="B100" s="64"/>
      <c r="C100" s="10"/>
      <c r="D100" s="10"/>
      <c r="E100" s="117" t="s">
        <v>98</v>
      </c>
      <c r="F100" s="117"/>
      <c r="G100" s="117"/>
      <c r="H100" s="117"/>
      <c r="I100" s="117"/>
      <c r="J100" s="10"/>
      <c r="K100" s="117" t="s">
        <v>99</v>
      </c>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8">
        <f>'D.1.4.4 - Elektroinstalace '!J32</f>
        <v>0</v>
      </c>
      <c r="AH100" s="10"/>
      <c r="AI100" s="10"/>
      <c r="AJ100" s="10"/>
      <c r="AK100" s="10"/>
      <c r="AL100" s="10"/>
      <c r="AM100" s="10"/>
      <c r="AN100" s="118">
        <f>SUM(AG100,AT100)</f>
        <v>0</v>
      </c>
      <c r="AO100" s="10"/>
      <c r="AP100" s="10"/>
      <c r="AQ100" s="119" t="s">
        <v>90</v>
      </c>
      <c r="AR100" s="64"/>
      <c r="AS100" s="120">
        <v>0</v>
      </c>
      <c r="AT100" s="121">
        <f>ROUND(SUM(AV100:AW100),2)</f>
        <v>0</v>
      </c>
      <c r="AU100" s="122">
        <f>'D.1.4.4 - Elektroinstalace '!P125</f>
        <v>0</v>
      </c>
      <c r="AV100" s="121">
        <f>'D.1.4.4 - Elektroinstalace '!J35</f>
        <v>0</v>
      </c>
      <c r="AW100" s="121">
        <f>'D.1.4.4 - Elektroinstalace '!J36</f>
        <v>0</v>
      </c>
      <c r="AX100" s="121">
        <f>'D.1.4.4 - Elektroinstalace '!J37</f>
        <v>0</v>
      </c>
      <c r="AY100" s="121">
        <f>'D.1.4.4 - Elektroinstalace '!J38</f>
        <v>0</v>
      </c>
      <c r="AZ100" s="121">
        <f>'D.1.4.4 - Elektroinstalace '!F35</f>
        <v>0</v>
      </c>
      <c r="BA100" s="121">
        <f>'D.1.4.4 - Elektroinstalace '!F36</f>
        <v>0</v>
      </c>
      <c r="BB100" s="121">
        <f>'D.1.4.4 - Elektroinstalace '!F37</f>
        <v>0</v>
      </c>
      <c r="BC100" s="121">
        <f>'D.1.4.4 - Elektroinstalace '!F38</f>
        <v>0</v>
      </c>
      <c r="BD100" s="123">
        <f>'D.1.4.4 - Elektroinstalace '!F39</f>
        <v>0</v>
      </c>
      <c r="BE100" s="4"/>
      <c r="BT100" s="27" t="s">
        <v>84</v>
      </c>
      <c r="BV100" s="27" t="s">
        <v>76</v>
      </c>
      <c r="BW100" s="27" t="s">
        <v>100</v>
      </c>
      <c r="BX100" s="27" t="s">
        <v>87</v>
      </c>
      <c r="CL100" s="27" t="s">
        <v>1</v>
      </c>
    </row>
    <row r="101" s="7" customFormat="1" ht="16.5" customHeight="1">
      <c r="A101" s="104" t="s">
        <v>78</v>
      </c>
      <c r="B101" s="105"/>
      <c r="C101" s="106"/>
      <c r="D101" s="107" t="s">
        <v>101</v>
      </c>
      <c r="E101" s="107"/>
      <c r="F101" s="107"/>
      <c r="G101" s="107"/>
      <c r="H101" s="107"/>
      <c r="I101" s="108"/>
      <c r="J101" s="107" t="s">
        <v>101</v>
      </c>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7"/>
      <c r="AG101" s="109">
        <f>'VRN - VRN'!J30</f>
        <v>0</v>
      </c>
      <c r="AH101" s="108"/>
      <c r="AI101" s="108"/>
      <c r="AJ101" s="108"/>
      <c r="AK101" s="108"/>
      <c r="AL101" s="108"/>
      <c r="AM101" s="108"/>
      <c r="AN101" s="109">
        <f>SUM(AG101,AT101)</f>
        <v>0</v>
      </c>
      <c r="AO101" s="108"/>
      <c r="AP101" s="108"/>
      <c r="AQ101" s="110" t="s">
        <v>81</v>
      </c>
      <c r="AR101" s="105"/>
      <c r="AS101" s="124">
        <v>0</v>
      </c>
      <c r="AT101" s="125">
        <f>ROUND(SUM(AV101:AW101),2)</f>
        <v>0</v>
      </c>
      <c r="AU101" s="126">
        <f>'VRN - VRN'!P121</f>
        <v>0</v>
      </c>
      <c r="AV101" s="125">
        <f>'VRN - VRN'!J33</f>
        <v>0</v>
      </c>
      <c r="AW101" s="125">
        <f>'VRN - VRN'!J34</f>
        <v>0</v>
      </c>
      <c r="AX101" s="125">
        <f>'VRN - VRN'!J35</f>
        <v>0</v>
      </c>
      <c r="AY101" s="125">
        <f>'VRN - VRN'!J36</f>
        <v>0</v>
      </c>
      <c r="AZ101" s="125">
        <f>'VRN - VRN'!F33</f>
        <v>0</v>
      </c>
      <c r="BA101" s="125">
        <f>'VRN - VRN'!F34</f>
        <v>0</v>
      </c>
      <c r="BB101" s="125">
        <f>'VRN - VRN'!F35</f>
        <v>0</v>
      </c>
      <c r="BC101" s="125">
        <f>'VRN - VRN'!F36</f>
        <v>0</v>
      </c>
      <c r="BD101" s="127">
        <f>'VRN - VRN'!F37</f>
        <v>0</v>
      </c>
      <c r="BE101" s="7"/>
      <c r="BT101" s="115" t="s">
        <v>82</v>
      </c>
      <c r="BV101" s="115" t="s">
        <v>76</v>
      </c>
      <c r="BW101" s="115" t="s">
        <v>102</v>
      </c>
      <c r="BX101" s="115" t="s">
        <v>4</v>
      </c>
      <c r="CL101" s="115" t="s">
        <v>1</v>
      </c>
      <c r="CM101" s="115" t="s">
        <v>84</v>
      </c>
    </row>
    <row r="102" s="2" customFormat="1" ht="30" customHeight="1">
      <c r="A102" s="38"/>
      <c r="B102" s="39"/>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c r="AK102" s="38"/>
      <c r="AL102" s="38"/>
      <c r="AM102" s="38"/>
      <c r="AN102" s="38"/>
      <c r="AO102" s="38"/>
      <c r="AP102" s="38"/>
      <c r="AQ102" s="38"/>
      <c r="AR102" s="39"/>
      <c r="AS102" s="38"/>
      <c r="AT102" s="38"/>
      <c r="AU102" s="38"/>
      <c r="AV102" s="38"/>
      <c r="AW102" s="38"/>
      <c r="AX102" s="38"/>
      <c r="AY102" s="38"/>
      <c r="AZ102" s="38"/>
      <c r="BA102" s="38"/>
      <c r="BB102" s="38"/>
      <c r="BC102" s="38"/>
      <c r="BD102" s="38"/>
      <c r="BE102" s="38"/>
    </row>
    <row r="103" s="2" customFormat="1" ht="6.96" customHeight="1">
      <c r="A103" s="38"/>
      <c r="B103" s="60"/>
      <c r="C103" s="61"/>
      <c r="D103" s="61"/>
      <c r="E103" s="61"/>
      <c r="F103" s="61"/>
      <c r="G103" s="61"/>
      <c r="H103" s="61"/>
      <c r="I103" s="61"/>
      <c r="J103" s="61"/>
      <c r="K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39"/>
      <c r="AS103" s="38"/>
      <c r="AT103" s="38"/>
      <c r="AU103" s="38"/>
      <c r="AV103" s="38"/>
      <c r="AW103" s="38"/>
      <c r="AX103" s="38"/>
      <c r="AY103" s="38"/>
      <c r="AZ103" s="38"/>
      <c r="BA103" s="38"/>
      <c r="BB103" s="38"/>
      <c r="BC103" s="38"/>
      <c r="BD103" s="38"/>
      <c r="BE103" s="38"/>
    </row>
  </sheetData>
  <mergeCells count="66">
    <mergeCell ref="L85:AJ85"/>
    <mergeCell ref="AM87:AN87"/>
    <mergeCell ref="AM89:AP89"/>
    <mergeCell ref="AS89:AT91"/>
    <mergeCell ref="AM90:AP90"/>
    <mergeCell ref="C92:G92"/>
    <mergeCell ref="AG92:AM92"/>
    <mergeCell ref="AN92:AP92"/>
    <mergeCell ref="I92:AF92"/>
    <mergeCell ref="AN95:AP95"/>
    <mergeCell ref="D95:H95"/>
    <mergeCell ref="J95:AF95"/>
    <mergeCell ref="AG95:AM95"/>
    <mergeCell ref="D96:H96"/>
    <mergeCell ref="J96:AF96"/>
    <mergeCell ref="AN96:AP96"/>
    <mergeCell ref="AG96:AM96"/>
    <mergeCell ref="K97:AF97"/>
    <mergeCell ref="AN97:AP97"/>
    <mergeCell ref="E97:I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D101:H101"/>
    <mergeCell ref="J101:AF101"/>
    <mergeCell ref="AG94:AM94"/>
    <mergeCell ref="AN94:AP94"/>
    <mergeCell ref="BE5:BE34"/>
    <mergeCell ref="K5:AJ5"/>
    <mergeCell ref="K6:AJ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5" location="'SO01 - Architektonicko st...'!C2" display="/"/>
    <hyperlink ref="A97" location="'D.1.4.1 - Zdravotechnické...'!C2" display="/"/>
    <hyperlink ref="A98" location="'D.1.4.2 - Vytápění a chla...'!C2" display="/"/>
    <hyperlink ref="A99" location="'D.1.4.3 - Vzduchotechnika'!C2" display="/"/>
    <hyperlink ref="A100" location="'D.1.4.4 - Elektroinstalace '!C2" display="/"/>
    <hyperlink ref="A101" location="'VRN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83</v>
      </c>
    </row>
    <row r="3" s="1" customFormat="1" ht="6.96" customHeight="1">
      <c r="B3" s="20"/>
      <c r="C3" s="21"/>
      <c r="D3" s="21"/>
      <c r="E3" s="21"/>
      <c r="F3" s="21"/>
      <c r="G3" s="21"/>
      <c r="H3" s="21"/>
      <c r="I3" s="21"/>
      <c r="J3" s="21"/>
      <c r="K3" s="21"/>
      <c r="L3" s="22"/>
      <c r="AT3" s="19" t="s">
        <v>84</v>
      </c>
    </row>
    <row r="4" s="1" customFormat="1" ht="24.96" customHeight="1">
      <c r="B4" s="22"/>
      <c r="D4" s="23" t="s">
        <v>103</v>
      </c>
      <c r="L4" s="22"/>
      <c r="M4" s="128" t="s">
        <v>10</v>
      </c>
      <c r="AT4" s="19" t="s">
        <v>3</v>
      </c>
    </row>
    <row r="5" s="1" customFormat="1" ht="6.96" customHeight="1">
      <c r="B5" s="22"/>
      <c r="L5" s="22"/>
    </row>
    <row r="6" s="1" customFormat="1" ht="12" customHeight="1">
      <c r="B6" s="22"/>
      <c r="D6" s="32" t="s">
        <v>16</v>
      </c>
      <c r="L6" s="22"/>
    </row>
    <row r="7" s="1" customFormat="1" ht="16.5" customHeight="1">
      <c r="B7" s="22"/>
      <c r="E7" s="129" t="str">
        <f>'Rekapitulace stavby'!K6</f>
        <v>RK Smíchov - Optimalizace Velínu</v>
      </c>
      <c r="F7" s="32"/>
      <c r="G7" s="32"/>
      <c r="H7" s="32"/>
      <c r="L7" s="22"/>
    </row>
    <row r="8" s="2" customFormat="1" ht="12" customHeight="1">
      <c r="A8" s="38"/>
      <c r="B8" s="39"/>
      <c r="C8" s="38"/>
      <c r="D8" s="32" t="s">
        <v>104</v>
      </c>
      <c r="E8" s="38"/>
      <c r="F8" s="38"/>
      <c r="G8" s="38"/>
      <c r="H8" s="38"/>
      <c r="I8" s="38"/>
      <c r="J8" s="38"/>
      <c r="K8" s="38"/>
      <c r="L8" s="55"/>
      <c r="S8" s="38"/>
      <c r="T8" s="38"/>
      <c r="U8" s="38"/>
      <c r="V8" s="38"/>
      <c r="W8" s="38"/>
      <c r="X8" s="38"/>
      <c r="Y8" s="38"/>
      <c r="Z8" s="38"/>
      <c r="AA8" s="38"/>
      <c r="AB8" s="38"/>
      <c r="AC8" s="38"/>
      <c r="AD8" s="38"/>
      <c r="AE8" s="38"/>
    </row>
    <row r="9" s="2" customFormat="1" ht="16.5" customHeight="1">
      <c r="A9" s="38"/>
      <c r="B9" s="39"/>
      <c r="C9" s="38"/>
      <c r="D9" s="38"/>
      <c r="E9" s="67" t="s">
        <v>105</v>
      </c>
      <c r="F9" s="38"/>
      <c r="G9" s="38"/>
      <c r="H9" s="38"/>
      <c r="I9" s="38"/>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32"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32" t="s">
        <v>22</v>
      </c>
      <c r="J12" s="69" t="str">
        <f>'Rekapitulace stavby'!AN8</f>
        <v>4. 1. 2025</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32" t="s">
        <v>25</v>
      </c>
      <c r="J14" s="27" t="str">
        <f>IF('Rekapitulace stavby'!AN10="","",'Rekapitulace stavby'!AN10)</f>
        <v/>
      </c>
      <c r="K14" s="38"/>
      <c r="L14" s="55"/>
      <c r="S14" s="38"/>
      <c r="T14" s="38"/>
      <c r="U14" s="38"/>
      <c r="V14" s="38"/>
      <c r="W14" s="38"/>
      <c r="X14" s="38"/>
      <c r="Y14" s="38"/>
      <c r="Z14" s="38"/>
      <c r="AA14" s="38"/>
      <c r="AB14" s="38"/>
      <c r="AC14" s="38"/>
      <c r="AD14" s="38"/>
      <c r="AE14" s="38"/>
    </row>
    <row r="15" s="2" customFormat="1" ht="18" customHeight="1">
      <c r="A15" s="38"/>
      <c r="B15" s="39"/>
      <c r="C15" s="38"/>
      <c r="D15" s="38"/>
      <c r="E15" s="27" t="str">
        <f>IF('Rekapitulace stavby'!E11="","",'Rekapitulace stavby'!E11)</f>
        <v xml:space="preserve"> </v>
      </c>
      <c r="F15" s="38"/>
      <c r="G15" s="38"/>
      <c r="H15" s="38"/>
      <c r="I15" s="32" t="s">
        <v>27</v>
      </c>
      <c r="J15" s="27" t="str">
        <f>IF('Rekapitulace stavby'!AN11="","",'Rekapitulace stavby'!AN11)</f>
        <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55"/>
      <c r="S16" s="38"/>
      <c r="T16" s="38"/>
      <c r="U16" s="38"/>
      <c r="V16" s="38"/>
      <c r="W16" s="38"/>
      <c r="X16" s="38"/>
      <c r="Y16" s="38"/>
      <c r="Z16" s="38"/>
      <c r="AA16" s="38"/>
      <c r="AB16" s="38"/>
      <c r="AC16" s="38"/>
      <c r="AD16" s="38"/>
      <c r="AE16" s="38"/>
    </row>
    <row r="17" s="2" customFormat="1" ht="12" customHeight="1">
      <c r="A17" s="38"/>
      <c r="B17" s="39"/>
      <c r="C17" s="38"/>
      <c r="D17" s="32" t="s">
        <v>28</v>
      </c>
      <c r="E17" s="38"/>
      <c r="F17" s="38"/>
      <c r="G17" s="38"/>
      <c r="H17" s="38"/>
      <c r="I17" s="32"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27</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55"/>
      <c r="S19" s="38"/>
      <c r="T19" s="38"/>
      <c r="U19" s="38"/>
      <c r="V19" s="38"/>
      <c r="W19" s="38"/>
      <c r="X19" s="38"/>
      <c r="Y19" s="38"/>
      <c r="Z19" s="38"/>
      <c r="AA19" s="38"/>
      <c r="AB19" s="38"/>
      <c r="AC19" s="38"/>
      <c r="AD19" s="38"/>
      <c r="AE19" s="38"/>
    </row>
    <row r="20" s="2" customFormat="1" ht="12" customHeight="1">
      <c r="A20" s="38"/>
      <c r="B20" s="39"/>
      <c r="C20" s="38"/>
      <c r="D20" s="32" t="s">
        <v>30</v>
      </c>
      <c r="E20" s="38"/>
      <c r="F20" s="38"/>
      <c r="G20" s="38"/>
      <c r="H20" s="38"/>
      <c r="I20" s="32" t="s">
        <v>25</v>
      </c>
      <c r="J20" s="27" t="str">
        <f>IF('Rekapitulace stavby'!AN16="","",'Rekapitulace stavby'!AN16)</f>
        <v/>
      </c>
      <c r="K20" s="38"/>
      <c r="L20" s="55"/>
      <c r="S20" s="38"/>
      <c r="T20" s="38"/>
      <c r="U20" s="38"/>
      <c r="V20" s="38"/>
      <c r="W20" s="38"/>
      <c r="X20" s="38"/>
      <c r="Y20" s="38"/>
      <c r="Z20" s="38"/>
      <c r="AA20" s="38"/>
      <c r="AB20" s="38"/>
      <c r="AC20" s="38"/>
      <c r="AD20" s="38"/>
      <c r="AE20" s="38"/>
    </row>
    <row r="21" s="2" customFormat="1" ht="18" customHeight="1">
      <c r="A21" s="38"/>
      <c r="B21" s="39"/>
      <c r="C21" s="38"/>
      <c r="D21" s="38"/>
      <c r="E21" s="27" t="str">
        <f>IF('Rekapitulace stavby'!E17="","",'Rekapitulace stavby'!E17)</f>
        <v xml:space="preserve"> </v>
      </c>
      <c r="F21" s="38"/>
      <c r="G21" s="38"/>
      <c r="H21" s="38"/>
      <c r="I21" s="32" t="s">
        <v>27</v>
      </c>
      <c r="J21" s="27" t="str">
        <f>IF('Rekapitulace stavby'!AN17="","",'Rekapitulace stavby'!AN17)</f>
        <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55"/>
      <c r="S22" s="38"/>
      <c r="T22" s="38"/>
      <c r="U22" s="38"/>
      <c r="V22" s="38"/>
      <c r="W22" s="38"/>
      <c r="X22" s="38"/>
      <c r="Y22" s="38"/>
      <c r="Z22" s="38"/>
      <c r="AA22" s="38"/>
      <c r="AB22" s="38"/>
      <c r="AC22" s="38"/>
      <c r="AD22" s="38"/>
      <c r="AE22" s="38"/>
    </row>
    <row r="23" s="2" customFormat="1" ht="12" customHeight="1">
      <c r="A23" s="38"/>
      <c r="B23" s="39"/>
      <c r="C23" s="38"/>
      <c r="D23" s="32" t="s">
        <v>32</v>
      </c>
      <c r="E23" s="38"/>
      <c r="F23" s="38"/>
      <c r="G23" s="38"/>
      <c r="H23" s="38"/>
      <c r="I23" s="32"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32" t="s">
        <v>27</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55"/>
      <c r="S25" s="38"/>
      <c r="T25" s="38"/>
      <c r="U25" s="38"/>
      <c r="V25" s="38"/>
      <c r="W25" s="38"/>
      <c r="X25" s="38"/>
      <c r="Y25" s="38"/>
      <c r="Z25" s="38"/>
      <c r="AA25" s="38"/>
      <c r="AB25" s="38"/>
      <c r="AC25" s="38"/>
      <c r="AD25" s="38"/>
      <c r="AE25" s="38"/>
    </row>
    <row r="26" s="2" customFormat="1" ht="12" customHeight="1">
      <c r="A26" s="38"/>
      <c r="B26" s="39"/>
      <c r="C26" s="38"/>
      <c r="D26" s="32" t="s">
        <v>33</v>
      </c>
      <c r="E26" s="38"/>
      <c r="F26" s="38"/>
      <c r="G26" s="38"/>
      <c r="H26" s="38"/>
      <c r="I26" s="38"/>
      <c r="J26" s="38"/>
      <c r="K26" s="38"/>
      <c r="L26" s="55"/>
      <c r="S26" s="38"/>
      <c r="T26" s="38"/>
      <c r="U26" s="38"/>
      <c r="V26" s="38"/>
      <c r="W26" s="38"/>
      <c r="X26" s="38"/>
      <c r="Y26" s="38"/>
      <c r="Z26" s="38"/>
      <c r="AA26" s="38"/>
      <c r="AB26" s="38"/>
      <c r="AC26" s="38"/>
      <c r="AD26" s="38"/>
      <c r="AE26" s="38"/>
    </row>
    <row r="27" s="8" customFormat="1" ht="16.5" customHeight="1">
      <c r="A27" s="130"/>
      <c r="B27" s="131"/>
      <c r="C27" s="130"/>
      <c r="D27" s="130"/>
      <c r="E27" s="36" t="s">
        <v>1</v>
      </c>
      <c r="F27" s="36"/>
      <c r="G27" s="36"/>
      <c r="H27" s="36"/>
      <c r="I27" s="130"/>
      <c r="J27" s="130"/>
      <c r="K27" s="130"/>
      <c r="L27" s="132"/>
      <c r="S27" s="130"/>
      <c r="T27" s="130"/>
      <c r="U27" s="130"/>
      <c r="V27" s="130"/>
      <c r="W27" s="130"/>
      <c r="X27" s="130"/>
      <c r="Y27" s="130"/>
      <c r="Z27" s="130"/>
      <c r="AA27" s="130"/>
      <c r="AB27" s="130"/>
      <c r="AC27" s="130"/>
      <c r="AD27" s="130"/>
      <c r="AE27" s="130"/>
    </row>
    <row r="28" s="2" customFormat="1" ht="6.96" customHeight="1">
      <c r="A28" s="38"/>
      <c r="B28" s="39"/>
      <c r="C28" s="38"/>
      <c r="D28" s="38"/>
      <c r="E28" s="38"/>
      <c r="F28" s="38"/>
      <c r="G28" s="38"/>
      <c r="H28" s="38"/>
      <c r="I28" s="38"/>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90"/>
      <c r="J29" s="90"/>
      <c r="K29" s="90"/>
      <c r="L29" s="55"/>
      <c r="S29" s="38"/>
      <c r="T29" s="38"/>
      <c r="U29" s="38"/>
      <c r="V29" s="38"/>
      <c r="W29" s="38"/>
      <c r="X29" s="38"/>
      <c r="Y29" s="38"/>
      <c r="Z29" s="38"/>
      <c r="AA29" s="38"/>
      <c r="AB29" s="38"/>
      <c r="AC29" s="38"/>
      <c r="AD29" s="38"/>
      <c r="AE29" s="38"/>
    </row>
    <row r="30" s="2" customFormat="1" ht="25.44" customHeight="1">
      <c r="A30" s="38"/>
      <c r="B30" s="39"/>
      <c r="C30" s="38"/>
      <c r="D30" s="133" t="s">
        <v>34</v>
      </c>
      <c r="E30" s="38"/>
      <c r="F30" s="38"/>
      <c r="G30" s="38"/>
      <c r="H30" s="38"/>
      <c r="I30" s="38"/>
      <c r="J30" s="96">
        <f>ROUND(J135,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36</v>
      </c>
      <c r="G32" s="38"/>
      <c r="H32" s="38"/>
      <c r="I32" s="43" t="s">
        <v>35</v>
      </c>
      <c r="J32" s="43" t="s">
        <v>37</v>
      </c>
      <c r="K32" s="38"/>
      <c r="L32" s="55"/>
      <c r="S32" s="38"/>
      <c r="T32" s="38"/>
      <c r="U32" s="38"/>
      <c r="V32" s="38"/>
      <c r="W32" s="38"/>
      <c r="X32" s="38"/>
      <c r="Y32" s="38"/>
      <c r="Z32" s="38"/>
      <c r="AA32" s="38"/>
      <c r="AB32" s="38"/>
      <c r="AC32" s="38"/>
      <c r="AD32" s="38"/>
      <c r="AE32" s="38"/>
    </row>
    <row r="33" s="2" customFormat="1" ht="14.4" customHeight="1">
      <c r="A33" s="38"/>
      <c r="B33" s="39"/>
      <c r="C33" s="38"/>
      <c r="D33" s="134" t="s">
        <v>38</v>
      </c>
      <c r="E33" s="32" t="s">
        <v>39</v>
      </c>
      <c r="F33" s="135">
        <f>ROUND((SUM(BE135:BE860)),  2)</f>
        <v>0</v>
      </c>
      <c r="G33" s="38"/>
      <c r="H33" s="38"/>
      <c r="I33" s="136">
        <v>0.20999999999999999</v>
      </c>
      <c r="J33" s="135">
        <f>ROUND(((SUM(BE135:BE860))*I33),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40</v>
      </c>
      <c r="F34" s="135">
        <f>ROUND((SUM(BF135:BF860)),  2)</f>
        <v>0</v>
      </c>
      <c r="G34" s="38"/>
      <c r="H34" s="38"/>
      <c r="I34" s="136">
        <v>0.12</v>
      </c>
      <c r="J34" s="135">
        <f>ROUND(((SUM(BF135:BF860))*I34),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41</v>
      </c>
      <c r="F35" s="135">
        <f>ROUND((SUM(BG135:BG860)),  2)</f>
        <v>0</v>
      </c>
      <c r="G35" s="38"/>
      <c r="H35" s="38"/>
      <c r="I35" s="136">
        <v>0.20999999999999999</v>
      </c>
      <c r="J35" s="135">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42</v>
      </c>
      <c r="F36" s="135">
        <f>ROUND((SUM(BH135:BH860)),  2)</f>
        <v>0</v>
      </c>
      <c r="G36" s="38"/>
      <c r="H36" s="38"/>
      <c r="I36" s="136">
        <v>0.12</v>
      </c>
      <c r="J36" s="135">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43</v>
      </c>
      <c r="F37" s="135">
        <f>ROUND((SUM(BI135:BI860)),  2)</f>
        <v>0</v>
      </c>
      <c r="G37" s="38"/>
      <c r="H37" s="38"/>
      <c r="I37" s="136">
        <v>0</v>
      </c>
      <c r="J37" s="135">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55"/>
      <c r="S38" s="38"/>
      <c r="T38" s="38"/>
      <c r="U38" s="38"/>
      <c r="V38" s="38"/>
      <c r="W38" s="38"/>
      <c r="X38" s="38"/>
      <c r="Y38" s="38"/>
      <c r="Z38" s="38"/>
      <c r="AA38" s="38"/>
      <c r="AB38" s="38"/>
      <c r="AC38" s="38"/>
      <c r="AD38" s="38"/>
      <c r="AE38" s="38"/>
    </row>
    <row r="39" s="2" customFormat="1" ht="25.44" customHeight="1">
      <c r="A39" s="38"/>
      <c r="B39" s="39"/>
      <c r="C39" s="137"/>
      <c r="D39" s="138" t="s">
        <v>44</v>
      </c>
      <c r="E39" s="81"/>
      <c r="F39" s="81"/>
      <c r="G39" s="139" t="s">
        <v>45</v>
      </c>
      <c r="H39" s="140" t="s">
        <v>46</v>
      </c>
      <c r="I39" s="81"/>
      <c r="J39" s="141">
        <f>SUM(J30:J37)</f>
        <v>0</v>
      </c>
      <c r="K39" s="142"/>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47</v>
      </c>
      <c r="E50" s="57"/>
      <c r="F50" s="57"/>
      <c r="G50" s="56" t="s">
        <v>48</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49</v>
      </c>
      <c r="E61" s="41"/>
      <c r="F61" s="143" t="s">
        <v>50</v>
      </c>
      <c r="G61" s="58" t="s">
        <v>49</v>
      </c>
      <c r="H61" s="41"/>
      <c r="I61" s="41"/>
      <c r="J61" s="144" t="s">
        <v>50</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51</v>
      </c>
      <c r="E65" s="59"/>
      <c r="F65" s="59"/>
      <c r="G65" s="56" t="s">
        <v>52</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49</v>
      </c>
      <c r="E76" s="41"/>
      <c r="F76" s="143" t="s">
        <v>50</v>
      </c>
      <c r="G76" s="58" t="s">
        <v>49</v>
      </c>
      <c r="H76" s="41"/>
      <c r="I76" s="41"/>
      <c r="J76" s="144" t="s">
        <v>50</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106</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29" t="str">
        <f>E7</f>
        <v>RK Smíchov - Optimalizace Velínu</v>
      </c>
      <c r="F85" s="32"/>
      <c r="G85" s="32"/>
      <c r="H85" s="32"/>
      <c r="I85" s="38"/>
      <c r="J85" s="38"/>
      <c r="K85" s="38"/>
      <c r="L85" s="55"/>
      <c r="S85" s="38"/>
      <c r="T85" s="38"/>
      <c r="U85" s="38"/>
      <c r="V85" s="38"/>
      <c r="W85" s="38"/>
      <c r="X85" s="38"/>
      <c r="Y85" s="38"/>
      <c r="Z85" s="38"/>
      <c r="AA85" s="38"/>
      <c r="AB85" s="38"/>
      <c r="AC85" s="38"/>
      <c r="AD85" s="38"/>
      <c r="AE85" s="38"/>
    </row>
    <row r="86" s="2" customFormat="1" ht="12" customHeight="1">
      <c r="A86" s="38"/>
      <c r="B86" s="39"/>
      <c r="C86" s="32" t="s">
        <v>104</v>
      </c>
      <c r="D86" s="38"/>
      <c r="E86" s="38"/>
      <c r="F86" s="38"/>
      <c r="G86" s="38"/>
      <c r="H86" s="38"/>
      <c r="I86" s="38"/>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SO01 - Architektonicko stavební řešení</v>
      </c>
      <c r="F87" s="38"/>
      <c r="G87" s="38"/>
      <c r="H87" s="38"/>
      <c r="I87" s="38"/>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Janáčkovo nábřeží</v>
      </c>
      <c r="G89" s="38"/>
      <c r="H89" s="38"/>
      <c r="I89" s="32" t="s">
        <v>22</v>
      </c>
      <c r="J89" s="69" t="str">
        <f>IF(J12="","",J12)</f>
        <v>4. 1. 2025</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5.15" customHeight="1">
      <c r="A91" s="38"/>
      <c r="B91" s="39"/>
      <c r="C91" s="32" t="s">
        <v>24</v>
      </c>
      <c r="D91" s="38"/>
      <c r="E91" s="38"/>
      <c r="F91" s="27" t="str">
        <f>E15</f>
        <v xml:space="preserve"> </v>
      </c>
      <c r="G91" s="38"/>
      <c r="H91" s="38"/>
      <c r="I91" s="32" t="s">
        <v>30</v>
      </c>
      <c r="J91" s="36" t="str">
        <f>E21</f>
        <v xml:space="preserve"> </v>
      </c>
      <c r="K91" s="38"/>
      <c r="L91" s="55"/>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IF(E18="","",E18)</f>
        <v>Vyplň údaj</v>
      </c>
      <c r="G92" s="38"/>
      <c r="H92" s="38"/>
      <c r="I92" s="32" t="s">
        <v>32</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55"/>
      <c r="S93" s="38"/>
      <c r="T93" s="38"/>
      <c r="U93" s="38"/>
      <c r="V93" s="38"/>
      <c r="W93" s="38"/>
      <c r="X93" s="38"/>
      <c r="Y93" s="38"/>
      <c r="Z93" s="38"/>
      <c r="AA93" s="38"/>
      <c r="AB93" s="38"/>
      <c r="AC93" s="38"/>
      <c r="AD93" s="38"/>
      <c r="AE93" s="38"/>
    </row>
    <row r="94" s="2" customFormat="1" ht="29.28" customHeight="1">
      <c r="A94" s="38"/>
      <c r="B94" s="39"/>
      <c r="C94" s="145" t="s">
        <v>107</v>
      </c>
      <c r="D94" s="137"/>
      <c r="E94" s="137"/>
      <c r="F94" s="137"/>
      <c r="G94" s="137"/>
      <c r="H94" s="137"/>
      <c r="I94" s="137"/>
      <c r="J94" s="146" t="s">
        <v>108</v>
      </c>
      <c r="K94" s="137"/>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2.8" customHeight="1">
      <c r="A96" s="38"/>
      <c r="B96" s="39"/>
      <c r="C96" s="147" t="s">
        <v>109</v>
      </c>
      <c r="D96" s="38"/>
      <c r="E96" s="38"/>
      <c r="F96" s="38"/>
      <c r="G96" s="38"/>
      <c r="H96" s="38"/>
      <c r="I96" s="38"/>
      <c r="J96" s="96">
        <f>J135</f>
        <v>0</v>
      </c>
      <c r="K96" s="38"/>
      <c r="L96" s="55"/>
      <c r="S96" s="38"/>
      <c r="T96" s="38"/>
      <c r="U96" s="38"/>
      <c r="V96" s="38"/>
      <c r="W96" s="38"/>
      <c r="X96" s="38"/>
      <c r="Y96" s="38"/>
      <c r="Z96" s="38"/>
      <c r="AA96" s="38"/>
      <c r="AB96" s="38"/>
      <c r="AC96" s="38"/>
      <c r="AD96" s="38"/>
      <c r="AE96" s="38"/>
      <c r="AU96" s="19" t="s">
        <v>110</v>
      </c>
    </row>
    <row r="97" s="9" customFormat="1" ht="24.96" customHeight="1">
      <c r="A97" s="9"/>
      <c r="B97" s="148"/>
      <c r="C97" s="9"/>
      <c r="D97" s="149" t="s">
        <v>111</v>
      </c>
      <c r="E97" s="150"/>
      <c r="F97" s="150"/>
      <c r="G97" s="150"/>
      <c r="H97" s="150"/>
      <c r="I97" s="150"/>
      <c r="J97" s="151">
        <f>J136</f>
        <v>0</v>
      </c>
      <c r="K97" s="9"/>
      <c r="L97" s="148"/>
      <c r="S97" s="9"/>
      <c r="T97" s="9"/>
      <c r="U97" s="9"/>
      <c r="V97" s="9"/>
      <c r="W97" s="9"/>
      <c r="X97" s="9"/>
      <c r="Y97" s="9"/>
      <c r="Z97" s="9"/>
      <c r="AA97" s="9"/>
      <c r="AB97" s="9"/>
      <c r="AC97" s="9"/>
      <c r="AD97" s="9"/>
      <c r="AE97" s="9"/>
    </row>
    <row r="98" s="10" customFormat="1" ht="19.92" customHeight="1">
      <c r="A98" s="10"/>
      <c r="B98" s="152"/>
      <c r="C98" s="10"/>
      <c r="D98" s="153" t="s">
        <v>112</v>
      </c>
      <c r="E98" s="154"/>
      <c r="F98" s="154"/>
      <c r="G98" s="154"/>
      <c r="H98" s="154"/>
      <c r="I98" s="154"/>
      <c r="J98" s="155">
        <f>J137</f>
        <v>0</v>
      </c>
      <c r="K98" s="10"/>
      <c r="L98" s="152"/>
      <c r="S98" s="10"/>
      <c r="T98" s="10"/>
      <c r="U98" s="10"/>
      <c r="V98" s="10"/>
      <c r="W98" s="10"/>
      <c r="X98" s="10"/>
      <c r="Y98" s="10"/>
      <c r="Z98" s="10"/>
      <c r="AA98" s="10"/>
      <c r="AB98" s="10"/>
      <c r="AC98" s="10"/>
      <c r="AD98" s="10"/>
      <c r="AE98" s="10"/>
    </row>
    <row r="99" s="10" customFormat="1" ht="19.92" customHeight="1">
      <c r="A99" s="10"/>
      <c r="B99" s="152"/>
      <c r="C99" s="10"/>
      <c r="D99" s="153" t="s">
        <v>113</v>
      </c>
      <c r="E99" s="154"/>
      <c r="F99" s="154"/>
      <c r="G99" s="154"/>
      <c r="H99" s="154"/>
      <c r="I99" s="154"/>
      <c r="J99" s="155">
        <f>J156</f>
        <v>0</v>
      </c>
      <c r="K99" s="10"/>
      <c r="L99" s="152"/>
      <c r="S99" s="10"/>
      <c r="T99" s="10"/>
      <c r="U99" s="10"/>
      <c r="V99" s="10"/>
      <c r="W99" s="10"/>
      <c r="X99" s="10"/>
      <c r="Y99" s="10"/>
      <c r="Z99" s="10"/>
      <c r="AA99" s="10"/>
      <c r="AB99" s="10"/>
      <c r="AC99" s="10"/>
      <c r="AD99" s="10"/>
      <c r="AE99" s="10"/>
    </row>
    <row r="100" s="10" customFormat="1" ht="19.92" customHeight="1">
      <c r="A100" s="10"/>
      <c r="B100" s="152"/>
      <c r="C100" s="10"/>
      <c r="D100" s="153" t="s">
        <v>114</v>
      </c>
      <c r="E100" s="154"/>
      <c r="F100" s="154"/>
      <c r="G100" s="154"/>
      <c r="H100" s="154"/>
      <c r="I100" s="154"/>
      <c r="J100" s="155">
        <f>J164</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115</v>
      </c>
      <c r="E101" s="154"/>
      <c r="F101" s="154"/>
      <c r="G101" s="154"/>
      <c r="H101" s="154"/>
      <c r="I101" s="154"/>
      <c r="J101" s="155">
        <f>J212</f>
        <v>0</v>
      </c>
      <c r="K101" s="10"/>
      <c r="L101" s="152"/>
      <c r="S101" s="10"/>
      <c r="T101" s="10"/>
      <c r="U101" s="10"/>
      <c r="V101" s="10"/>
      <c r="W101" s="10"/>
      <c r="X101" s="10"/>
      <c r="Y101" s="10"/>
      <c r="Z101" s="10"/>
      <c r="AA101" s="10"/>
      <c r="AB101" s="10"/>
      <c r="AC101" s="10"/>
      <c r="AD101" s="10"/>
      <c r="AE101" s="10"/>
    </row>
    <row r="102" s="10" customFormat="1" ht="19.92" customHeight="1">
      <c r="A102" s="10"/>
      <c r="B102" s="152"/>
      <c r="C102" s="10"/>
      <c r="D102" s="153" t="s">
        <v>116</v>
      </c>
      <c r="E102" s="154"/>
      <c r="F102" s="154"/>
      <c r="G102" s="154"/>
      <c r="H102" s="154"/>
      <c r="I102" s="154"/>
      <c r="J102" s="155">
        <f>J232</f>
        <v>0</v>
      </c>
      <c r="K102" s="10"/>
      <c r="L102" s="152"/>
      <c r="S102" s="10"/>
      <c r="T102" s="10"/>
      <c r="U102" s="10"/>
      <c r="V102" s="10"/>
      <c r="W102" s="10"/>
      <c r="X102" s="10"/>
      <c r="Y102" s="10"/>
      <c r="Z102" s="10"/>
      <c r="AA102" s="10"/>
      <c r="AB102" s="10"/>
      <c r="AC102" s="10"/>
      <c r="AD102" s="10"/>
      <c r="AE102" s="10"/>
    </row>
    <row r="103" s="9" customFormat="1" ht="24.96" customHeight="1">
      <c r="A103" s="9"/>
      <c r="B103" s="148"/>
      <c r="C103" s="9"/>
      <c r="D103" s="149" t="s">
        <v>117</v>
      </c>
      <c r="E103" s="150"/>
      <c r="F103" s="150"/>
      <c r="G103" s="150"/>
      <c r="H103" s="150"/>
      <c r="I103" s="150"/>
      <c r="J103" s="151">
        <f>J239</f>
        <v>0</v>
      </c>
      <c r="K103" s="9"/>
      <c r="L103" s="148"/>
      <c r="S103" s="9"/>
      <c r="T103" s="9"/>
      <c r="U103" s="9"/>
      <c r="V103" s="9"/>
      <c r="W103" s="9"/>
      <c r="X103" s="9"/>
      <c r="Y103" s="9"/>
      <c r="Z103" s="9"/>
      <c r="AA103" s="9"/>
      <c r="AB103" s="9"/>
      <c r="AC103" s="9"/>
      <c r="AD103" s="9"/>
      <c r="AE103" s="9"/>
    </row>
    <row r="104" s="10" customFormat="1" ht="19.92" customHeight="1">
      <c r="A104" s="10"/>
      <c r="B104" s="152"/>
      <c r="C104" s="10"/>
      <c r="D104" s="153" t="s">
        <v>118</v>
      </c>
      <c r="E104" s="154"/>
      <c r="F104" s="154"/>
      <c r="G104" s="154"/>
      <c r="H104" s="154"/>
      <c r="I104" s="154"/>
      <c r="J104" s="155">
        <f>J240</f>
        <v>0</v>
      </c>
      <c r="K104" s="10"/>
      <c r="L104" s="152"/>
      <c r="S104" s="10"/>
      <c r="T104" s="10"/>
      <c r="U104" s="10"/>
      <c r="V104" s="10"/>
      <c r="W104" s="10"/>
      <c r="X104" s="10"/>
      <c r="Y104" s="10"/>
      <c r="Z104" s="10"/>
      <c r="AA104" s="10"/>
      <c r="AB104" s="10"/>
      <c r="AC104" s="10"/>
      <c r="AD104" s="10"/>
      <c r="AE104" s="10"/>
    </row>
    <row r="105" s="10" customFormat="1" ht="19.92" customHeight="1">
      <c r="A105" s="10"/>
      <c r="B105" s="152"/>
      <c r="C105" s="10"/>
      <c r="D105" s="153" t="s">
        <v>119</v>
      </c>
      <c r="E105" s="154"/>
      <c r="F105" s="154"/>
      <c r="G105" s="154"/>
      <c r="H105" s="154"/>
      <c r="I105" s="154"/>
      <c r="J105" s="155">
        <f>J251</f>
        <v>0</v>
      </c>
      <c r="K105" s="10"/>
      <c r="L105" s="152"/>
      <c r="S105" s="10"/>
      <c r="T105" s="10"/>
      <c r="U105" s="10"/>
      <c r="V105" s="10"/>
      <c r="W105" s="10"/>
      <c r="X105" s="10"/>
      <c r="Y105" s="10"/>
      <c r="Z105" s="10"/>
      <c r="AA105" s="10"/>
      <c r="AB105" s="10"/>
      <c r="AC105" s="10"/>
      <c r="AD105" s="10"/>
      <c r="AE105" s="10"/>
    </row>
    <row r="106" s="10" customFormat="1" ht="19.92" customHeight="1">
      <c r="A106" s="10"/>
      <c r="B106" s="152"/>
      <c r="C106" s="10"/>
      <c r="D106" s="153" t="s">
        <v>120</v>
      </c>
      <c r="E106" s="154"/>
      <c r="F106" s="154"/>
      <c r="G106" s="154"/>
      <c r="H106" s="154"/>
      <c r="I106" s="154"/>
      <c r="J106" s="155">
        <f>J331</f>
        <v>0</v>
      </c>
      <c r="K106" s="10"/>
      <c r="L106" s="152"/>
      <c r="S106" s="10"/>
      <c r="T106" s="10"/>
      <c r="U106" s="10"/>
      <c r="V106" s="10"/>
      <c r="W106" s="10"/>
      <c r="X106" s="10"/>
      <c r="Y106" s="10"/>
      <c r="Z106" s="10"/>
      <c r="AA106" s="10"/>
      <c r="AB106" s="10"/>
      <c r="AC106" s="10"/>
      <c r="AD106" s="10"/>
      <c r="AE106" s="10"/>
    </row>
    <row r="107" s="10" customFormat="1" ht="19.92" customHeight="1">
      <c r="A107" s="10"/>
      <c r="B107" s="152"/>
      <c r="C107" s="10"/>
      <c r="D107" s="153" t="s">
        <v>121</v>
      </c>
      <c r="E107" s="154"/>
      <c r="F107" s="154"/>
      <c r="G107" s="154"/>
      <c r="H107" s="154"/>
      <c r="I107" s="154"/>
      <c r="J107" s="155">
        <f>J468</f>
        <v>0</v>
      </c>
      <c r="K107" s="10"/>
      <c r="L107" s="152"/>
      <c r="S107" s="10"/>
      <c r="T107" s="10"/>
      <c r="U107" s="10"/>
      <c r="V107" s="10"/>
      <c r="W107" s="10"/>
      <c r="X107" s="10"/>
      <c r="Y107" s="10"/>
      <c r="Z107" s="10"/>
      <c r="AA107" s="10"/>
      <c r="AB107" s="10"/>
      <c r="AC107" s="10"/>
      <c r="AD107" s="10"/>
      <c r="AE107" s="10"/>
    </row>
    <row r="108" s="10" customFormat="1" ht="19.92" customHeight="1">
      <c r="A108" s="10"/>
      <c r="B108" s="152"/>
      <c r="C108" s="10"/>
      <c r="D108" s="153" t="s">
        <v>122</v>
      </c>
      <c r="E108" s="154"/>
      <c r="F108" s="154"/>
      <c r="G108" s="154"/>
      <c r="H108" s="154"/>
      <c r="I108" s="154"/>
      <c r="J108" s="155">
        <f>J520</f>
        <v>0</v>
      </c>
      <c r="K108" s="10"/>
      <c r="L108" s="152"/>
      <c r="S108" s="10"/>
      <c r="T108" s="10"/>
      <c r="U108" s="10"/>
      <c r="V108" s="10"/>
      <c r="W108" s="10"/>
      <c r="X108" s="10"/>
      <c r="Y108" s="10"/>
      <c r="Z108" s="10"/>
      <c r="AA108" s="10"/>
      <c r="AB108" s="10"/>
      <c r="AC108" s="10"/>
      <c r="AD108" s="10"/>
      <c r="AE108" s="10"/>
    </row>
    <row r="109" s="10" customFormat="1" ht="19.92" customHeight="1">
      <c r="A109" s="10"/>
      <c r="B109" s="152"/>
      <c r="C109" s="10"/>
      <c r="D109" s="153" t="s">
        <v>123</v>
      </c>
      <c r="E109" s="154"/>
      <c r="F109" s="154"/>
      <c r="G109" s="154"/>
      <c r="H109" s="154"/>
      <c r="I109" s="154"/>
      <c r="J109" s="155">
        <f>J551</f>
        <v>0</v>
      </c>
      <c r="K109" s="10"/>
      <c r="L109" s="152"/>
      <c r="S109" s="10"/>
      <c r="T109" s="10"/>
      <c r="U109" s="10"/>
      <c r="V109" s="10"/>
      <c r="W109" s="10"/>
      <c r="X109" s="10"/>
      <c r="Y109" s="10"/>
      <c r="Z109" s="10"/>
      <c r="AA109" s="10"/>
      <c r="AB109" s="10"/>
      <c r="AC109" s="10"/>
      <c r="AD109" s="10"/>
      <c r="AE109" s="10"/>
    </row>
    <row r="110" s="10" customFormat="1" ht="19.92" customHeight="1">
      <c r="A110" s="10"/>
      <c r="B110" s="152"/>
      <c r="C110" s="10"/>
      <c r="D110" s="153" t="s">
        <v>124</v>
      </c>
      <c r="E110" s="154"/>
      <c r="F110" s="154"/>
      <c r="G110" s="154"/>
      <c r="H110" s="154"/>
      <c r="I110" s="154"/>
      <c r="J110" s="155">
        <f>J617</f>
        <v>0</v>
      </c>
      <c r="K110" s="10"/>
      <c r="L110" s="152"/>
      <c r="S110" s="10"/>
      <c r="T110" s="10"/>
      <c r="U110" s="10"/>
      <c r="V110" s="10"/>
      <c r="W110" s="10"/>
      <c r="X110" s="10"/>
      <c r="Y110" s="10"/>
      <c r="Z110" s="10"/>
      <c r="AA110" s="10"/>
      <c r="AB110" s="10"/>
      <c r="AC110" s="10"/>
      <c r="AD110" s="10"/>
      <c r="AE110" s="10"/>
    </row>
    <row r="111" s="10" customFormat="1" ht="19.92" customHeight="1">
      <c r="A111" s="10"/>
      <c r="B111" s="152"/>
      <c r="C111" s="10"/>
      <c r="D111" s="153" t="s">
        <v>125</v>
      </c>
      <c r="E111" s="154"/>
      <c r="F111" s="154"/>
      <c r="G111" s="154"/>
      <c r="H111" s="154"/>
      <c r="I111" s="154"/>
      <c r="J111" s="155">
        <f>J696</f>
        <v>0</v>
      </c>
      <c r="K111" s="10"/>
      <c r="L111" s="152"/>
      <c r="S111" s="10"/>
      <c r="T111" s="10"/>
      <c r="U111" s="10"/>
      <c r="V111" s="10"/>
      <c r="W111" s="10"/>
      <c r="X111" s="10"/>
      <c r="Y111" s="10"/>
      <c r="Z111" s="10"/>
      <c r="AA111" s="10"/>
      <c r="AB111" s="10"/>
      <c r="AC111" s="10"/>
      <c r="AD111" s="10"/>
      <c r="AE111" s="10"/>
    </row>
    <row r="112" s="10" customFormat="1" ht="19.92" customHeight="1">
      <c r="A112" s="10"/>
      <c r="B112" s="152"/>
      <c r="C112" s="10"/>
      <c r="D112" s="153" t="s">
        <v>126</v>
      </c>
      <c r="E112" s="154"/>
      <c r="F112" s="154"/>
      <c r="G112" s="154"/>
      <c r="H112" s="154"/>
      <c r="I112" s="154"/>
      <c r="J112" s="155">
        <f>J727</f>
        <v>0</v>
      </c>
      <c r="K112" s="10"/>
      <c r="L112" s="152"/>
      <c r="S112" s="10"/>
      <c r="T112" s="10"/>
      <c r="U112" s="10"/>
      <c r="V112" s="10"/>
      <c r="W112" s="10"/>
      <c r="X112" s="10"/>
      <c r="Y112" s="10"/>
      <c r="Z112" s="10"/>
      <c r="AA112" s="10"/>
      <c r="AB112" s="10"/>
      <c r="AC112" s="10"/>
      <c r="AD112" s="10"/>
      <c r="AE112" s="10"/>
    </row>
    <row r="113" s="10" customFormat="1" ht="19.92" customHeight="1">
      <c r="A113" s="10"/>
      <c r="B113" s="152"/>
      <c r="C113" s="10"/>
      <c r="D113" s="153" t="s">
        <v>127</v>
      </c>
      <c r="E113" s="154"/>
      <c r="F113" s="154"/>
      <c r="G113" s="154"/>
      <c r="H113" s="154"/>
      <c r="I113" s="154"/>
      <c r="J113" s="155">
        <f>J757</f>
        <v>0</v>
      </c>
      <c r="K113" s="10"/>
      <c r="L113" s="152"/>
      <c r="S113" s="10"/>
      <c r="T113" s="10"/>
      <c r="U113" s="10"/>
      <c r="V113" s="10"/>
      <c r="W113" s="10"/>
      <c r="X113" s="10"/>
      <c r="Y113" s="10"/>
      <c r="Z113" s="10"/>
      <c r="AA113" s="10"/>
      <c r="AB113" s="10"/>
      <c r="AC113" s="10"/>
      <c r="AD113" s="10"/>
      <c r="AE113" s="10"/>
    </row>
    <row r="114" s="10" customFormat="1" ht="19.92" customHeight="1">
      <c r="A114" s="10"/>
      <c r="B114" s="152"/>
      <c r="C114" s="10"/>
      <c r="D114" s="153" t="s">
        <v>128</v>
      </c>
      <c r="E114" s="154"/>
      <c r="F114" s="154"/>
      <c r="G114" s="154"/>
      <c r="H114" s="154"/>
      <c r="I114" s="154"/>
      <c r="J114" s="155">
        <f>J819</f>
        <v>0</v>
      </c>
      <c r="K114" s="10"/>
      <c r="L114" s="152"/>
      <c r="S114" s="10"/>
      <c r="T114" s="10"/>
      <c r="U114" s="10"/>
      <c r="V114" s="10"/>
      <c r="W114" s="10"/>
      <c r="X114" s="10"/>
      <c r="Y114" s="10"/>
      <c r="Z114" s="10"/>
      <c r="AA114" s="10"/>
      <c r="AB114" s="10"/>
      <c r="AC114" s="10"/>
      <c r="AD114" s="10"/>
      <c r="AE114" s="10"/>
    </row>
    <row r="115" s="10" customFormat="1" ht="19.92" customHeight="1">
      <c r="A115" s="10"/>
      <c r="B115" s="152"/>
      <c r="C115" s="10"/>
      <c r="D115" s="153" t="s">
        <v>129</v>
      </c>
      <c r="E115" s="154"/>
      <c r="F115" s="154"/>
      <c r="G115" s="154"/>
      <c r="H115" s="154"/>
      <c r="I115" s="154"/>
      <c r="J115" s="155">
        <f>J834</f>
        <v>0</v>
      </c>
      <c r="K115" s="10"/>
      <c r="L115" s="152"/>
      <c r="S115" s="10"/>
      <c r="T115" s="10"/>
      <c r="U115" s="10"/>
      <c r="V115" s="10"/>
      <c r="W115" s="10"/>
      <c r="X115" s="10"/>
      <c r="Y115" s="10"/>
      <c r="Z115" s="10"/>
      <c r="AA115" s="10"/>
      <c r="AB115" s="10"/>
      <c r="AC115" s="10"/>
      <c r="AD115" s="10"/>
      <c r="AE115" s="10"/>
    </row>
    <row r="116" s="2" customFormat="1" ht="21.84" customHeight="1">
      <c r="A116" s="38"/>
      <c r="B116" s="39"/>
      <c r="C116" s="38"/>
      <c r="D116" s="38"/>
      <c r="E116" s="38"/>
      <c r="F116" s="38"/>
      <c r="G116" s="38"/>
      <c r="H116" s="38"/>
      <c r="I116" s="38"/>
      <c r="J116" s="38"/>
      <c r="K116" s="38"/>
      <c r="L116" s="55"/>
      <c r="S116" s="38"/>
      <c r="T116" s="38"/>
      <c r="U116" s="38"/>
      <c r="V116" s="38"/>
      <c r="W116" s="38"/>
      <c r="X116" s="38"/>
      <c r="Y116" s="38"/>
      <c r="Z116" s="38"/>
      <c r="AA116" s="38"/>
      <c r="AB116" s="38"/>
      <c r="AC116" s="38"/>
      <c r="AD116" s="38"/>
      <c r="AE116" s="38"/>
    </row>
    <row r="117" s="2" customFormat="1" ht="6.96" customHeight="1">
      <c r="A117" s="38"/>
      <c r="B117" s="60"/>
      <c r="C117" s="61"/>
      <c r="D117" s="61"/>
      <c r="E117" s="61"/>
      <c r="F117" s="61"/>
      <c r="G117" s="61"/>
      <c r="H117" s="61"/>
      <c r="I117" s="61"/>
      <c r="J117" s="61"/>
      <c r="K117" s="61"/>
      <c r="L117" s="55"/>
      <c r="S117" s="38"/>
      <c r="T117" s="38"/>
      <c r="U117" s="38"/>
      <c r="V117" s="38"/>
      <c r="W117" s="38"/>
      <c r="X117" s="38"/>
      <c r="Y117" s="38"/>
      <c r="Z117" s="38"/>
      <c r="AA117" s="38"/>
      <c r="AB117" s="38"/>
      <c r="AC117" s="38"/>
      <c r="AD117" s="38"/>
      <c r="AE117" s="38"/>
    </row>
    <row r="121" s="2" customFormat="1" ht="6.96" customHeight="1">
      <c r="A121" s="38"/>
      <c r="B121" s="62"/>
      <c r="C121" s="63"/>
      <c r="D121" s="63"/>
      <c r="E121" s="63"/>
      <c r="F121" s="63"/>
      <c r="G121" s="63"/>
      <c r="H121" s="63"/>
      <c r="I121" s="63"/>
      <c r="J121" s="63"/>
      <c r="K121" s="63"/>
      <c r="L121" s="55"/>
      <c r="S121" s="38"/>
      <c r="T121" s="38"/>
      <c r="U121" s="38"/>
      <c r="V121" s="38"/>
      <c r="W121" s="38"/>
      <c r="X121" s="38"/>
      <c r="Y121" s="38"/>
      <c r="Z121" s="38"/>
      <c r="AA121" s="38"/>
      <c r="AB121" s="38"/>
      <c r="AC121" s="38"/>
      <c r="AD121" s="38"/>
      <c r="AE121" s="38"/>
    </row>
    <row r="122" s="2" customFormat="1" ht="24.96" customHeight="1">
      <c r="A122" s="38"/>
      <c r="B122" s="39"/>
      <c r="C122" s="23" t="s">
        <v>130</v>
      </c>
      <c r="D122" s="38"/>
      <c r="E122" s="38"/>
      <c r="F122" s="38"/>
      <c r="G122" s="38"/>
      <c r="H122" s="38"/>
      <c r="I122" s="38"/>
      <c r="J122" s="38"/>
      <c r="K122" s="38"/>
      <c r="L122" s="55"/>
      <c r="S122" s="38"/>
      <c r="T122" s="38"/>
      <c r="U122" s="38"/>
      <c r="V122" s="38"/>
      <c r="W122" s="38"/>
      <c r="X122" s="38"/>
      <c r="Y122" s="38"/>
      <c r="Z122" s="38"/>
      <c r="AA122" s="38"/>
      <c r="AB122" s="38"/>
      <c r="AC122" s="38"/>
      <c r="AD122" s="38"/>
      <c r="AE122" s="38"/>
    </row>
    <row r="123" s="2" customFormat="1" ht="6.96" customHeight="1">
      <c r="A123" s="38"/>
      <c r="B123" s="39"/>
      <c r="C123" s="38"/>
      <c r="D123" s="38"/>
      <c r="E123" s="38"/>
      <c r="F123" s="38"/>
      <c r="G123" s="38"/>
      <c r="H123" s="38"/>
      <c r="I123" s="38"/>
      <c r="J123" s="38"/>
      <c r="K123" s="38"/>
      <c r="L123" s="55"/>
      <c r="S123" s="38"/>
      <c r="T123" s="38"/>
      <c r="U123" s="38"/>
      <c r="V123" s="38"/>
      <c r="W123" s="38"/>
      <c r="X123" s="38"/>
      <c r="Y123" s="38"/>
      <c r="Z123" s="38"/>
      <c r="AA123" s="38"/>
      <c r="AB123" s="38"/>
      <c r="AC123" s="38"/>
      <c r="AD123" s="38"/>
      <c r="AE123" s="38"/>
    </row>
    <row r="124" s="2" customFormat="1" ht="12" customHeight="1">
      <c r="A124" s="38"/>
      <c r="B124" s="39"/>
      <c r="C124" s="32" t="s">
        <v>16</v>
      </c>
      <c r="D124" s="38"/>
      <c r="E124" s="38"/>
      <c r="F124" s="38"/>
      <c r="G124" s="38"/>
      <c r="H124" s="38"/>
      <c r="I124" s="38"/>
      <c r="J124" s="38"/>
      <c r="K124" s="38"/>
      <c r="L124" s="55"/>
      <c r="S124" s="38"/>
      <c r="T124" s="38"/>
      <c r="U124" s="38"/>
      <c r="V124" s="38"/>
      <c r="W124" s="38"/>
      <c r="X124" s="38"/>
      <c r="Y124" s="38"/>
      <c r="Z124" s="38"/>
      <c r="AA124" s="38"/>
      <c r="AB124" s="38"/>
      <c r="AC124" s="38"/>
      <c r="AD124" s="38"/>
      <c r="AE124" s="38"/>
    </row>
    <row r="125" s="2" customFormat="1" ht="16.5" customHeight="1">
      <c r="A125" s="38"/>
      <c r="B125" s="39"/>
      <c r="C125" s="38"/>
      <c r="D125" s="38"/>
      <c r="E125" s="129" t="str">
        <f>E7</f>
        <v>RK Smíchov - Optimalizace Velínu</v>
      </c>
      <c r="F125" s="32"/>
      <c r="G125" s="32"/>
      <c r="H125" s="32"/>
      <c r="I125" s="38"/>
      <c r="J125" s="38"/>
      <c r="K125" s="38"/>
      <c r="L125" s="55"/>
      <c r="S125" s="38"/>
      <c r="T125" s="38"/>
      <c r="U125" s="38"/>
      <c r="V125" s="38"/>
      <c r="W125" s="38"/>
      <c r="X125" s="38"/>
      <c r="Y125" s="38"/>
      <c r="Z125" s="38"/>
      <c r="AA125" s="38"/>
      <c r="AB125" s="38"/>
      <c r="AC125" s="38"/>
      <c r="AD125" s="38"/>
      <c r="AE125" s="38"/>
    </row>
    <row r="126" s="2" customFormat="1" ht="12" customHeight="1">
      <c r="A126" s="38"/>
      <c r="B126" s="39"/>
      <c r="C126" s="32" t="s">
        <v>104</v>
      </c>
      <c r="D126" s="38"/>
      <c r="E126" s="38"/>
      <c r="F126" s="38"/>
      <c r="G126" s="38"/>
      <c r="H126" s="38"/>
      <c r="I126" s="38"/>
      <c r="J126" s="38"/>
      <c r="K126" s="38"/>
      <c r="L126" s="55"/>
      <c r="S126" s="38"/>
      <c r="T126" s="38"/>
      <c r="U126" s="38"/>
      <c r="V126" s="38"/>
      <c r="W126" s="38"/>
      <c r="X126" s="38"/>
      <c r="Y126" s="38"/>
      <c r="Z126" s="38"/>
      <c r="AA126" s="38"/>
      <c r="AB126" s="38"/>
      <c r="AC126" s="38"/>
      <c r="AD126" s="38"/>
      <c r="AE126" s="38"/>
    </row>
    <row r="127" s="2" customFormat="1" ht="16.5" customHeight="1">
      <c r="A127" s="38"/>
      <c r="B127" s="39"/>
      <c r="C127" s="38"/>
      <c r="D127" s="38"/>
      <c r="E127" s="67" t="str">
        <f>E9</f>
        <v>SO01 - Architektonicko stavební řešení</v>
      </c>
      <c r="F127" s="38"/>
      <c r="G127" s="38"/>
      <c r="H127" s="38"/>
      <c r="I127" s="38"/>
      <c r="J127" s="38"/>
      <c r="K127" s="38"/>
      <c r="L127" s="55"/>
      <c r="S127" s="38"/>
      <c r="T127" s="38"/>
      <c r="U127" s="38"/>
      <c r="V127" s="38"/>
      <c r="W127" s="38"/>
      <c r="X127" s="38"/>
      <c r="Y127" s="38"/>
      <c r="Z127" s="38"/>
      <c r="AA127" s="38"/>
      <c r="AB127" s="38"/>
      <c r="AC127" s="38"/>
      <c r="AD127" s="38"/>
      <c r="AE127" s="38"/>
    </row>
    <row r="128" s="2" customFormat="1" ht="6.96" customHeight="1">
      <c r="A128" s="38"/>
      <c r="B128" s="39"/>
      <c r="C128" s="38"/>
      <c r="D128" s="38"/>
      <c r="E128" s="38"/>
      <c r="F128" s="38"/>
      <c r="G128" s="38"/>
      <c r="H128" s="38"/>
      <c r="I128" s="38"/>
      <c r="J128" s="38"/>
      <c r="K128" s="38"/>
      <c r="L128" s="55"/>
      <c r="S128" s="38"/>
      <c r="T128" s="38"/>
      <c r="U128" s="38"/>
      <c r="V128" s="38"/>
      <c r="W128" s="38"/>
      <c r="X128" s="38"/>
      <c r="Y128" s="38"/>
      <c r="Z128" s="38"/>
      <c r="AA128" s="38"/>
      <c r="AB128" s="38"/>
      <c r="AC128" s="38"/>
      <c r="AD128" s="38"/>
      <c r="AE128" s="38"/>
    </row>
    <row r="129" s="2" customFormat="1" ht="12" customHeight="1">
      <c r="A129" s="38"/>
      <c r="B129" s="39"/>
      <c r="C129" s="32" t="s">
        <v>20</v>
      </c>
      <c r="D129" s="38"/>
      <c r="E129" s="38"/>
      <c r="F129" s="27" t="str">
        <f>F12</f>
        <v>Janáčkovo nábřeží</v>
      </c>
      <c r="G129" s="38"/>
      <c r="H129" s="38"/>
      <c r="I129" s="32" t="s">
        <v>22</v>
      </c>
      <c r="J129" s="69" t="str">
        <f>IF(J12="","",J12)</f>
        <v>4. 1. 2025</v>
      </c>
      <c r="K129" s="38"/>
      <c r="L129" s="55"/>
      <c r="S129" s="38"/>
      <c r="T129" s="38"/>
      <c r="U129" s="38"/>
      <c r="V129" s="38"/>
      <c r="W129" s="38"/>
      <c r="X129" s="38"/>
      <c r="Y129" s="38"/>
      <c r="Z129" s="38"/>
      <c r="AA129" s="38"/>
      <c r="AB129" s="38"/>
      <c r="AC129" s="38"/>
      <c r="AD129" s="38"/>
      <c r="AE129" s="38"/>
    </row>
    <row r="130" s="2" customFormat="1" ht="6.96" customHeight="1">
      <c r="A130" s="38"/>
      <c r="B130" s="39"/>
      <c r="C130" s="38"/>
      <c r="D130" s="38"/>
      <c r="E130" s="38"/>
      <c r="F130" s="38"/>
      <c r="G130" s="38"/>
      <c r="H130" s="38"/>
      <c r="I130" s="38"/>
      <c r="J130" s="38"/>
      <c r="K130" s="38"/>
      <c r="L130" s="55"/>
      <c r="S130" s="38"/>
      <c r="T130" s="38"/>
      <c r="U130" s="38"/>
      <c r="V130" s="38"/>
      <c r="W130" s="38"/>
      <c r="X130" s="38"/>
      <c r="Y130" s="38"/>
      <c r="Z130" s="38"/>
      <c r="AA130" s="38"/>
      <c r="AB130" s="38"/>
      <c r="AC130" s="38"/>
      <c r="AD130" s="38"/>
      <c r="AE130" s="38"/>
    </row>
    <row r="131" s="2" customFormat="1" ht="15.15" customHeight="1">
      <c r="A131" s="38"/>
      <c r="B131" s="39"/>
      <c r="C131" s="32" t="s">
        <v>24</v>
      </c>
      <c r="D131" s="38"/>
      <c r="E131" s="38"/>
      <c r="F131" s="27" t="str">
        <f>E15</f>
        <v xml:space="preserve"> </v>
      </c>
      <c r="G131" s="38"/>
      <c r="H131" s="38"/>
      <c r="I131" s="32" t="s">
        <v>30</v>
      </c>
      <c r="J131" s="36" t="str">
        <f>E21</f>
        <v xml:space="preserve"> </v>
      </c>
      <c r="K131" s="38"/>
      <c r="L131" s="55"/>
      <c r="S131" s="38"/>
      <c r="T131" s="38"/>
      <c r="U131" s="38"/>
      <c r="V131" s="38"/>
      <c r="W131" s="38"/>
      <c r="X131" s="38"/>
      <c r="Y131" s="38"/>
      <c r="Z131" s="38"/>
      <c r="AA131" s="38"/>
      <c r="AB131" s="38"/>
      <c r="AC131" s="38"/>
      <c r="AD131" s="38"/>
      <c r="AE131" s="38"/>
    </row>
    <row r="132" s="2" customFormat="1" ht="15.15" customHeight="1">
      <c r="A132" s="38"/>
      <c r="B132" s="39"/>
      <c r="C132" s="32" t="s">
        <v>28</v>
      </c>
      <c r="D132" s="38"/>
      <c r="E132" s="38"/>
      <c r="F132" s="27" t="str">
        <f>IF(E18="","",E18)</f>
        <v>Vyplň údaj</v>
      </c>
      <c r="G132" s="38"/>
      <c r="H132" s="38"/>
      <c r="I132" s="32" t="s">
        <v>32</v>
      </c>
      <c r="J132" s="36" t="str">
        <f>E24</f>
        <v xml:space="preserve"> </v>
      </c>
      <c r="K132" s="38"/>
      <c r="L132" s="55"/>
      <c r="S132" s="38"/>
      <c r="T132" s="38"/>
      <c r="U132" s="38"/>
      <c r="V132" s="38"/>
      <c r="W132" s="38"/>
      <c r="X132" s="38"/>
      <c r="Y132" s="38"/>
      <c r="Z132" s="38"/>
      <c r="AA132" s="38"/>
      <c r="AB132" s="38"/>
      <c r="AC132" s="38"/>
      <c r="AD132" s="38"/>
      <c r="AE132" s="38"/>
    </row>
    <row r="133" s="2" customFormat="1" ht="10.32" customHeight="1">
      <c r="A133" s="38"/>
      <c r="B133" s="39"/>
      <c r="C133" s="38"/>
      <c r="D133" s="38"/>
      <c r="E133" s="38"/>
      <c r="F133" s="38"/>
      <c r="G133" s="38"/>
      <c r="H133" s="38"/>
      <c r="I133" s="38"/>
      <c r="J133" s="38"/>
      <c r="K133" s="38"/>
      <c r="L133" s="55"/>
      <c r="S133" s="38"/>
      <c r="T133" s="38"/>
      <c r="U133" s="38"/>
      <c r="V133" s="38"/>
      <c r="W133" s="38"/>
      <c r="X133" s="38"/>
      <c r="Y133" s="38"/>
      <c r="Z133" s="38"/>
      <c r="AA133" s="38"/>
      <c r="AB133" s="38"/>
      <c r="AC133" s="38"/>
      <c r="AD133" s="38"/>
      <c r="AE133" s="38"/>
    </row>
    <row r="134" s="11" customFormat="1" ht="29.28" customHeight="1">
      <c r="A134" s="156"/>
      <c r="B134" s="157"/>
      <c r="C134" s="158" t="s">
        <v>131</v>
      </c>
      <c r="D134" s="159" t="s">
        <v>59</v>
      </c>
      <c r="E134" s="159" t="s">
        <v>55</v>
      </c>
      <c r="F134" s="159" t="s">
        <v>56</v>
      </c>
      <c r="G134" s="159" t="s">
        <v>132</v>
      </c>
      <c r="H134" s="159" t="s">
        <v>133</v>
      </c>
      <c r="I134" s="159" t="s">
        <v>134</v>
      </c>
      <c r="J134" s="159" t="s">
        <v>108</v>
      </c>
      <c r="K134" s="160" t="s">
        <v>135</v>
      </c>
      <c r="L134" s="161"/>
      <c r="M134" s="86" t="s">
        <v>1</v>
      </c>
      <c r="N134" s="87" t="s">
        <v>38</v>
      </c>
      <c r="O134" s="87" t="s">
        <v>136</v>
      </c>
      <c r="P134" s="87" t="s">
        <v>137</v>
      </c>
      <c r="Q134" s="87" t="s">
        <v>138</v>
      </c>
      <c r="R134" s="87" t="s">
        <v>139</v>
      </c>
      <c r="S134" s="87" t="s">
        <v>140</v>
      </c>
      <c r="T134" s="88" t="s">
        <v>141</v>
      </c>
      <c r="U134" s="156"/>
      <c r="V134" s="156"/>
      <c r="W134" s="156"/>
      <c r="X134" s="156"/>
      <c r="Y134" s="156"/>
      <c r="Z134" s="156"/>
      <c r="AA134" s="156"/>
      <c r="AB134" s="156"/>
      <c r="AC134" s="156"/>
      <c r="AD134" s="156"/>
      <c r="AE134" s="156"/>
    </row>
    <row r="135" s="2" customFormat="1" ht="22.8" customHeight="1">
      <c r="A135" s="38"/>
      <c r="B135" s="39"/>
      <c r="C135" s="93" t="s">
        <v>142</v>
      </c>
      <c r="D135" s="38"/>
      <c r="E135" s="38"/>
      <c r="F135" s="38"/>
      <c r="G135" s="38"/>
      <c r="H135" s="38"/>
      <c r="I135" s="38"/>
      <c r="J135" s="162">
        <f>BK135</f>
        <v>0</v>
      </c>
      <c r="K135" s="38"/>
      <c r="L135" s="39"/>
      <c r="M135" s="89"/>
      <c r="N135" s="73"/>
      <c r="O135" s="90"/>
      <c r="P135" s="163">
        <f>P136+P239</f>
        <v>0</v>
      </c>
      <c r="Q135" s="90"/>
      <c r="R135" s="163">
        <f>R136+R239</f>
        <v>52.546355459999994</v>
      </c>
      <c r="S135" s="90"/>
      <c r="T135" s="164">
        <f>T136+T239</f>
        <v>0</v>
      </c>
      <c r="U135" s="38"/>
      <c r="V135" s="38"/>
      <c r="W135" s="38"/>
      <c r="X135" s="38"/>
      <c r="Y135" s="38"/>
      <c r="Z135" s="38"/>
      <c r="AA135" s="38"/>
      <c r="AB135" s="38"/>
      <c r="AC135" s="38"/>
      <c r="AD135" s="38"/>
      <c r="AE135" s="38"/>
      <c r="AT135" s="19" t="s">
        <v>73</v>
      </c>
      <c r="AU135" s="19" t="s">
        <v>110</v>
      </c>
      <c r="BK135" s="165">
        <f>BK136+BK239</f>
        <v>0</v>
      </c>
    </row>
    <row r="136" s="12" customFormat="1" ht="25.92" customHeight="1">
      <c r="A136" s="12"/>
      <c r="B136" s="166"/>
      <c r="C136" s="12"/>
      <c r="D136" s="167" t="s">
        <v>73</v>
      </c>
      <c r="E136" s="168" t="s">
        <v>143</v>
      </c>
      <c r="F136" s="168" t="s">
        <v>144</v>
      </c>
      <c r="G136" s="12"/>
      <c r="H136" s="12"/>
      <c r="I136" s="169"/>
      <c r="J136" s="170">
        <f>BK136</f>
        <v>0</v>
      </c>
      <c r="K136" s="12"/>
      <c r="L136" s="166"/>
      <c r="M136" s="171"/>
      <c r="N136" s="172"/>
      <c r="O136" s="172"/>
      <c r="P136" s="173">
        <f>P137+P156+P164+P212+P232</f>
        <v>0</v>
      </c>
      <c r="Q136" s="172"/>
      <c r="R136" s="173">
        <f>R137+R156+R164+R212+R232</f>
        <v>7.7322370699999992</v>
      </c>
      <c r="S136" s="172"/>
      <c r="T136" s="174">
        <f>T137+T156+T164+T212+T232</f>
        <v>0</v>
      </c>
      <c r="U136" s="12"/>
      <c r="V136" s="12"/>
      <c r="W136" s="12"/>
      <c r="X136" s="12"/>
      <c r="Y136" s="12"/>
      <c r="Z136" s="12"/>
      <c r="AA136" s="12"/>
      <c r="AB136" s="12"/>
      <c r="AC136" s="12"/>
      <c r="AD136" s="12"/>
      <c r="AE136" s="12"/>
      <c r="AR136" s="167" t="s">
        <v>82</v>
      </c>
      <c r="AT136" s="175" t="s">
        <v>73</v>
      </c>
      <c r="AU136" s="175" t="s">
        <v>74</v>
      </c>
      <c r="AY136" s="167" t="s">
        <v>145</v>
      </c>
      <c r="BK136" s="176">
        <f>BK137+BK156+BK164+BK212+BK232</f>
        <v>0</v>
      </c>
    </row>
    <row r="137" s="12" customFormat="1" ht="22.8" customHeight="1">
      <c r="A137" s="12"/>
      <c r="B137" s="166"/>
      <c r="C137" s="12"/>
      <c r="D137" s="167" t="s">
        <v>73</v>
      </c>
      <c r="E137" s="177" t="s">
        <v>84</v>
      </c>
      <c r="F137" s="177" t="s">
        <v>146</v>
      </c>
      <c r="G137" s="12"/>
      <c r="H137" s="12"/>
      <c r="I137" s="169"/>
      <c r="J137" s="178">
        <f>BK137</f>
        <v>0</v>
      </c>
      <c r="K137" s="12"/>
      <c r="L137" s="166"/>
      <c r="M137" s="171"/>
      <c r="N137" s="172"/>
      <c r="O137" s="172"/>
      <c r="P137" s="173">
        <f>SUM(P138:P155)</f>
        <v>0</v>
      </c>
      <c r="Q137" s="172"/>
      <c r="R137" s="173">
        <f>SUM(R138:R155)</f>
        <v>4.0251426799999992</v>
      </c>
      <c r="S137" s="172"/>
      <c r="T137" s="174">
        <f>SUM(T138:T155)</f>
        <v>0</v>
      </c>
      <c r="U137" s="12"/>
      <c r="V137" s="12"/>
      <c r="W137" s="12"/>
      <c r="X137" s="12"/>
      <c r="Y137" s="12"/>
      <c r="Z137" s="12"/>
      <c r="AA137" s="12"/>
      <c r="AB137" s="12"/>
      <c r="AC137" s="12"/>
      <c r="AD137" s="12"/>
      <c r="AE137" s="12"/>
      <c r="AR137" s="167" t="s">
        <v>82</v>
      </c>
      <c r="AT137" s="175" t="s">
        <v>73</v>
      </c>
      <c r="AU137" s="175" t="s">
        <v>82</v>
      </c>
      <c r="AY137" s="167" t="s">
        <v>145</v>
      </c>
      <c r="BK137" s="176">
        <f>SUM(BK138:BK155)</f>
        <v>0</v>
      </c>
    </row>
    <row r="138" s="2" customFormat="1" ht="16.5" customHeight="1">
      <c r="A138" s="38"/>
      <c r="B138" s="179"/>
      <c r="C138" s="180" t="s">
        <v>82</v>
      </c>
      <c r="D138" s="180" t="s">
        <v>147</v>
      </c>
      <c r="E138" s="181" t="s">
        <v>148</v>
      </c>
      <c r="F138" s="182" t="s">
        <v>149</v>
      </c>
      <c r="G138" s="183" t="s">
        <v>150</v>
      </c>
      <c r="H138" s="184">
        <v>3.3420000000000001</v>
      </c>
      <c r="I138" s="185"/>
      <c r="J138" s="186">
        <f>ROUND(I138*H138,2)</f>
        <v>0</v>
      </c>
      <c r="K138" s="182" t="s">
        <v>151</v>
      </c>
      <c r="L138" s="39"/>
      <c r="M138" s="187" t="s">
        <v>1</v>
      </c>
      <c r="N138" s="188" t="s">
        <v>39</v>
      </c>
      <c r="O138" s="77"/>
      <c r="P138" s="189">
        <f>O138*H138</f>
        <v>0</v>
      </c>
      <c r="Q138" s="189">
        <v>0.0029399999999999999</v>
      </c>
      <c r="R138" s="189">
        <f>Q138*H138</f>
        <v>0.0098254799999999993</v>
      </c>
      <c r="S138" s="189">
        <v>0</v>
      </c>
      <c r="T138" s="190">
        <f>S138*H138</f>
        <v>0</v>
      </c>
      <c r="U138" s="38"/>
      <c r="V138" s="38"/>
      <c r="W138" s="38"/>
      <c r="X138" s="38"/>
      <c r="Y138" s="38"/>
      <c r="Z138" s="38"/>
      <c r="AA138" s="38"/>
      <c r="AB138" s="38"/>
      <c r="AC138" s="38"/>
      <c r="AD138" s="38"/>
      <c r="AE138" s="38"/>
      <c r="AR138" s="191" t="s">
        <v>152</v>
      </c>
      <c r="AT138" s="191" t="s">
        <v>147</v>
      </c>
      <c r="AU138" s="191" t="s">
        <v>84</v>
      </c>
      <c r="AY138" s="19" t="s">
        <v>145</v>
      </c>
      <c r="BE138" s="192">
        <f>IF(N138="základní",J138,0)</f>
        <v>0</v>
      </c>
      <c r="BF138" s="192">
        <f>IF(N138="snížená",J138,0)</f>
        <v>0</v>
      </c>
      <c r="BG138" s="192">
        <f>IF(N138="zákl. přenesená",J138,0)</f>
        <v>0</v>
      </c>
      <c r="BH138" s="192">
        <f>IF(N138="sníž. přenesená",J138,0)</f>
        <v>0</v>
      </c>
      <c r="BI138" s="192">
        <f>IF(N138="nulová",J138,0)</f>
        <v>0</v>
      </c>
      <c r="BJ138" s="19" t="s">
        <v>82</v>
      </c>
      <c r="BK138" s="192">
        <f>ROUND(I138*H138,2)</f>
        <v>0</v>
      </c>
      <c r="BL138" s="19" t="s">
        <v>152</v>
      </c>
      <c r="BM138" s="191" t="s">
        <v>153</v>
      </c>
    </row>
    <row r="139" s="2" customFormat="1">
      <c r="A139" s="38"/>
      <c r="B139" s="39"/>
      <c r="C139" s="38"/>
      <c r="D139" s="193" t="s">
        <v>154</v>
      </c>
      <c r="E139" s="38"/>
      <c r="F139" s="194" t="s">
        <v>155</v>
      </c>
      <c r="G139" s="38"/>
      <c r="H139" s="38"/>
      <c r="I139" s="195"/>
      <c r="J139" s="38"/>
      <c r="K139" s="38"/>
      <c r="L139" s="39"/>
      <c r="M139" s="196"/>
      <c r="N139" s="197"/>
      <c r="O139" s="77"/>
      <c r="P139" s="77"/>
      <c r="Q139" s="77"/>
      <c r="R139" s="77"/>
      <c r="S139" s="77"/>
      <c r="T139" s="78"/>
      <c r="U139" s="38"/>
      <c r="V139" s="38"/>
      <c r="W139" s="38"/>
      <c r="X139" s="38"/>
      <c r="Y139" s="38"/>
      <c r="Z139" s="38"/>
      <c r="AA139" s="38"/>
      <c r="AB139" s="38"/>
      <c r="AC139" s="38"/>
      <c r="AD139" s="38"/>
      <c r="AE139" s="38"/>
      <c r="AT139" s="19" t="s">
        <v>154</v>
      </c>
      <c r="AU139" s="19" t="s">
        <v>84</v>
      </c>
    </row>
    <row r="140" s="2" customFormat="1">
      <c r="A140" s="38"/>
      <c r="B140" s="39"/>
      <c r="C140" s="38"/>
      <c r="D140" s="198" t="s">
        <v>156</v>
      </c>
      <c r="E140" s="38"/>
      <c r="F140" s="199" t="s">
        <v>157</v>
      </c>
      <c r="G140" s="38"/>
      <c r="H140" s="38"/>
      <c r="I140" s="195"/>
      <c r="J140" s="38"/>
      <c r="K140" s="38"/>
      <c r="L140" s="39"/>
      <c r="M140" s="196"/>
      <c r="N140" s="197"/>
      <c r="O140" s="77"/>
      <c r="P140" s="77"/>
      <c r="Q140" s="77"/>
      <c r="R140" s="77"/>
      <c r="S140" s="77"/>
      <c r="T140" s="78"/>
      <c r="U140" s="38"/>
      <c r="V140" s="38"/>
      <c r="W140" s="38"/>
      <c r="X140" s="38"/>
      <c r="Y140" s="38"/>
      <c r="Z140" s="38"/>
      <c r="AA140" s="38"/>
      <c r="AB140" s="38"/>
      <c r="AC140" s="38"/>
      <c r="AD140" s="38"/>
      <c r="AE140" s="38"/>
      <c r="AT140" s="19" t="s">
        <v>156</v>
      </c>
      <c r="AU140" s="19" t="s">
        <v>84</v>
      </c>
    </row>
    <row r="141" s="13" customFormat="1">
      <c r="A141" s="13"/>
      <c r="B141" s="200"/>
      <c r="C141" s="13"/>
      <c r="D141" s="193" t="s">
        <v>158</v>
      </c>
      <c r="E141" s="201" t="s">
        <v>1</v>
      </c>
      <c r="F141" s="202" t="s">
        <v>159</v>
      </c>
      <c r="G141" s="13"/>
      <c r="H141" s="203">
        <v>3.3420000000000001</v>
      </c>
      <c r="I141" s="204"/>
      <c r="J141" s="13"/>
      <c r="K141" s="13"/>
      <c r="L141" s="200"/>
      <c r="M141" s="205"/>
      <c r="N141" s="206"/>
      <c r="O141" s="206"/>
      <c r="P141" s="206"/>
      <c r="Q141" s="206"/>
      <c r="R141" s="206"/>
      <c r="S141" s="206"/>
      <c r="T141" s="207"/>
      <c r="U141" s="13"/>
      <c r="V141" s="13"/>
      <c r="W141" s="13"/>
      <c r="X141" s="13"/>
      <c r="Y141" s="13"/>
      <c r="Z141" s="13"/>
      <c r="AA141" s="13"/>
      <c r="AB141" s="13"/>
      <c r="AC141" s="13"/>
      <c r="AD141" s="13"/>
      <c r="AE141" s="13"/>
      <c r="AT141" s="201" t="s">
        <v>158</v>
      </c>
      <c r="AU141" s="201" t="s">
        <v>84</v>
      </c>
      <c r="AV141" s="13" t="s">
        <v>84</v>
      </c>
      <c r="AW141" s="13" t="s">
        <v>31</v>
      </c>
      <c r="AX141" s="13" t="s">
        <v>74</v>
      </c>
      <c r="AY141" s="201" t="s">
        <v>145</v>
      </c>
    </row>
    <row r="142" s="14" customFormat="1">
      <c r="A142" s="14"/>
      <c r="B142" s="208"/>
      <c r="C142" s="14"/>
      <c r="D142" s="193" t="s">
        <v>158</v>
      </c>
      <c r="E142" s="209" t="s">
        <v>1</v>
      </c>
      <c r="F142" s="210" t="s">
        <v>160</v>
      </c>
      <c r="G142" s="14"/>
      <c r="H142" s="211">
        <v>3.3420000000000001</v>
      </c>
      <c r="I142" s="212"/>
      <c r="J142" s="14"/>
      <c r="K142" s="14"/>
      <c r="L142" s="208"/>
      <c r="M142" s="213"/>
      <c r="N142" s="214"/>
      <c r="O142" s="214"/>
      <c r="P142" s="214"/>
      <c r="Q142" s="214"/>
      <c r="R142" s="214"/>
      <c r="S142" s="214"/>
      <c r="T142" s="215"/>
      <c r="U142" s="14"/>
      <c r="V142" s="14"/>
      <c r="W142" s="14"/>
      <c r="X142" s="14"/>
      <c r="Y142" s="14"/>
      <c r="Z142" s="14"/>
      <c r="AA142" s="14"/>
      <c r="AB142" s="14"/>
      <c r="AC142" s="14"/>
      <c r="AD142" s="14"/>
      <c r="AE142" s="14"/>
      <c r="AT142" s="209" t="s">
        <v>158</v>
      </c>
      <c r="AU142" s="209" t="s">
        <v>84</v>
      </c>
      <c r="AV142" s="14" t="s">
        <v>152</v>
      </c>
      <c r="AW142" s="14" t="s">
        <v>31</v>
      </c>
      <c r="AX142" s="14" t="s">
        <v>82</v>
      </c>
      <c r="AY142" s="209" t="s">
        <v>145</v>
      </c>
    </row>
    <row r="143" s="2" customFormat="1" ht="16.5" customHeight="1">
      <c r="A143" s="38"/>
      <c r="B143" s="179"/>
      <c r="C143" s="180" t="s">
        <v>84</v>
      </c>
      <c r="D143" s="180" t="s">
        <v>147</v>
      </c>
      <c r="E143" s="181" t="s">
        <v>161</v>
      </c>
      <c r="F143" s="182" t="s">
        <v>162</v>
      </c>
      <c r="G143" s="183" t="s">
        <v>150</v>
      </c>
      <c r="H143" s="184">
        <v>3.3420000000000001</v>
      </c>
      <c r="I143" s="185"/>
      <c r="J143" s="186">
        <f>ROUND(I143*H143,2)</f>
        <v>0</v>
      </c>
      <c r="K143" s="182" t="s">
        <v>151</v>
      </c>
      <c r="L143" s="39"/>
      <c r="M143" s="187" t="s">
        <v>1</v>
      </c>
      <c r="N143" s="188" t="s">
        <v>39</v>
      </c>
      <c r="O143" s="77"/>
      <c r="P143" s="189">
        <f>O143*H143</f>
        <v>0</v>
      </c>
      <c r="Q143" s="189">
        <v>0</v>
      </c>
      <c r="R143" s="189">
        <f>Q143*H143</f>
        <v>0</v>
      </c>
      <c r="S143" s="189">
        <v>0</v>
      </c>
      <c r="T143" s="190">
        <f>S143*H143</f>
        <v>0</v>
      </c>
      <c r="U143" s="38"/>
      <c r="V143" s="38"/>
      <c r="W143" s="38"/>
      <c r="X143" s="38"/>
      <c r="Y143" s="38"/>
      <c r="Z143" s="38"/>
      <c r="AA143" s="38"/>
      <c r="AB143" s="38"/>
      <c r="AC143" s="38"/>
      <c r="AD143" s="38"/>
      <c r="AE143" s="38"/>
      <c r="AR143" s="191" t="s">
        <v>152</v>
      </c>
      <c r="AT143" s="191" t="s">
        <v>147</v>
      </c>
      <c r="AU143" s="191" t="s">
        <v>84</v>
      </c>
      <c r="AY143" s="19" t="s">
        <v>145</v>
      </c>
      <c r="BE143" s="192">
        <f>IF(N143="základní",J143,0)</f>
        <v>0</v>
      </c>
      <c r="BF143" s="192">
        <f>IF(N143="snížená",J143,0)</f>
        <v>0</v>
      </c>
      <c r="BG143" s="192">
        <f>IF(N143="zákl. přenesená",J143,0)</f>
        <v>0</v>
      </c>
      <c r="BH143" s="192">
        <f>IF(N143="sníž. přenesená",J143,0)</f>
        <v>0</v>
      </c>
      <c r="BI143" s="192">
        <f>IF(N143="nulová",J143,0)</f>
        <v>0</v>
      </c>
      <c r="BJ143" s="19" t="s">
        <v>82</v>
      </c>
      <c r="BK143" s="192">
        <f>ROUND(I143*H143,2)</f>
        <v>0</v>
      </c>
      <c r="BL143" s="19" t="s">
        <v>152</v>
      </c>
      <c r="BM143" s="191" t="s">
        <v>163</v>
      </c>
    </row>
    <row r="144" s="2" customFormat="1">
      <c r="A144" s="38"/>
      <c r="B144" s="39"/>
      <c r="C144" s="38"/>
      <c r="D144" s="193" t="s">
        <v>154</v>
      </c>
      <c r="E144" s="38"/>
      <c r="F144" s="194" t="s">
        <v>164</v>
      </c>
      <c r="G144" s="38"/>
      <c r="H144" s="38"/>
      <c r="I144" s="195"/>
      <c r="J144" s="38"/>
      <c r="K144" s="38"/>
      <c r="L144" s="39"/>
      <c r="M144" s="196"/>
      <c r="N144" s="197"/>
      <c r="O144" s="77"/>
      <c r="P144" s="77"/>
      <c r="Q144" s="77"/>
      <c r="R144" s="77"/>
      <c r="S144" s="77"/>
      <c r="T144" s="78"/>
      <c r="U144" s="38"/>
      <c r="V144" s="38"/>
      <c r="W144" s="38"/>
      <c r="X144" s="38"/>
      <c r="Y144" s="38"/>
      <c r="Z144" s="38"/>
      <c r="AA144" s="38"/>
      <c r="AB144" s="38"/>
      <c r="AC144" s="38"/>
      <c r="AD144" s="38"/>
      <c r="AE144" s="38"/>
      <c r="AT144" s="19" t="s">
        <v>154</v>
      </c>
      <c r="AU144" s="19" t="s">
        <v>84</v>
      </c>
    </row>
    <row r="145" s="2" customFormat="1">
      <c r="A145" s="38"/>
      <c r="B145" s="39"/>
      <c r="C145" s="38"/>
      <c r="D145" s="198" t="s">
        <v>156</v>
      </c>
      <c r="E145" s="38"/>
      <c r="F145" s="199" t="s">
        <v>165</v>
      </c>
      <c r="G145" s="38"/>
      <c r="H145" s="38"/>
      <c r="I145" s="195"/>
      <c r="J145" s="38"/>
      <c r="K145" s="38"/>
      <c r="L145" s="39"/>
      <c r="M145" s="196"/>
      <c r="N145" s="197"/>
      <c r="O145" s="77"/>
      <c r="P145" s="77"/>
      <c r="Q145" s="77"/>
      <c r="R145" s="77"/>
      <c r="S145" s="77"/>
      <c r="T145" s="78"/>
      <c r="U145" s="38"/>
      <c r="V145" s="38"/>
      <c r="W145" s="38"/>
      <c r="X145" s="38"/>
      <c r="Y145" s="38"/>
      <c r="Z145" s="38"/>
      <c r="AA145" s="38"/>
      <c r="AB145" s="38"/>
      <c r="AC145" s="38"/>
      <c r="AD145" s="38"/>
      <c r="AE145" s="38"/>
      <c r="AT145" s="19" t="s">
        <v>156</v>
      </c>
      <c r="AU145" s="19" t="s">
        <v>84</v>
      </c>
    </row>
    <row r="146" s="2" customFormat="1" ht="21.75" customHeight="1">
      <c r="A146" s="38"/>
      <c r="B146" s="179"/>
      <c r="C146" s="180" t="s">
        <v>166</v>
      </c>
      <c r="D146" s="180" t="s">
        <v>147</v>
      </c>
      <c r="E146" s="181" t="s">
        <v>167</v>
      </c>
      <c r="F146" s="182" t="s">
        <v>168</v>
      </c>
      <c r="G146" s="183" t="s">
        <v>169</v>
      </c>
      <c r="H146" s="184">
        <v>0.13900000000000001</v>
      </c>
      <c r="I146" s="185"/>
      <c r="J146" s="186">
        <f>ROUND(I146*H146,2)</f>
        <v>0</v>
      </c>
      <c r="K146" s="182" t="s">
        <v>151</v>
      </c>
      <c r="L146" s="39"/>
      <c r="M146" s="187" t="s">
        <v>1</v>
      </c>
      <c r="N146" s="188" t="s">
        <v>39</v>
      </c>
      <c r="O146" s="77"/>
      <c r="P146" s="189">
        <f>O146*H146</f>
        <v>0</v>
      </c>
      <c r="Q146" s="189">
        <v>1.0606199999999999</v>
      </c>
      <c r="R146" s="189">
        <f>Q146*H146</f>
        <v>0.14742617999999999</v>
      </c>
      <c r="S146" s="189">
        <v>0</v>
      </c>
      <c r="T146" s="190">
        <f>S146*H146</f>
        <v>0</v>
      </c>
      <c r="U146" s="38"/>
      <c r="V146" s="38"/>
      <c r="W146" s="38"/>
      <c r="X146" s="38"/>
      <c r="Y146" s="38"/>
      <c r="Z146" s="38"/>
      <c r="AA146" s="38"/>
      <c r="AB146" s="38"/>
      <c r="AC146" s="38"/>
      <c r="AD146" s="38"/>
      <c r="AE146" s="38"/>
      <c r="AR146" s="191" t="s">
        <v>152</v>
      </c>
      <c r="AT146" s="191" t="s">
        <v>147</v>
      </c>
      <c r="AU146" s="191" t="s">
        <v>84</v>
      </c>
      <c r="AY146" s="19" t="s">
        <v>145</v>
      </c>
      <c r="BE146" s="192">
        <f>IF(N146="základní",J146,0)</f>
        <v>0</v>
      </c>
      <c r="BF146" s="192">
        <f>IF(N146="snížená",J146,0)</f>
        <v>0</v>
      </c>
      <c r="BG146" s="192">
        <f>IF(N146="zákl. přenesená",J146,0)</f>
        <v>0</v>
      </c>
      <c r="BH146" s="192">
        <f>IF(N146="sníž. přenesená",J146,0)</f>
        <v>0</v>
      </c>
      <c r="BI146" s="192">
        <f>IF(N146="nulová",J146,0)</f>
        <v>0</v>
      </c>
      <c r="BJ146" s="19" t="s">
        <v>82</v>
      </c>
      <c r="BK146" s="192">
        <f>ROUND(I146*H146,2)</f>
        <v>0</v>
      </c>
      <c r="BL146" s="19" t="s">
        <v>152</v>
      </c>
      <c r="BM146" s="191" t="s">
        <v>170</v>
      </c>
    </row>
    <row r="147" s="2" customFormat="1">
      <c r="A147" s="38"/>
      <c r="B147" s="39"/>
      <c r="C147" s="38"/>
      <c r="D147" s="193" t="s">
        <v>154</v>
      </c>
      <c r="E147" s="38"/>
      <c r="F147" s="194" t="s">
        <v>171</v>
      </c>
      <c r="G147" s="38"/>
      <c r="H147" s="38"/>
      <c r="I147" s="195"/>
      <c r="J147" s="38"/>
      <c r="K147" s="38"/>
      <c r="L147" s="39"/>
      <c r="M147" s="196"/>
      <c r="N147" s="197"/>
      <c r="O147" s="77"/>
      <c r="P147" s="77"/>
      <c r="Q147" s="77"/>
      <c r="R147" s="77"/>
      <c r="S147" s="77"/>
      <c r="T147" s="78"/>
      <c r="U147" s="38"/>
      <c r="V147" s="38"/>
      <c r="W147" s="38"/>
      <c r="X147" s="38"/>
      <c r="Y147" s="38"/>
      <c r="Z147" s="38"/>
      <c r="AA147" s="38"/>
      <c r="AB147" s="38"/>
      <c r="AC147" s="38"/>
      <c r="AD147" s="38"/>
      <c r="AE147" s="38"/>
      <c r="AT147" s="19" t="s">
        <v>154</v>
      </c>
      <c r="AU147" s="19" t="s">
        <v>84</v>
      </c>
    </row>
    <row r="148" s="2" customFormat="1">
      <c r="A148" s="38"/>
      <c r="B148" s="39"/>
      <c r="C148" s="38"/>
      <c r="D148" s="198" t="s">
        <v>156</v>
      </c>
      <c r="E148" s="38"/>
      <c r="F148" s="199" t="s">
        <v>172</v>
      </c>
      <c r="G148" s="38"/>
      <c r="H148" s="38"/>
      <c r="I148" s="195"/>
      <c r="J148" s="38"/>
      <c r="K148" s="38"/>
      <c r="L148" s="39"/>
      <c r="M148" s="196"/>
      <c r="N148" s="197"/>
      <c r="O148" s="77"/>
      <c r="P148" s="77"/>
      <c r="Q148" s="77"/>
      <c r="R148" s="77"/>
      <c r="S148" s="77"/>
      <c r="T148" s="78"/>
      <c r="U148" s="38"/>
      <c r="V148" s="38"/>
      <c r="W148" s="38"/>
      <c r="X148" s="38"/>
      <c r="Y148" s="38"/>
      <c r="Z148" s="38"/>
      <c r="AA148" s="38"/>
      <c r="AB148" s="38"/>
      <c r="AC148" s="38"/>
      <c r="AD148" s="38"/>
      <c r="AE148" s="38"/>
      <c r="AT148" s="19" t="s">
        <v>156</v>
      </c>
      <c r="AU148" s="19" t="s">
        <v>84</v>
      </c>
    </row>
    <row r="149" s="13" customFormat="1">
      <c r="A149" s="13"/>
      <c r="B149" s="200"/>
      <c r="C149" s="13"/>
      <c r="D149" s="193" t="s">
        <v>158</v>
      </c>
      <c r="E149" s="201" t="s">
        <v>1</v>
      </c>
      <c r="F149" s="202" t="s">
        <v>173</v>
      </c>
      <c r="G149" s="13"/>
      <c r="H149" s="203">
        <v>0.13900000000000001</v>
      </c>
      <c r="I149" s="204"/>
      <c r="J149" s="13"/>
      <c r="K149" s="13"/>
      <c r="L149" s="200"/>
      <c r="M149" s="205"/>
      <c r="N149" s="206"/>
      <c r="O149" s="206"/>
      <c r="P149" s="206"/>
      <c r="Q149" s="206"/>
      <c r="R149" s="206"/>
      <c r="S149" s="206"/>
      <c r="T149" s="207"/>
      <c r="U149" s="13"/>
      <c r="V149" s="13"/>
      <c r="W149" s="13"/>
      <c r="X149" s="13"/>
      <c r="Y149" s="13"/>
      <c r="Z149" s="13"/>
      <c r="AA149" s="13"/>
      <c r="AB149" s="13"/>
      <c r="AC149" s="13"/>
      <c r="AD149" s="13"/>
      <c r="AE149" s="13"/>
      <c r="AT149" s="201" t="s">
        <v>158</v>
      </c>
      <c r="AU149" s="201" t="s">
        <v>84</v>
      </c>
      <c r="AV149" s="13" t="s">
        <v>84</v>
      </c>
      <c r="AW149" s="13" t="s">
        <v>31</v>
      </c>
      <c r="AX149" s="13" t="s">
        <v>74</v>
      </c>
      <c r="AY149" s="201" t="s">
        <v>145</v>
      </c>
    </row>
    <row r="150" s="14" customFormat="1">
      <c r="A150" s="14"/>
      <c r="B150" s="208"/>
      <c r="C150" s="14"/>
      <c r="D150" s="193" t="s">
        <v>158</v>
      </c>
      <c r="E150" s="209" t="s">
        <v>1</v>
      </c>
      <c r="F150" s="210" t="s">
        <v>160</v>
      </c>
      <c r="G150" s="14"/>
      <c r="H150" s="211">
        <v>0.13900000000000001</v>
      </c>
      <c r="I150" s="212"/>
      <c r="J150" s="14"/>
      <c r="K150" s="14"/>
      <c r="L150" s="208"/>
      <c r="M150" s="213"/>
      <c r="N150" s="214"/>
      <c r="O150" s="214"/>
      <c r="P150" s="214"/>
      <c r="Q150" s="214"/>
      <c r="R150" s="214"/>
      <c r="S150" s="214"/>
      <c r="T150" s="215"/>
      <c r="U150" s="14"/>
      <c r="V150" s="14"/>
      <c r="W150" s="14"/>
      <c r="X150" s="14"/>
      <c r="Y150" s="14"/>
      <c r="Z150" s="14"/>
      <c r="AA150" s="14"/>
      <c r="AB150" s="14"/>
      <c r="AC150" s="14"/>
      <c r="AD150" s="14"/>
      <c r="AE150" s="14"/>
      <c r="AT150" s="209" t="s">
        <v>158</v>
      </c>
      <c r="AU150" s="209" t="s">
        <v>84</v>
      </c>
      <c r="AV150" s="14" t="s">
        <v>152</v>
      </c>
      <c r="AW150" s="14" t="s">
        <v>31</v>
      </c>
      <c r="AX150" s="14" t="s">
        <v>82</v>
      </c>
      <c r="AY150" s="209" t="s">
        <v>145</v>
      </c>
    </row>
    <row r="151" s="2" customFormat="1" ht="24.15" customHeight="1">
      <c r="A151" s="38"/>
      <c r="B151" s="179"/>
      <c r="C151" s="180" t="s">
        <v>152</v>
      </c>
      <c r="D151" s="180" t="s">
        <v>147</v>
      </c>
      <c r="E151" s="181" t="s">
        <v>174</v>
      </c>
      <c r="F151" s="182" t="s">
        <v>175</v>
      </c>
      <c r="G151" s="183" t="s">
        <v>176</v>
      </c>
      <c r="H151" s="184">
        <v>1.546</v>
      </c>
      <c r="I151" s="185"/>
      <c r="J151" s="186">
        <f>ROUND(I151*H151,2)</f>
        <v>0</v>
      </c>
      <c r="K151" s="182" t="s">
        <v>151</v>
      </c>
      <c r="L151" s="39"/>
      <c r="M151" s="187" t="s">
        <v>1</v>
      </c>
      <c r="N151" s="188" t="s">
        <v>39</v>
      </c>
      <c r="O151" s="77"/>
      <c r="P151" s="189">
        <f>O151*H151</f>
        <v>0</v>
      </c>
      <c r="Q151" s="189">
        <v>2.5018699999999998</v>
      </c>
      <c r="R151" s="189">
        <f>Q151*H151</f>
        <v>3.8678910199999996</v>
      </c>
      <c r="S151" s="189">
        <v>0</v>
      </c>
      <c r="T151" s="190">
        <f>S151*H151</f>
        <v>0</v>
      </c>
      <c r="U151" s="38"/>
      <c r="V151" s="38"/>
      <c r="W151" s="38"/>
      <c r="X151" s="38"/>
      <c r="Y151" s="38"/>
      <c r="Z151" s="38"/>
      <c r="AA151" s="38"/>
      <c r="AB151" s="38"/>
      <c r="AC151" s="38"/>
      <c r="AD151" s="38"/>
      <c r="AE151" s="38"/>
      <c r="AR151" s="191" t="s">
        <v>152</v>
      </c>
      <c r="AT151" s="191" t="s">
        <v>147</v>
      </c>
      <c r="AU151" s="191" t="s">
        <v>84</v>
      </c>
      <c r="AY151" s="19" t="s">
        <v>145</v>
      </c>
      <c r="BE151" s="192">
        <f>IF(N151="základní",J151,0)</f>
        <v>0</v>
      </c>
      <c r="BF151" s="192">
        <f>IF(N151="snížená",J151,0)</f>
        <v>0</v>
      </c>
      <c r="BG151" s="192">
        <f>IF(N151="zákl. přenesená",J151,0)</f>
        <v>0</v>
      </c>
      <c r="BH151" s="192">
        <f>IF(N151="sníž. přenesená",J151,0)</f>
        <v>0</v>
      </c>
      <c r="BI151" s="192">
        <f>IF(N151="nulová",J151,0)</f>
        <v>0</v>
      </c>
      <c r="BJ151" s="19" t="s">
        <v>82</v>
      </c>
      <c r="BK151" s="192">
        <f>ROUND(I151*H151,2)</f>
        <v>0</v>
      </c>
      <c r="BL151" s="19" t="s">
        <v>152</v>
      </c>
      <c r="BM151" s="191" t="s">
        <v>177</v>
      </c>
    </row>
    <row r="152" s="2" customFormat="1">
      <c r="A152" s="38"/>
      <c r="B152" s="39"/>
      <c r="C152" s="38"/>
      <c r="D152" s="193" t="s">
        <v>154</v>
      </c>
      <c r="E152" s="38"/>
      <c r="F152" s="194" t="s">
        <v>178</v>
      </c>
      <c r="G152" s="38"/>
      <c r="H152" s="38"/>
      <c r="I152" s="195"/>
      <c r="J152" s="38"/>
      <c r="K152" s="38"/>
      <c r="L152" s="39"/>
      <c r="M152" s="196"/>
      <c r="N152" s="197"/>
      <c r="O152" s="77"/>
      <c r="P152" s="77"/>
      <c r="Q152" s="77"/>
      <c r="R152" s="77"/>
      <c r="S152" s="77"/>
      <c r="T152" s="78"/>
      <c r="U152" s="38"/>
      <c r="V152" s="38"/>
      <c r="W152" s="38"/>
      <c r="X152" s="38"/>
      <c r="Y152" s="38"/>
      <c r="Z152" s="38"/>
      <c r="AA152" s="38"/>
      <c r="AB152" s="38"/>
      <c r="AC152" s="38"/>
      <c r="AD152" s="38"/>
      <c r="AE152" s="38"/>
      <c r="AT152" s="19" t="s">
        <v>154</v>
      </c>
      <c r="AU152" s="19" t="s">
        <v>84</v>
      </c>
    </row>
    <row r="153" s="2" customFormat="1">
      <c r="A153" s="38"/>
      <c r="B153" s="39"/>
      <c r="C153" s="38"/>
      <c r="D153" s="198" t="s">
        <v>156</v>
      </c>
      <c r="E153" s="38"/>
      <c r="F153" s="199" t="s">
        <v>179</v>
      </c>
      <c r="G153" s="38"/>
      <c r="H153" s="38"/>
      <c r="I153" s="195"/>
      <c r="J153" s="38"/>
      <c r="K153" s="38"/>
      <c r="L153" s="39"/>
      <c r="M153" s="196"/>
      <c r="N153" s="197"/>
      <c r="O153" s="77"/>
      <c r="P153" s="77"/>
      <c r="Q153" s="77"/>
      <c r="R153" s="77"/>
      <c r="S153" s="77"/>
      <c r="T153" s="78"/>
      <c r="U153" s="38"/>
      <c r="V153" s="38"/>
      <c r="W153" s="38"/>
      <c r="X153" s="38"/>
      <c r="Y153" s="38"/>
      <c r="Z153" s="38"/>
      <c r="AA153" s="38"/>
      <c r="AB153" s="38"/>
      <c r="AC153" s="38"/>
      <c r="AD153" s="38"/>
      <c r="AE153" s="38"/>
      <c r="AT153" s="19" t="s">
        <v>156</v>
      </c>
      <c r="AU153" s="19" t="s">
        <v>84</v>
      </c>
    </row>
    <row r="154" s="13" customFormat="1">
      <c r="A154" s="13"/>
      <c r="B154" s="200"/>
      <c r="C154" s="13"/>
      <c r="D154" s="193" t="s">
        <v>158</v>
      </c>
      <c r="E154" s="201" t="s">
        <v>1</v>
      </c>
      <c r="F154" s="202" t="s">
        <v>180</v>
      </c>
      <c r="G154" s="13"/>
      <c r="H154" s="203">
        <v>1.546</v>
      </c>
      <c r="I154" s="204"/>
      <c r="J154" s="13"/>
      <c r="K154" s="13"/>
      <c r="L154" s="200"/>
      <c r="M154" s="205"/>
      <c r="N154" s="206"/>
      <c r="O154" s="206"/>
      <c r="P154" s="206"/>
      <c r="Q154" s="206"/>
      <c r="R154" s="206"/>
      <c r="S154" s="206"/>
      <c r="T154" s="207"/>
      <c r="U154" s="13"/>
      <c r="V154" s="13"/>
      <c r="W154" s="13"/>
      <c r="X154" s="13"/>
      <c r="Y154" s="13"/>
      <c r="Z154" s="13"/>
      <c r="AA154" s="13"/>
      <c r="AB154" s="13"/>
      <c r="AC154" s="13"/>
      <c r="AD154" s="13"/>
      <c r="AE154" s="13"/>
      <c r="AT154" s="201" t="s">
        <v>158</v>
      </c>
      <c r="AU154" s="201" t="s">
        <v>84</v>
      </c>
      <c r="AV154" s="13" t="s">
        <v>84</v>
      </c>
      <c r="AW154" s="13" t="s">
        <v>31</v>
      </c>
      <c r="AX154" s="13" t="s">
        <v>74</v>
      </c>
      <c r="AY154" s="201" t="s">
        <v>145</v>
      </c>
    </row>
    <row r="155" s="14" customFormat="1">
      <c r="A155" s="14"/>
      <c r="B155" s="208"/>
      <c r="C155" s="14"/>
      <c r="D155" s="193" t="s">
        <v>158</v>
      </c>
      <c r="E155" s="209" t="s">
        <v>1</v>
      </c>
      <c r="F155" s="210" t="s">
        <v>160</v>
      </c>
      <c r="G155" s="14"/>
      <c r="H155" s="211">
        <v>1.546</v>
      </c>
      <c r="I155" s="212"/>
      <c r="J155" s="14"/>
      <c r="K155" s="14"/>
      <c r="L155" s="208"/>
      <c r="M155" s="213"/>
      <c r="N155" s="214"/>
      <c r="O155" s="214"/>
      <c r="P155" s="214"/>
      <c r="Q155" s="214"/>
      <c r="R155" s="214"/>
      <c r="S155" s="214"/>
      <c r="T155" s="215"/>
      <c r="U155" s="14"/>
      <c r="V155" s="14"/>
      <c r="W155" s="14"/>
      <c r="X155" s="14"/>
      <c r="Y155" s="14"/>
      <c r="Z155" s="14"/>
      <c r="AA155" s="14"/>
      <c r="AB155" s="14"/>
      <c r="AC155" s="14"/>
      <c r="AD155" s="14"/>
      <c r="AE155" s="14"/>
      <c r="AT155" s="209" t="s">
        <v>158</v>
      </c>
      <c r="AU155" s="209" t="s">
        <v>84</v>
      </c>
      <c r="AV155" s="14" t="s">
        <v>152</v>
      </c>
      <c r="AW155" s="14" t="s">
        <v>31</v>
      </c>
      <c r="AX155" s="14" t="s">
        <v>82</v>
      </c>
      <c r="AY155" s="209" t="s">
        <v>145</v>
      </c>
    </row>
    <row r="156" s="12" customFormat="1" ht="22.8" customHeight="1">
      <c r="A156" s="12"/>
      <c r="B156" s="166"/>
      <c r="C156" s="12"/>
      <c r="D156" s="167" t="s">
        <v>73</v>
      </c>
      <c r="E156" s="177" t="s">
        <v>166</v>
      </c>
      <c r="F156" s="177" t="s">
        <v>181</v>
      </c>
      <c r="G156" s="12"/>
      <c r="H156" s="12"/>
      <c r="I156" s="169"/>
      <c r="J156" s="178">
        <f>BK156</f>
        <v>0</v>
      </c>
      <c r="K156" s="12"/>
      <c r="L156" s="166"/>
      <c r="M156" s="171"/>
      <c r="N156" s="172"/>
      <c r="O156" s="172"/>
      <c r="P156" s="173">
        <f>SUM(P157:P163)</f>
        <v>0</v>
      </c>
      <c r="Q156" s="172"/>
      <c r="R156" s="173">
        <f>SUM(R157:R163)</f>
        <v>1.6443174</v>
      </c>
      <c r="S156" s="172"/>
      <c r="T156" s="174">
        <f>SUM(T157:T163)</f>
        <v>0</v>
      </c>
      <c r="U156" s="12"/>
      <c r="V156" s="12"/>
      <c r="W156" s="12"/>
      <c r="X156" s="12"/>
      <c r="Y156" s="12"/>
      <c r="Z156" s="12"/>
      <c r="AA156" s="12"/>
      <c r="AB156" s="12"/>
      <c r="AC156" s="12"/>
      <c r="AD156" s="12"/>
      <c r="AE156" s="12"/>
      <c r="AR156" s="167" t="s">
        <v>82</v>
      </c>
      <c r="AT156" s="175" t="s">
        <v>73</v>
      </c>
      <c r="AU156" s="175" t="s">
        <v>82</v>
      </c>
      <c r="AY156" s="167" t="s">
        <v>145</v>
      </c>
      <c r="BK156" s="176">
        <f>SUM(BK157:BK163)</f>
        <v>0</v>
      </c>
    </row>
    <row r="157" s="2" customFormat="1" ht="33" customHeight="1">
      <c r="A157" s="38"/>
      <c r="B157" s="179"/>
      <c r="C157" s="180" t="s">
        <v>182</v>
      </c>
      <c r="D157" s="180" t="s">
        <v>147</v>
      </c>
      <c r="E157" s="181" t="s">
        <v>183</v>
      </c>
      <c r="F157" s="182" t="s">
        <v>184</v>
      </c>
      <c r="G157" s="183" t="s">
        <v>176</v>
      </c>
      <c r="H157" s="184">
        <v>0.63800000000000001</v>
      </c>
      <c r="I157" s="185"/>
      <c r="J157" s="186">
        <f>ROUND(I157*H157,2)</f>
        <v>0</v>
      </c>
      <c r="K157" s="182" t="s">
        <v>151</v>
      </c>
      <c r="L157" s="39"/>
      <c r="M157" s="187" t="s">
        <v>1</v>
      </c>
      <c r="N157" s="188" t="s">
        <v>39</v>
      </c>
      <c r="O157" s="77"/>
      <c r="P157" s="189">
        <f>O157*H157</f>
        <v>0</v>
      </c>
      <c r="Q157" s="189">
        <v>2.5773000000000001</v>
      </c>
      <c r="R157" s="189">
        <f>Q157*H157</f>
        <v>1.6443174</v>
      </c>
      <c r="S157" s="189">
        <v>0</v>
      </c>
      <c r="T157" s="190">
        <f>S157*H157</f>
        <v>0</v>
      </c>
      <c r="U157" s="38"/>
      <c r="V157" s="38"/>
      <c r="W157" s="38"/>
      <c r="X157" s="38"/>
      <c r="Y157" s="38"/>
      <c r="Z157" s="38"/>
      <c r="AA157" s="38"/>
      <c r="AB157" s="38"/>
      <c r="AC157" s="38"/>
      <c r="AD157" s="38"/>
      <c r="AE157" s="38"/>
      <c r="AR157" s="191" t="s">
        <v>152</v>
      </c>
      <c r="AT157" s="191" t="s">
        <v>147</v>
      </c>
      <c r="AU157" s="191" t="s">
        <v>84</v>
      </c>
      <c r="AY157" s="19" t="s">
        <v>145</v>
      </c>
      <c r="BE157" s="192">
        <f>IF(N157="základní",J157,0)</f>
        <v>0</v>
      </c>
      <c r="BF157" s="192">
        <f>IF(N157="snížená",J157,0)</f>
        <v>0</v>
      </c>
      <c r="BG157" s="192">
        <f>IF(N157="zákl. přenesená",J157,0)</f>
        <v>0</v>
      </c>
      <c r="BH157" s="192">
        <f>IF(N157="sníž. přenesená",J157,0)</f>
        <v>0</v>
      </c>
      <c r="BI157" s="192">
        <f>IF(N157="nulová",J157,0)</f>
        <v>0</v>
      </c>
      <c r="BJ157" s="19" t="s">
        <v>82</v>
      </c>
      <c r="BK157" s="192">
        <f>ROUND(I157*H157,2)</f>
        <v>0</v>
      </c>
      <c r="BL157" s="19" t="s">
        <v>152</v>
      </c>
      <c r="BM157" s="191" t="s">
        <v>185</v>
      </c>
    </row>
    <row r="158" s="2" customFormat="1">
      <c r="A158" s="38"/>
      <c r="B158" s="39"/>
      <c r="C158" s="38"/>
      <c r="D158" s="193" t="s">
        <v>154</v>
      </c>
      <c r="E158" s="38"/>
      <c r="F158" s="194" t="s">
        <v>184</v>
      </c>
      <c r="G158" s="38"/>
      <c r="H158" s="38"/>
      <c r="I158" s="195"/>
      <c r="J158" s="38"/>
      <c r="K158" s="38"/>
      <c r="L158" s="39"/>
      <c r="M158" s="196"/>
      <c r="N158" s="197"/>
      <c r="O158" s="77"/>
      <c r="P158" s="77"/>
      <c r="Q158" s="77"/>
      <c r="R158" s="77"/>
      <c r="S158" s="77"/>
      <c r="T158" s="78"/>
      <c r="U158" s="38"/>
      <c r="V158" s="38"/>
      <c r="W158" s="38"/>
      <c r="X158" s="38"/>
      <c r="Y158" s="38"/>
      <c r="Z158" s="38"/>
      <c r="AA158" s="38"/>
      <c r="AB158" s="38"/>
      <c r="AC158" s="38"/>
      <c r="AD158" s="38"/>
      <c r="AE158" s="38"/>
      <c r="AT158" s="19" t="s">
        <v>154</v>
      </c>
      <c r="AU158" s="19" t="s">
        <v>84</v>
      </c>
    </row>
    <row r="159" s="2" customFormat="1">
      <c r="A159" s="38"/>
      <c r="B159" s="39"/>
      <c r="C159" s="38"/>
      <c r="D159" s="198" t="s">
        <v>156</v>
      </c>
      <c r="E159" s="38"/>
      <c r="F159" s="199" t="s">
        <v>186</v>
      </c>
      <c r="G159" s="38"/>
      <c r="H159" s="38"/>
      <c r="I159" s="195"/>
      <c r="J159" s="38"/>
      <c r="K159" s="38"/>
      <c r="L159" s="39"/>
      <c r="M159" s="196"/>
      <c r="N159" s="197"/>
      <c r="O159" s="77"/>
      <c r="P159" s="77"/>
      <c r="Q159" s="77"/>
      <c r="R159" s="77"/>
      <c r="S159" s="77"/>
      <c r="T159" s="78"/>
      <c r="U159" s="38"/>
      <c r="V159" s="38"/>
      <c r="W159" s="38"/>
      <c r="X159" s="38"/>
      <c r="Y159" s="38"/>
      <c r="Z159" s="38"/>
      <c r="AA159" s="38"/>
      <c r="AB159" s="38"/>
      <c r="AC159" s="38"/>
      <c r="AD159" s="38"/>
      <c r="AE159" s="38"/>
      <c r="AT159" s="19" t="s">
        <v>156</v>
      </c>
      <c r="AU159" s="19" t="s">
        <v>84</v>
      </c>
    </row>
    <row r="160" s="15" customFormat="1">
      <c r="A160" s="15"/>
      <c r="B160" s="216"/>
      <c r="C160" s="15"/>
      <c r="D160" s="193" t="s">
        <v>158</v>
      </c>
      <c r="E160" s="217" t="s">
        <v>1</v>
      </c>
      <c r="F160" s="218" t="s">
        <v>187</v>
      </c>
      <c r="G160" s="15"/>
      <c r="H160" s="217" t="s">
        <v>1</v>
      </c>
      <c r="I160" s="219"/>
      <c r="J160" s="15"/>
      <c r="K160" s="15"/>
      <c r="L160" s="216"/>
      <c r="M160" s="220"/>
      <c r="N160" s="221"/>
      <c r="O160" s="221"/>
      <c r="P160" s="221"/>
      <c r="Q160" s="221"/>
      <c r="R160" s="221"/>
      <c r="S160" s="221"/>
      <c r="T160" s="222"/>
      <c r="U160" s="15"/>
      <c r="V160" s="15"/>
      <c r="W160" s="15"/>
      <c r="X160" s="15"/>
      <c r="Y160" s="15"/>
      <c r="Z160" s="15"/>
      <c r="AA160" s="15"/>
      <c r="AB160" s="15"/>
      <c r="AC160" s="15"/>
      <c r="AD160" s="15"/>
      <c r="AE160" s="15"/>
      <c r="AT160" s="217" t="s">
        <v>158</v>
      </c>
      <c r="AU160" s="217" t="s">
        <v>84</v>
      </c>
      <c r="AV160" s="15" t="s">
        <v>82</v>
      </c>
      <c r="AW160" s="15" t="s">
        <v>31</v>
      </c>
      <c r="AX160" s="15" t="s">
        <v>74</v>
      </c>
      <c r="AY160" s="217" t="s">
        <v>145</v>
      </c>
    </row>
    <row r="161" s="13" customFormat="1">
      <c r="A161" s="13"/>
      <c r="B161" s="200"/>
      <c r="C161" s="13"/>
      <c r="D161" s="193" t="s">
        <v>158</v>
      </c>
      <c r="E161" s="201" t="s">
        <v>1</v>
      </c>
      <c r="F161" s="202" t="s">
        <v>188</v>
      </c>
      <c r="G161" s="13"/>
      <c r="H161" s="203">
        <v>0.42499999999999999</v>
      </c>
      <c r="I161" s="204"/>
      <c r="J161" s="13"/>
      <c r="K161" s="13"/>
      <c r="L161" s="200"/>
      <c r="M161" s="205"/>
      <c r="N161" s="206"/>
      <c r="O161" s="206"/>
      <c r="P161" s="206"/>
      <c r="Q161" s="206"/>
      <c r="R161" s="206"/>
      <c r="S161" s="206"/>
      <c r="T161" s="207"/>
      <c r="U161" s="13"/>
      <c r="V161" s="13"/>
      <c r="W161" s="13"/>
      <c r="X161" s="13"/>
      <c r="Y161" s="13"/>
      <c r="Z161" s="13"/>
      <c r="AA161" s="13"/>
      <c r="AB161" s="13"/>
      <c r="AC161" s="13"/>
      <c r="AD161" s="13"/>
      <c r="AE161" s="13"/>
      <c r="AT161" s="201" t="s">
        <v>158</v>
      </c>
      <c r="AU161" s="201" t="s">
        <v>84</v>
      </c>
      <c r="AV161" s="13" t="s">
        <v>84</v>
      </c>
      <c r="AW161" s="13" t="s">
        <v>31</v>
      </c>
      <c r="AX161" s="13" t="s">
        <v>74</v>
      </c>
      <c r="AY161" s="201" t="s">
        <v>145</v>
      </c>
    </row>
    <row r="162" s="14" customFormat="1">
      <c r="A162" s="14"/>
      <c r="B162" s="208"/>
      <c r="C162" s="14"/>
      <c r="D162" s="193" t="s">
        <v>158</v>
      </c>
      <c r="E162" s="209" t="s">
        <v>1</v>
      </c>
      <c r="F162" s="210" t="s">
        <v>160</v>
      </c>
      <c r="G162" s="14"/>
      <c r="H162" s="211">
        <v>0.42499999999999999</v>
      </c>
      <c r="I162" s="212"/>
      <c r="J162" s="14"/>
      <c r="K162" s="14"/>
      <c r="L162" s="208"/>
      <c r="M162" s="213"/>
      <c r="N162" s="214"/>
      <c r="O162" s="214"/>
      <c r="P162" s="214"/>
      <c r="Q162" s="214"/>
      <c r="R162" s="214"/>
      <c r="S162" s="214"/>
      <c r="T162" s="215"/>
      <c r="U162" s="14"/>
      <c r="V162" s="14"/>
      <c r="W162" s="14"/>
      <c r="X162" s="14"/>
      <c r="Y162" s="14"/>
      <c r="Z162" s="14"/>
      <c r="AA162" s="14"/>
      <c r="AB162" s="14"/>
      <c r="AC162" s="14"/>
      <c r="AD162" s="14"/>
      <c r="AE162" s="14"/>
      <c r="AT162" s="209" t="s">
        <v>158</v>
      </c>
      <c r="AU162" s="209" t="s">
        <v>84</v>
      </c>
      <c r="AV162" s="14" t="s">
        <v>152</v>
      </c>
      <c r="AW162" s="14" t="s">
        <v>31</v>
      </c>
      <c r="AX162" s="14" t="s">
        <v>82</v>
      </c>
      <c r="AY162" s="209" t="s">
        <v>145</v>
      </c>
    </row>
    <row r="163" s="13" customFormat="1">
      <c r="A163" s="13"/>
      <c r="B163" s="200"/>
      <c r="C163" s="13"/>
      <c r="D163" s="193" t="s">
        <v>158</v>
      </c>
      <c r="E163" s="13"/>
      <c r="F163" s="202" t="s">
        <v>189</v>
      </c>
      <c r="G163" s="13"/>
      <c r="H163" s="203">
        <v>0.63800000000000001</v>
      </c>
      <c r="I163" s="204"/>
      <c r="J163" s="13"/>
      <c r="K163" s="13"/>
      <c r="L163" s="200"/>
      <c r="M163" s="205"/>
      <c r="N163" s="206"/>
      <c r="O163" s="206"/>
      <c r="P163" s="206"/>
      <c r="Q163" s="206"/>
      <c r="R163" s="206"/>
      <c r="S163" s="206"/>
      <c r="T163" s="207"/>
      <c r="U163" s="13"/>
      <c r="V163" s="13"/>
      <c r="W163" s="13"/>
      <c r="X163" s="13"/>
      <c r="Y163" s="13"/>
      <c r="Z163" s="13"/>
      <c r="AA163" s="13"/>
      <c r="AB163" s="13"/>
      <c r="AC163" s="13"/>
      <c r="AD163" s="13"/>
      <c r="AE163" s="13"/>
      <c r="AT163" s="201" t="s">
        <v>158</v>
      </c>
      <c r="AU163" s="201" t="s">
        <v>84</v>
      </c>
      <c r="AV163" s="13" t="s">
        <v>84</v>
      </c>
      <c r="AW163" s="13" t="s">
        <v>3</v>
      </c>
      <c r="AX163" s="13" t="s">
        <v>82</v>
      </c>
      <c r="AY163" s="201" t="s">
        <v>145</v>
      </c>
    </row>
    <row r="164" s="12" customFormat="1" ht="22.8" customHeight="1">
      <c r="A164" s="12"/>
      <c r="B164" s="166"/>
      <c r="C164" s="12"/>
      <c r="D164" s="167" t="s">
        <v>73</v>
      </c>
      <c r="E164" s="177" t="s">
        <v>190</v>
      </c>
      <c r="F164" s="177" t="s">
        <v>191</v>
      </c>
      <c r="G164" s="12"/>
      <c r="H164" s="12"/>
      <c r="I164" s="169"/>
      <c r="J164" s="178">
        <f>BK164</f>
        <v>0</v>
      </c>
      <c r="K164" s="12"/>
      <c r="L164" s="166"/>
      <c r="M164" s="171"/>
      <c r="N164" s="172"/>
      <c r="O164" s="172"/>
      <c r="P164" s="173">
        <f>SUM(P165:P211)</f>
        <v>0</v>
      </c>
      <c r="Q164" s="172"/>
      <c r="R164" s="173">
        <f>SUM(R165:R211)</f>
        <v>2.06094899</v>
      </c>
      <c r="S164" s="172"/>
      <c r="T164" s="174">
        <f>SUM(T165:T211)</f>
        <v>0</v>
      </c>
      <c r="U164" s="12"/>
      <c r="V164" s="12"/>
      <c r="W164" s="12"/>
      <c r="X164" s="12"/>
      <c r="Y164" s="12"/>
      <c r="Z164" s="12"/>
      <c r="AA164" s="12"/>
      <c r="AB164" s="12"/>
      <c r="AC164" s="12"/>
      <c r="AD164" s="12"/>
      <c r="AE164" s="12"/>
      <c r="AR164" s="167" t="s">
        <v>82</v>
      </c>
      <c r="AT164" s="175" t="s">
        <v>73</v>
      </c>
      <c r="AU164" s="175" t="s">
        <v>82</v>
      </c>
      <c r="AY164" s="167" t="s">
        <v>145</v>
      </c>
      <c r="BK164" s="176">
        <f>SUM(BK165:BK211)</f>
        <v>0</v>
      </c>
    </row>
    <row r="165" s="2" customFormat="1" ht="24.15" customHeight="1">
      <c r="A165" s="38"/>
      <c r="B165" s="179"/>
      <c r="C165" s="180" t="s">
        <v>190</v>
      </c>
      <c r="D165" s="180" t="s">
        <v>147</v>
      </c>
      <c r="E165" s="181" t="s">
        <v>192</v>
      </c>
      <c r="F165" s="182" t="s">
        <v>193</v>
      </c>
      <c r="G165" s="183" t="s">
        <v>150</v>
      </c>
      <c r="H165" s="184">
        <v>58.695999999999998</v>
      </c>
      <c r="I165" s="185"/>
      <c r="J165" s="186">
        <f>ROUND(I165*H165,2)</f>
        <v>0</v>
      </c>
      <c r="K165" s="182" t="s">
        <v>151</v>
      </c>
      <c r="L165" s="39"/>
      <c r="M165" s="187" t="s">
        <v>1</v>
      </c>
      <c r="N165" s="188" t="s">
        <v>39</v>
      </c>
      <c r="O165" s="77"/>
      <c r="P165" s="189">
        <f>O165*H165</f>
        <v>0</v>
      </c>
      <c r="Q165" s="189">
        <v>0.00013999999999999999</v>
      </c>
      <c r="R165" s="189">
        <f>Q165*H165</f>
        <v>0.0082174399999999995</v>
      </c>
      <c r="S165" s="189">
        <v>0</v>
      </c>
      <c r="T165" s="190">
        <f>S165*H165</f>
        <v>0</v>
      </c>
      <c r="U165" s="38"/>
      <c r="V165" s="38"/>
      <c r="W165" s="38"/>
      <c r="X165" s="38"/>
      <c r="Y165" s="38"/>
      <c r="Z165" s="38"/>
      <c r="AA165" s="38"/>
      <c r="AB165" s="38"/>
      <c r="AC165" s="38"/>
      <c r="AD165" s="38"/>
      <c r="AE165" s="38"/>
      <c r="AR165" s="191" t="s">
        <v>152</v>
      </c>
      <c r="AT165" s="191" t="s">
        <v>147</v>
      </c>
      <c r="AU165" s="191" t="s">
        <v>84</v>
      </c>
      <c r="AY165" s="19" t="s">
        <v>145</v>
      </c>
      <c r="BE165" s="192">
        <f>IF(N165="základní",J165,0)</f>
        <v>0</v>
      </c>
      <c r="BF165" s="192">
        <f>IF(N165="snížená",J165,0)</f>
        <v>0</v>
      </c>
      <c r="BG165" s="192">
        <f>IF(N165="zákl. přenesená",J165,0)</f>
        <v>0</v>
      </c>
      <c r="BH165" s="192">
        <f>IF(N165="sníž. přenesená",J165,0)</f>
        <v>0</v>
      </c>
      <c r="BI165" s="192">
        <f>IF(N165="nulová",J165,0)</f>
        <v>0</v>
      </c>
      <c r="BJ165" s="19" t="s">
        <v>82</v>
      </c>
      <c r="BK165" s="192">
        <f>ROUND(I165*H165,2)</f>
        <v>0</v>
      </c>
      <c r="BL165" s="19" t="s">
        <v>152</v>
      </c>
      <c r="BM165" s="191" t="s">
        <v>194</v>
      </c>
    </row>
    <row r="166" s="2" customFormat="1">
      <c r="A166" s="38"/>
      <c r="B166" s="39"/>
      <c r="C166" s="38"/>
      <c r="D166" s="193" t="s">
        <v>154</v>
      </c>
      <c r="E166" s="38"/>
      <c r="F166" s="194" t="s">
        <v>195</v>
      </c>
      <c r="G166" s="38"/>
      <c r="H166" s="38"/>
      <c r="I166" s="195"/>
      <c r="J166" s="38"/>
      <c r="K166" s="38"/>
      <c r="L166" s="39"/>
      <c r="M166" s="196"/>
      <c r="N166" s="197"/>
      <c r="O166" s="77"/>
      <c r="P166" s="77"/>
      <c r="Q166" s="77"/>
      <c r="R166" s="77"/>
      <c r="S166" s="77"/>
      <c r="T166" s="78"/>
      <c r="U166" s="38"/>
      <c r="V166" s="38"/>
      <c r="W166" s="38"/>
      <c r="X166" s="38"/>
      <c r="Y166" s="38"/>
      <c r="Z166" s="38"/>
      <c r="AA166" s="38"/>
      <c r="AB166" s="38"/>
      <c r="AC166" s="38"/>
      <c r="AD166" s="38"/>
      <c r="AE166" s="38"/>
      <c r="AT166" s="19" t="s">
        <v>154</v>
      </c>
      <c r="AU166" s="19" t="s">
        <v>84</v>
      </c>
    </row>
    <row r="167" s="2" customFormat="1">
      <c r="A167" s="38"/>
      <c r="B167" s="39"/>
      <c r="C167" s="38"/>
      <c r="D167" s="198" t="s">
        <v>156</v>
      </c>
      <c r="E167" s="38"/>
      <c r="F167" s="199" t="s">
        <v>196</v>
      </c>
      <c r="G167" s="38"/>
      <c r="H167" s="38"/>
      <c r="I167" s="195"/>
      <c r="J167" s="38"/>
      <c r="K167" s="38"/>
      <c r="L167" s="39"/>
      <c r="M167" s="196"/>
      <c r="N167" s="197"/>
      <c r="O167" s="77"/>
      <c r="P167" s="77"/>
      <c r="Q167" s="77"/>
      <c r="R167" s="77"/>
      <c r="S167" s="77"/>
      <c r="T167" s="78"/>
      <c r="U167" s="38"/>
      <c r="V167" s="38"/>
      <c r="W167" s="38"/>
      <c r="X167" s="38"/>
      <c r="Y167" s="38"/>
      <c r="Z167" s="38"/>
      <c r="AA167" s="38"/>
      <c r="AB167" s="38"/>
      <c r="AC167" s="38"/>
      <c r="AD167" s="38"/>
      <c r="AE167" s="38"/>
      <c r="AT167" s="19" t="s">
        <v>156</v>
      </c>
      <c r="AU167" s="19" t="s">
        <v>84</v>
      </c>
    </row>
    <row r="168" s="15" customFormat="1">
      <c r="A168" s="15"/>
      <c r="B168" s="216"/>
      <c r="C168" s="15"/>
      <c r="D168" s="193" t="s">
        <v>158</v>
      </c>
      <c r="E168" s="217" t="s">
        <v>1</v>
      </c>
      <c r="F168" s="218" t="s">
        <v>197</v>
      </c>
      <c r="G168" s="15"/>
      <c r="H168" s="217" t="s">
        <v>1</v>
      </c>
      <c r="I168" s="219"/>
      <c r="J168" s="15"/>
      <c r="K168" s="15"/>
      <c r="L168" s="216"/>
      <c r="M168" s="220"/>
      <c r="N168" s="221"/>
      <c r="O168" s="221"/>
      <c r="P168" s="221"/>
      <c r="Q168" s="221"/>
      <c r="R168" s="221"/>
      <c r="S168" s="221"/>
      <c r="T168" s="222"/>
      <c r="U168" s="15"/>
      <c r="V168" s="15"/>
      <c r="W168" s="15"/>
      <c r="X168" s="15"/>
      <c r="Y168" s="15"/>
      <c r="Z168" s="15"/>
      <c r="AA168" s="15"/>
      <c r="AB168" s="15"/>
      <c r="AC168" s="15"/>
      <c r="AD168" s="15"/>
      <c r="AE168" s="15"/>
      <c r="AT168" s="217" t="s">
        <v>158</v>
      </c>
      <c r="AU168" s="217" t="s">
        <v>84</v>
      </c>
      <c r="AV168" s="15" t="s">
        <v>82</v>
      </c>
      <c r="AW168" s="15" t="s">
        <v>31</v>
      </c>
      <c r="AX168" s="15" t="s">
        <v>74</v>
      </c>
      <c r="AY168" s="217" t="s">
        <v>145</v>
      </c>
    </row>
    <row r="169" s="13" customFormat="1">
      <c r="A169" s="13"/>
      <c r="B169" s="200"/>
      <c r="C169" s="13"/>
      <c r="D169" s="193" t="s">
        <v>158</v>
      </c>
      <c r="E169" s="201" t="s">
        <v>1</v>
      </c>
      <c r="F169" s="202" t="s">
        <v>198</v>
      </c>
      <c r="G169" s="13"/>
      <c r="H169" s="203">
        <v>58.695999999999998</v>
      </c>
      <c r="I169" s="204"/>
      <c r="J169" s="13"/>
      <c r="K169" s="13"/>
      <c r="L169" s="200"/>
      <c r="M169" s="205"/>
      <c r="N169" s="206"/>
      <c r="O169" s="206"/>
      <c r="P169" s="206"/>
      <c r="Q169" s="206"/>
      <c r="R169" s="206"/>
      <c r="S169" s="206"/>
      <c r="T169" s="207"/>
      <c r="U169" s="13"/>
      <c r="V169" s="13"/>
      <c r="W169" s="13"/>
      <c r="X169" s="13"/>
      <c r="Y169" s="13"/>
      <c r="Z169" s="13"/>
      <c r="AA169" s="13"/>
      <c r="AB169" s="13"/>
      <c r="AC169" s="13"/>
      <c r="AD169" s="13"/>
      <c r="AE169" s="13"/>
      <c r="AT169" s="201" t="s">
        <v>158</v>
      </c>
      <c r="AU169" s="201" t="s">
        <v>84</v>
      </c>
      <c r="AV169" s="13" t="s">
        <v>84</v>
      </c>
      <c r="AW169" s="13" t="s">
        <v>31</v>
      </c>
      <c r="AX169" s="13" t="s">
        <v>74</v>
      </c>
      <c r="AY169" s="201" t="s">
        <v>145</v>
      </c>
    </row>
    <row r="170" s="14" customFormat="1">
      <c r="A170" s="14"/>
      <c r="B170" s="208"/>
      <c r="C170" s="14"/>
      <c r="D170" s="193" t="s">
        <v>158</v>
      </c>
      <c r="E170" s="209" t="s">
        <v>1</v>
      </c>
      <c r="F170" s="210" t="s">
        <v>160</v>
      </c>
      <c r="G170" s="14"/>
      <c r="H170" s="211">
        <v>58.695999999999998</v>
      </c>
      <c r="I170" s="212"/>
      <c r="J170" s="14"/>
      <c r="K170" s="14"/>
      <c r="L170" s="208"/>
      <c r="M170" s="213"/>
      <c r="N170" s="214"/>
      <c r="O170" s="214"/>
      <c r="P170" s="214"/>
      <c r="Q170" s="214"/>
      <c r="R170" s="214"/>
      <c r="S170" s="214"/>
      <c r="T170" s="215"/>
      <c r="U170" s="14"/>
      <c r="V170" s="14"/>
      <c r="W170" s="14"/>
      <c r="X170" s="14"/>
      <c r="Y170" s="14"/>
      <c r="Z170" s="14"/>
      <c r="AA170" s="14"/>
      <c r="AB170" s="14"/>
      <c r="AC170" s="14"/>
      <c r="AD170" s="14"/>
      <c r="AE170" s="14"/>
      <c r="AT170" s="209" t="s">
        <v>158</v>
      </c>
      <c r="AU170" s="209" t="s">
        <v>84</v>
      </c>
      <c r="AV170" s="14" t="s">
        <v>152</v>
      </c>
      <c r="AW170" s="14" t="s">
        <v>31</v>
      </c>
      <c r="AX170" s="14" t="s">
        <v>82</v>
      </c>
      <c r="AY170" s="209" t="s">
        <v>145</v>
      </c>
    </row>
    <row r="171" s="2" customFormat="1" ht="24.15" customHeight="1">
      <c r="A171" s="38"/>
      <c r="B171" s="179"/>
      <c r="C171" s="180" t="s">
        <v>199</v>
      </c>
      <c r="D171" s="180" t="s">
        <v>147</v>
      </c>
      <c r="E171" s="181" t="s">
        <v>200</v>
      </c>
      <c r="F171" s="182" t="s">
        <v>201</v>
      </c>
      <c r="G171" s="183" t="s">
        <v>150</v>
      </c>
      <c r="H171" s="184">
        <v>58.695999999999998</v>
      </c>
      <c r="I171" s="185"/>
      <c r="J171" s="186">
        <f>ROUND(I171*H171,2)</f>
        <v>0</v>
      </c>
      <c r="K171" s="182" t="s">
        <v>151</v>
      </c>
      <c r="L171" s="39"/>
      <c r="M171" s="187" t="s">
        <v>1</v>
      </c>
      <c r="N171" s="188" t="s">
        <v>39</v>
      </c>
      <c r="O171" s="77"/>
      <c r="P171" s="189">
        <f>O171*H171</f>
        <v>0</v>
      </c>
      <c r="Q171" s="189">
        <v>0.0028500000000000001</v>
      </c>
      <c r="R171" s="189">
        <f>Q171*H171</f>
        <v>0.16728360000000001</v>
      </c>
      <c r="S171" s="189">
        <v>0</v>
      </c>
      <c r="T171" s="190">
        <f>S171*H171</f>
        <v>0</v>
      </c>
      <c r="U171" s="38"/>
      <c r="V171" s="38"/>
      <c r="W171" s="38"/>
      <c r="X171" s="38"/>
      <c r="Y171" s="38"/>
      <c r="Z171" s="38"/>
      <c r="AA171" s="38"/>
      <c r="AB171" s="38"/>
      <c r="AC171" s="38"/>
      <c r="AD171" s="38"/>
      <c r="AE171" s="38"/>
      <c r="AR171" s="191" t="s">
        <v>152</v>
      </c>
      <c r="AT171" s="191" t="s">
        <v>147</v>
      </c>
      <c r="AU171" s="191" t="s">
        <v>84</v>
      </c>
      <c r="AY171" s="19" t="s">
        <v>145</v>
      </c>
      <c r="BE171" s="192">
        <f>IF(N171="základní",J171,0)</f>
        <v>0</v>
      </c>
      <c r="BF171" s="192">
        <f>IF(N171="snížená",J171,0)</f>
        <v>0</v>
      </c>
      <c r="BG171" s="192">
        <f>IF(N171="zákl. přenesená",J171,0)</f>
        <v>0</v>
      </c>
      <c r="BH171" s="192">
        <f>IF(N171="sníž. přenesená",J171,0)</f>
        <v>0</v>
      </c>
      <c r="BI171" s="192">
        <f>IF(N171="nulová",J171,0)</f>
        <v>0</v>
      </c>
      <c r="BJ171" s="19" t="s">
        <v>82</v>
      </c>
      <c r="BK171" s="192">
        <f>ROUND(I171*H171,2)</f>
        <v>0</v>
      </c>
      <c r="BL171" s="19" t="s">
        <v>152</v>
      </c>
      <c r="BM171" s="191" t="s">
        <v>202</v>
      </c>
    </row>
    <row r="172" s="2" customFormat="1">
      <c r="A172" s="38"/>
      <c r="B172" s="39"/>
      <c r="C172" s="38"/>
      <c r="D172" s="193" t="s">
        <v>154</v>
      </c>
      <c r="E172" s="38"/>
      <c r="F172" s="194" t="s">
        <v>203</v>
      </c>
      <c r="G172" s="38"/>
      <c r="H172" s="38"/>
      <c r="I172" s="195"/>
      <c r="J172" s="38"/>
      <c r="K172" s="38"/>
      <c r="L172" s="39"/>
      <c r="M172" s="196"/>
      <c r="N172" s="197"/>
      <c r="O172" s="77"/>
      <c r="P172" s="77"/>
      <c r="Q172" s="77"/>
      <c r="R172" s="77"/>
      <c r="S172" s="77"/>
      <c r="T172" s="78"/>
      <c r="U172" s="38"/>
      <c r="V172" s="38"/>
      <c r="W172" s="38"/>
      <c r="X172" s="38"/>
      <c r="Y172" s="38"/>
      <c r="Z172" s="38"/>
      <c r="AA172" s="38"/>
      <c r="AB172" s="38"/>
      <c r="AC172" s="38"/>
      <c r="AD172" s="38"/>
      <c r="AE172" s="38"/>
      <c r="AT172" s="19" t="s">
        <v>154</v>
      </c>
      <c r="AU172" s="19" t="s">
        <v>84</v>
      </c>
    </row>
    <row r="173" s="2" customFormat="1">
      <c r="A173" s="38"/>
      <c r="B173" s="39"/>
      <c r="C173" s="38"/>
      <c r="D173" s="198" t="s">
        <v>156</v>
      </c>
      <c r="E173" s="38"/>
      <c r="F173" s="199" t="s">
        <v>204</v>
      </c>
      <c r="G173" s="38"/>
      <c r="H173" s="38"/>
      <c r="I173" s="195"/>
      <c r="J173" s="38"/>
      <c r="K173" s="38"/>
      <c r="L173" s="39"/>
      <c r="M173" s="196"/>
      <c r="N173" s="197"/>
      <c r="O173" s="77"/>
      <c r="P173" s="77"/>
      <c r="Q173" s="77"/>
      <c r="R173" s="77"/>
      <c r="S173" s="77"/>
      <c r="T173" s="78"/>
      <c r="U173" s="38"/>
      <c r="V173" s="38"/>
      <c r="W173" s="38"/>
      <c r="X173" s="38"/>
      <c r="Y173" s="38"/>
      <c r="Z173" s="38"/>
      <c r="AA173" s="38"/>
      <c r="AB173" s="38"/>
      <c r="AC173" s="38"/>
      <c r="AD173" s="38"/>
      <c r="AE173" s="38"/>
      <c r="AT173" s="19" t="s">
        <v>156</v>
      </c>
      <c r="AU173" s="19" t="s">
        <v>84</v>
      </c>
    </row>
    <row r="174" s="2" customFormat="1">
      <c r="A174" s="38"/>
      <c r="B174" s="39"/>
      <c r="C174" s="38"/>
      <c r="D174" s="193" t="s">
        <v>205</v>
      </c>
      <c r="E174" s="38"/>
      <c r="F174" s="223" t="s">
        <v>206</v>
      </c>
      <c r="G174" s="38"/>
      <c r="H174" s="38"/>
      <c r="I174" s="195"/>
      <c r="J174" s="38"/>
      <c r="K174" s="38"/>
      <c r="L174" s="39"/>
      <c r="M174" s="196"/>
      <c r="N174" s="197"/>
      <c r="O174" s="77"/>
      <c r="P174" s="77"/>
      <c r="Q174" s="77"/>
      <c r="R174" s="77"/>
      <c r="S174" s="77"/>
      <c r="T174" s="78"/>
      <c r="U174" s="38"/>
      <c r="V174" s="38"/>
      <c r="W174" s="38"/>
      <c r="X174" s="38"/>
      <c r="Y174" s="38"/>
      <c r="Z174" s="38"/>
      <c r="AA174" s="38"/>
      <c r="AB174" s="38"/>
      <c r="AC174" s="38"/>
      <c r="AD174" s="38"/>
      <c r="AE174" s="38"/>
      <c r="AT174" s="19" t="s">
        <v>205</v>
      </c>
      <c r="AU174" s="19" t="s">
        <v>84</v>
      </c>
    </row>
    <row r="175" s="15" customFormat="1">
      <c r="A175" s="15"/>
      <c r="B175" s="216"/>
      <c r="C175" s="15"/>
      <c r="D175" s="193" t="s">
        <v>158</v>
      </c>
      <c r="E175" s="217" t="s">
        <v>1</v>
      </c>
      <c r="F175" s="218" t="s">
        <v>197</v>
      </c>
      <c r="G175" s="15"/>
      <c r="H175" s="217" t="s">
        <v>1</v>
      </c>
      <c r="I175" s="219"/>
      <c r="J175" s="15"/>
      <c r="K175" s="15"/>
      <c r="L175" s="216"/>
      <c r="M175" s="220"/>
      <c r="N175" s="221"/>
      <c r="O175" s="221"/>
      <c r="P175" s="221"/>
      <c r="Q175" s="221"/>
      <c r="R175" s="221"/>
      <c r="S175" s="221"/>
      <c r="T175" s="222"/>
      <c r="U175" s="15"/>
      <c r="V175" s="15"/>
      <c r="W175" s="15"/>
      <c r="X175" s="15"/>
      <c r="Y175" s="15"/>
      <c r="Z175" s="15"/>
      <c r="AA175" s="15"/>
      <c r="AB175" s="15"/>
      <c r="AC175" s="15"/>
      <c r="AD175" s="15"/>
      <c r="AE175" s="15"/>
      <c r="AT175" s="217" t="s">
        <v>158</v>
      </c>
      <c r="AU175" s="217" t="s">
        <v>84</v>
      </c>
      <c r="AV175" s="15" t="s">
        <v>82</v>
      </c>
      <c r="AW175" s="15" t="s">
        <v>31</v>
      </c>
      <c r="AX175" s="15" t="s">
        <v>74</v>
      </c>
      <c r="AY175" s="217" t="s">
        <v>145</v>
      </c>
    </row>
    <row r="176" s="13" customFormat="1">
      <c r="A176" s="13"/>
      <c r="B176" s="200"/>
      <c r="C176" s="13"/>
      <c r="D176" s="193" t="s">
        <v>158</v>
      </c>
      <c r="E176" s="201" t="s">
        <v>1</v>
      </c>
      <c r="F176" s="202" t="s">
        <v>198</v>
      </c>
      <c r="G176" s="13"/>
      <c r="H176" s="203">
        <v>58.695999999999998</v>
      </c>
      <c r="I176" s="204"/>
      <c r="J176" s="13"/>
      <c r="K176" s="13"/>
      <c r="L176" s="200"/>
      <c r="M176" s="205"/>
      <c r="N176" s="206"/>
      <c r="O176" s="206"/>
      <c r="P176" s="206"/>
      <c r="Q176" s="206"/>
      <c r="R176" s="206"/>
      <c r="S176" s="206"/>
      <c r="T176" s="207"/>
      <c r="U176" s="13"/>
      <c r="V176" s="13"/>
      <c r="W176" s="13"/>
      <c r="X176" s="13"/>
      <c r="Y176" s="13"/>
      <c r="Z176" s="13"/>
      <c r="AA176" s="13"/>
      <c r="AB176" s="13"/>
      <c r="AC176" s="13"/>
      <c r="AD176" s="13"/>
      <c r="AE176" s="13"/>
      <c r="AT176" s="201" t="s">
        <v>158</v>
      </c>
      <c r="AU176" s="201" t="s">
        <v>84</v>
      </c>
      <c r="AV176" s="13" t="s">
        <v>84</v>
      </c>
      <c r="AW176" s="13" t="s">
        <v>31</v>
      </c>
      <c r="AX176" s="13" t="s">
        <v>74</v>
      </c>
      <c r="AY176" s="201" t="s">
        <v>145</v>
      </c>
    </row>
    <row r="177" s="14" customFormat="1">
      <c r="A177" s="14"/>
      <c r="B177" s="208"/>
      <c r="C177" s="14"/>
      <c r="D177" s="193" t="s">
        <v>158</v>
      </c>
      <c r="E177" s="209" t="s">
        <v>1</v>
      </c>
      <c r="F177" s="210" t="s">
        <v>160</v>
      </c>
      <c r="G177" s="14"/>
      <c r="H177" s="211">
        <v>58.695999999999998</v>
      </c>
      <c r="I177" s="212"/>
      <c r="J177" s="14"/>
      <c r="K177" s="14"/>
      <c r="L177" s="208"/>
      <c r="M177" s="213"/>
      <c r="N177" s="214"/>
      <c r="O177" s="214"/>
      <c r="P177" s="214"/>
      <c r="Q177" s="214"/>
      <c r="R177" s="214"/>
      <c r="S177" s="214"/>
      <c r="T177" s="215"/>
      <c r="U177" s="14"/>
      <c r="V177" s="14"/>
      <c r="W177" s="14"/>
      <c r="X177" s="14"/>
      <c r="Y177" s="14"/>
      <c r="Z177" s="14"/>
      <c r="AA177" s="14"/>
      <c r="AB177" s="14"/>
      <c r="AC177" s="14"/>
      <c r="AD177" s="14"/>
      <c r="AE177" s="14"/>
      <c r="AT177" s="209" t="s">
        <v>158</v>
      </c>
      <c r="AU177" s="209" t="s">
        <v>84</v>
      </c>
      <c r="AV177" s="14" t="s">
        <v>152</v>
      </c>
      <c r="AW177" s="14" t="s">
        <v>31</v>
      </c>
      <c r="AX177" s="14" t="s">
        <v>82</v>
      </c>
      <c r="AY177" s="209" t="s">
        <v>145</v>
      </c>
    </row>
    <row r="178" s="2" customFormat="1" ht="21.75" customHeight="1">
      <c r="A178" s="38"/>
      <c r="B178" s="179"/>
      <c r="C178" s="180" t="s">
        <v>207</v>
      </c>
      <c r="D178" s="180" t="s">
        <v>147</v>
      </c>
      <c r="E178" s="181" t="s">
        <v>208</v>
      </c>
      <c r="F178" s="182" t="s">
        <v>209</v>
      </c>
      <c r="G178" s="183" t="s">
        <v>150</v>
      </c>
      <c r="H178" s="184">
        <v>241.565</v>
      </c>
      <c r="I178" s="185"/>
      <c r="J178" s="186">
        <f>ROUND(I178*H178,2)</f>
        <v>0</v>
      </c>
      <c r="K178" s="182" t="s">
        <v>151</v>
      </c>
      <c r="L178" s="39"/>
      <c r="M178" s="187" t="s">
        <v>1</v>
      </c>
      <c r="N178" s="188" t="s">
        <v>39</v>
      </c>
      <c r="O178" s="77"/>
      <c r="P178" s="189">
        <f>O178*H178</f>
        <v>0</v>
      </c>
      <c r="Q178" s="189">
        <v>0.0043800000000000002</v>
      </c>
      <c r="R178" s="189">
        <f>Q178*H178</f>
        <v>1.0580547</v>
      </c>
      <c r="S178" s="189">
        <v>0</v>
      </c>
      <c r="T178" s="190">
        <f>S178*H178</f>
        <v>0</v>
      </c>
      <c r="U178" s="38"/>
      <c r="V178" s="38"/>
      <c r="W178" s="38"/>
      <c r="X178" s="38"/>
      <c r="Y178" s="38"/>
      <c r="Z178" s="38"/>
      <c r="AA178" s="38"/>
      <c r="AB178" s="38"/>
      <c r="AC178" s="38"/>
      <c r="AD178" s="38"/>
      <c r="AE178" s="38"/>
      <c r="AR178" s="191" t="s">
        <v>152</v>
      </c>
      <c r="AT178" s="191" t="s">
        <v>147</v>
      </c>
      <c r="AU178" s="191" t="s">
        <v>84</v>
      </c>
      <c r="AY178" s="19" t="s">
        <v>145</v>
      </c>
      <c r="BE178" s="192">
        <f>IF(N178="základní",J178,0)</f>
        <v>0</v>
      </c>
      <c r="BF178" s="192">
        <f>IF(N178="snížená",J178,0)</f>
        <v>0</v>
      </c>
      <c r="BG178" s="192">
        <f>IF(N178="zákl. přenesená",J178,0)</f>
        <v>0</v>
      </c>
      <c r="BH178" s="192">
        <f>IF(N178="sníž. přenesená",J178,0)</f>
        <v>0</v>
      </c>
      <c r="BI178" s="192">
        <f>IF(N178="nulová",J178,0)</f>
        <v>0</v>
      </c>
      <c r="BJ178" s="19" t="s">
        <v>82</v>
      </c>
      <c r="BK178" s="192">
        <f>ROUND(I178*H178,2)</f>
        <v>0</v>
      </c>
      <c r="BL178" s="19" t="s">
        <v>152</v>
      </c>
      <c r="BM178" s="191" t="s">
        <v>210</v>
      </c>
    </row>
    <row r="179" s="2" customFormat="1">
      <c r="A179" s="38"/>
      <c r="B179" s="39"/>
      <c r="C179" s="38"/>
      <c r="D179" s="193" t="s">
        <v>154</v>
      </c>
      <c r="E179" s="38"/>
      <c r="F179" s="194" t="s">
        <v>211</v>
      </c>
      <c r="G179" s="38"/>
      <c r="H179" s="38"/>
      <c r="I179" s="195"/>
      <c r="J179" s="38"/>
      <c r="K179" s="38"/>
      <c r="L179" s="39"/>
      <c r="M179" s="196"/>
      <c r="N179" s="197"/>
      <c r="O179" s="77"/>
      <c r="P179" s="77"/>
      <c r="Q179" s="77"/>
      <c r="R179" s="77"/>
      <c r="S179" s="77"/>
      <c r="T179" s="78"/>
      <c r="U179" s="38"/>
      <c r="V179" s="38"/>
      <c r="W179" s="38"/>
      <c r="X179" s="38"/>
      <c r="Y179" s="38"/>
      <c r="Z179" s="38"/>
      <c r="AA179" s="38"/>
      <c r="AB179" s="38"/>
      <c r="AC179" s="38"/>
      <c r="AD179" s="38"/>
      <c r="AE179" s="38"/>
      <c r="AT179" s="19" t="s">
        <v>154</v>
      </c>
      <c r="AU179" s="19" t="s">
        <v>84</v>
      </c>
    </row>
    <row r="180" s="2" customFormat="1">
      <c r="A180" s="38"/>
      <c r="B180" s="39"/>
      <c r="C180" s="38"/>
      <c r="D180" s="198" t="s">
        <v>156</v>
      </c>
      <c r="E180" s="38"/>
      <c r="F180" s="199" t="s">
        <v>212</v>
      </c>
      <c r="G180" s="38"/>
      <c r="H180" s="38"/>
      <c r="I180" s="195"/>
      <c r="J180" s="38"/>
      <c r="K180" s="38"/>
      <c r="L180" s="39"/>
      <c r="M180" s="196"/>
      <c r="N180" s="197"/>
      <c r="O180" s="77"/>
      <c r="P180" s="77"/>
      <c r="Q180" s="77"/>
      <c r="R180" s="77"/>
      <c r="S180" s="77"/>
      <c r="T180" s="78"/>
      <c r="U180" s="38"/>
      <c r="V180" s="38"/>
      <c r="W180" s="38"/>
      <c r="X180" s="38"/>
      <c r="Y180" s="38"/>
      <c r="Z180" s="38"/>
      <c r="AA180" s="38"/>
      <c r="AB180" s="38"/>
      <c r="AC180" s="38"/>
      <c r="AD180" s="38"/>
      <c r="AE180" s="38"/>
      <c r="AT180" s="19" t="s">
        <v>156</v>
      </c>
      <c r="AU180" s="19" t="s">
        <v>84</v>
      </c>
    </row>
    <row r="181" s="15" customFormat="1">
      <c r="A181" s="15"/>
      <c r="B181" s="216"/>
      <c r="C181" s="15"/>
      <c r="D181" s="193" t="s">
        <v>158</v>
      </c>
      <c r="E181" s="217" t="s">
        <v>1</v>
      </c>
      <c r="F181" s="218" t="s">
        <v>213</v>
      </c>
      <c r="G181" s="15"/>
      <c r="H181" s="217" t="s">
        <v>1</v>
      </c>
      <c r="I181" s="219"/>
      <c r="J181" s="15"/>
      <c r="K181" s="15"/>
      <c r="L181" s="216"/>
      <c r="M181" s="220"/>
      <c r="N181" s="221"/>
      <c r="O181" s="221"/>
      <c r="P181" s="221"/>
      <c r="Q181" s="221"/>
      <c r="R181" s="221"/>
      <c r="S181" s="221"/>
      <c r="T181" s="222"/>
      <c r="U181" s="15"/>
      <c r="V181" s="15"/>
      <c r="W181" s="15"/>
      <c r="X181" s="15"/>
      <c r="Y181" s="15"/>
      <c r="Z181" s="15"/>
      <c r="AA181" s="15"/>
      <c r="AB181" s="15"/>
      <c r="AC181" s="15"/>
      <c r="AD181" s="15"/>
      <c r="AE181" s="15"/>
      <c r="AT181" s="217" t="s">
        <v>158</v>
      </c>
      <c r="AU181" s="217" t="s">
        <v>84</v>
      </c>
      <c r="AV181" s="15" t="s">
        <v>82</v>
      </c>
      <c r="AW181" s="15" t="s">
        <v>31</v>
      </c>
      <c r="AX181" s="15" t="s">
        <v>74</v>
      </c>
      <c r="AY181" s="217" t="s">
        <v>145</v>
      </c>
    </row>
    <row r="182" s="13" customFormat="1">
      <c r="A182" s="13"/>
      <c r="B182" s="200"/>
      <c r="C182" s="13"/>
      <c r="D182" s="193" t="s">
        <v>158</v>
      </c>
      <c r="E182" s="201" t="s">
        <v>1</v>
      </c>
      <c r="F182" s="202" t="s">
        <v>214</v>
      </c>
      <c r="G182" s="13"/>
      <c r="H182" s="203">
        <v>146.09399999999999</v>
      </c>
      <c r="I182" s="204"/>
      <c r="J182" s="13"/>
      <c r="K182" s="13"/>
      <c r="L182" s="200"/>
      <c r="M182" s="205"/>
      <c r="N182" s="206"/>
      <c r="O182" s="206"/>
      <c r="P182" s="206"/>
      <c r="Q182" s="206"/>
      <c r="R182" s="206"/>
      <c r="S182" s="206"/>
      <c r="T182" s="207"/>
      <c r="U182" s="13"/>
      <c r="V182" s="13"/>
      <c r="W182" s="13"/>
      <c r="X182" s="13"/>
      <c r="Y182" s="13"/>
      <c r="Z182" s="13"/>
      <c r="AA182" s="13"/>
      <c r="AB182" s="13"/>
      <c r="AC182" s="13"/>
      <c r="AD182" s="13"/>
      <c r="AE182" s="13"/>
      <c r="AT182" s="201" t="s">
        <v>158</v>
      </c>
      <c r="AU182" s="201" t="s">
        <v>84</v>
      </c>
      <c r="AV182" s="13" t="s">
        <v>84</v>
      </c>
      <c r="AW182" s="13" t="s">
        <v>31</v>
      </c>
      <c r="AX182" s="13" t="s">
        <v>74</v>
      </c>
      <c r="AY182" s="201" t="s">
        <v>145</v>
      </c>
    </row>
    <row r="183" s="13" customFormat="1">
      <c r="A183" s="13"/>
      <c r="B183" s="200"/>
      <c r="C183" s="13"/>
      <c r="D183" s="193" t="s">
        <v>158</v>
      </c>
      <c r="E183" s="201" t="s">
        <v>1</v>
      </c>
      <c r="F183" s="202" t="s">
        <v>215</v>
      </c>
      <c r="G183" s="13"/>
      <c r="H183" s="203">
        <v>115.23</v>
      </c>
      <c r="I183" s="204"/>
      <c r="J183" s="13"/>
      <c r="K183" s="13"/>
      <c r="L183" s="200"/>
      <c r="M183" s="205"/>
      <c r="N183" s="206"/>
      <c r="O183" s="206"/>
      <c r="P183" s="206"/>
      <c r="Q183" s="206"/>
      <c r="R183" s="206"/>
      <c r="S183" s="206"/>
      <c r="T183" s="207"/>
      <c r="U183" s="13"/>
      <c r="V183" s="13"/>
      <c r="W183" s="13"/>
      <c r="X183" s="13"/>
      <c r="Y183" s="13"/>
      <c r="Z183" s="13"/>
      <c r="AA183" s="13"/>
      <c r="AB183" s="13"/>
      <c r="AC183" s="13"/>
      <c r="AD183" s="13"/>
      <c r="AE183" s="13"/>
      <c r="AT183" s="201" t="s">
        <v>158</v>
      </c>
      <c r="AU183" s="201" t="s">
        <v>84</v>
      </c>
      <c r="AV183" s="13" t="s">
        <v>84</v>
      </c>
      <c r="AW183" s="13" t="s">
        <v>31</v>
      </c>
      <c r="AX183" s="13" t="s">
        <v>74</v>
      </c>
      <c r="AY183" s="201" t="s">
        <v>145</v>
      </c>
    </row>
    <row r="184" s="13" customFormat="1">
      <c r="A184" s="13"/>
      <c r="B184" s="200"/>
      <c r="C184" s="13"/>
      <c r="D184" s="193" t="s">
        <v>158</v>
      </c>
      <c r="E184" s="201" t="s">
        <v>1</v>
      </c>
      <c r="F184" s="202" t="s">
        <v>216</v>
      </c>
      <c r="G184" s="13"/>
      <c r="H184" s="203">
        <v>-19.759</v>
      </c>
      <c r="I184" s="204"/>
      <c r="J184" s="13"/>
      <c r="K184" s="13"/>
      <c r="L184" s="200"/>
      <c r="M184" s="205"/>
      <c r="N184" s="206"/>
      <c r="O184" s="206"/>
      <c r="P184" s="206"/>
      <c r="Q184" s="206"/>
      <c r="R184" s="206"/>
      <c r="S184" s="206"/>
      <c r="T184" s="207"/>
      <c r="U184" s="13"/>
      <c r="V184" s="13"/>
      <c r="W184" s="13"/>
      <c r="X184" s="13"/>
      <c r="Y184" s="13"/>
      <c r="Z184" s="13"/>
      <c r="AA184" s="13"/>
      <c r="AB184" s="13"/>
      <c r="AC184" s="13"/>
      <c r="AD184" s="13"/>
      <c r="AE184" s="13"/>
      <c r="AT184" s="201" t="s">
        <v>158</v>
      </c>
      <c r="AU184" s="201" t="s">
        <v>84</v>
      </c>
      <c r="AV184" s="13" t="s">
        <v>84</v>
      </c>
      <c r="AW184" s="13" t="s">
        <v>31</v>
      </c>
      <c r="AX184" s="13" t="s">
        <v>74</v>
      </c>
      <c r="AY184" s="201" t="s">
        <v>145</v>
      </c>
    </row>
    <row r="185" s="14" customFormat="1">
      <c r="A185" s="14"/>
      <c r="B185" s="208"/>
      <c r="C185" s="14"/>
      <c r="D185" s="193" t="s">
        <v>158</v>
      </c>
      <c r="E185" s="209" t="s">
        <v>1</v>
      </c>
      <c r="F185" s="210" t="s">
        <v>160</v>
      </c>
      <c r="G185" s="14"/>
      <c r="H185" s="211">
        <v>241.565</v>
      </c>
      <c r="I185" s="212"/>
      <c r="J185" s="14"/>
      <c r="K185" s="14"/>
      <c r="L185" s="208"/>
      <c r="M185" s="213"/>
      <c r="N185" s="214"/>
      <c r="O185" s="214"/>
      <c r="P185" s="214"/>
      <c r="Q185" s="214"/>
      <c r="R185" s="214"/>
      <c r="S185" s="214"/>
      <c r="T185" s="215"/>
      <c r="U185" s="14"/>
      <c r="V185" s="14"/>
      <c r="W185" s="14"/>
      <c r="X185" s="14"/>
      <c r="Y185" s="14"/>
      <c r="Z185" s="14"/>
      <c r="AA185" s="14"/>
      <c r="AB185" s="14"/>
      <c r="AC185" s="14"/>
      <c r="AD185" s="14"/>
      <c r="AE185" s="14"/>
      <c r="AT185" s="209" t="s">
        <v>158</v>
      </c>
      <c r="AU185" s="209" t="s">
        <v>84</v>
      </c>
      <c r="AV185" s="14" t="s">
        <v>152</v>
      </c>
      <c r="AW185" s="14" t="s">
        <v>31</v>
      </c>
      <c r="AX185" s="14" t="s">
        <v>82</v>
      </c>
      <c r="AY185" s="209" t="s">
        <v>145</v>
      </c>
    </row>
    <row r="186" s="2" customFormat="1" ht="24.15" customHeight="1">
      <c r="A186" s="38"/>
      <c r="B186" s="179"/>
      <c r="C186" s="180" t="s">
        <v>217</v>
      </c>
      <c r="D186" s="180" t="s">
        <v>147</v>
      </c>
      <c r="E186" s="181" t="s">
        <v>218</v>
      </c>
      <c r="F186" s="182" t="s">
        <v>219</v>
      </c>
      <c r="G186" s="183" t="s">
        <v>150</v>
      </c>
      <c r="H186" s="184">
        <v>241.565</v>
      </c>
      <c r="I186" s="185"/>
      <c r="J186" s="186">
        <f>ROUND(I186*H186,2)</f>
        <v>0</v>
      </c>
      <c r="K186" s="182" t="s">
        <v>151</v>
      </c>
      <c r="L186" s="39"/>
      <c r="M186" s="187" t="s">
        <v>1</v>
      </c>
      <c r="N186" s="188" t="s">
        <v>39</v>
      </c>
      <c r="O186" s="77"/>
      <c r="P186" s="189">
        <f>O186*H186</f>
        <v>0</v>
      </c>
      <c r="Q186" s="189">
        <v>0.00020000000000000001</v>
      </c>
      <c r="R186" s="189">
        <f>Q186*H186</f>
        <v>0.048313000000000002</v>
      </c>
      <c r="S186" s="189">
        <v>0</v>
      </c>
      <c r="T186" s="190">
        <f>S186*H186</f>
        <v>0</v>
      </c>
      <c r="U186" s="38"/>
      <c r="V186" s="38"/>
      <c r="W186" s="38"/>
      <c r="X186" s="38"/>
      <c r="Y186" s="38"/>
      <c r="Z186" s="38"/>
      <c r="AA186" s="38"/>
      <c r="AB186" s="38"/>
      <c r="AC186" s="38"/>
      <c r="AD186" s="38"/>
      <c r="AE186" s="38"/>
      <c r="AR186" s="191" t="s">
        <v>152</v>
      </c>
      <c r="AT186" s="191" t="s">
        <v>147</v>
      </c>
      <c r="AU186" s="191" t="s">
        <v>84</v>
      </c>
      <c r="AY186" s="19" t="s">
        <v>145</v>
      </c>
      <c r="BE186" s="192">
        <f>IF(N186="základní",J186,0)</f>
        <v>0</v>
      </c>
      <c r="BF186" s="192">
        <f>IF(N186="snížená",J186,0)</f>
        <v>0</v>
      </c>
      <c r="BG186" s="192">
        <f>IF(N186="zákl. přenesená",J186,0)</f>
        <v>0</v>
      </c>
      <c r="BH186" s="192">
        <f>IF(N186="sníž. přenesená",J186,0)</f>
        <v>0</v>
      </c>
      <c r="BI186" s="192">
        <f>IF(N186="nulová",J186,0)</f>
        <v>0</v>
      </c>
      <c r="BJ186" s="19" t="s">
        <v>82</v>
      </c>
      <c r="BK186" s="192">
        <f>ROUND(I186*H186,2)</f>
        <v>0</v>
      </c>
      <c r="BL186" s="19" t="s">
        <v>152</v>
      </c>
      <c r="BM186" s="191" t="s">
        <v>220</v>
      </c>
    </row>
    <row r="187" s="2" customFormat="1">
      <c r="A187" s="38"/>
      <c r="B187" s="39"/>
      <c r="C187" s="38"/>
      <c r="D187" s="193" t="s">
        <v>154</v>
      </c>
      <c r="E187" s="38"/>
      <c r="F187" s="194" t="s">
        <v>221</v>
      </c>
      <c r="G187" s="38"/>
      <c r="H187" s="38"/>
      <c r="I187" s="195"/>
      <c r="J187" s="38"/>
      <c r="K187" s="38"/>
      <c r="L187" s="39"/>
      <c r="M187" s="196"/>
      <c r="N187" s="197"/>
      <c r="O187" s="77"/>
      <c r="P187" s="77"/>
      <c r="Q187" s="77"/>
      <c r="R187" s="77"/>
      <c r="S187" s="77"/>
      <c r="T187" s="78"/>
      <c r="U187" s="38"/>
      <c r="V187" s="38"/>
      <c r="W187" s="38"/>
      <c r="X187" s="38"/>
      <c r="Y187" s="38"/>
      <c r="Z187" s="38"/>
      <c r="AA187" s="38"/>
      <c r="AB187" s="38"/>
      <c r="AC187" s="38"/>
      <c r="AD187" s="38"/>
      <c r="AE187" s="38"/>
      <c r="AT187" s="19" t="s">
        <v>154</v>
      </c>
      <c r="AU187" s="19" t="s">
        <v>84</v>
      </c>
    </row>
    <row r="188" s="2" customFormat="1">
      <c r="A188" s="38"/>
      <c r="B188" s="39"/>
      <c r="C188" s="38"/>
      <c r="D188" s="198" t="s">
        <v>156</v>
      </c>
      <c r="E188" s="38"/>
      <c r="F188" s="199" t="s">
        <v>222</v>
      </c>
      <c r="G188" s="38"/>
      <c r="H188" s="38"/>
      <c r="I188" s="195"/>
      <c r="J188" s="38"/>
      <c r="K188" s="38"/>
      <c r="L188" s="39"/>
      <c r="M188" s="196"/>
      <c r="N188" s="197"/>
      <c r="O188" s="77"/>
      <c r="P188" s="77"/>
      <c r="Q188" s="77"/>
      <c r="R188" s="77"/>
      <c r="S188" s="77"/>
      <c r="T188" s="78"/>
      <c r="U188" s="38"/>
      <c r="V188" s="38"/>
      <c r="W188" s="38"/>
      <c r="X188" s="38"/>
      <c r="Y188" s="38"/>
      <c r="Z188" s="38"/>
      <c r="AA188" s="38"/>
      <c r="AB188" s="38"/>
      <c r="AC188" s="38"/>
      <c r="AD188" s="38"/>
      <c r="AE188" s="38"/>
      <c r="AT188" s="19" t="s">
        <v>156</v>
      </c>
      <c r="AU188" s="19" t="s">
        <v>84</v>
      </c>
    </row>
    <row r="189" s="15" customFormat="1">
      <c r="A189" s="15"/>
      <c r="B189" s="216"/>
      <c r="C189" s="15"/>
      <c r="D189" s="193" t="s">
        <v>158</v>
      </c>
      <c r="E189" s="217" t="s">
        <v>1</v>
      </c>
      <c r="F189" s="218" t="s">
        <v>223</v>
      </c>
      <c r="G189" s="15"/>
      <c r="H189" s="217" t="s">
        <v>1</v>
      </c>
      <c r="I189" s="219"/>
      <c r="J189" s="15"/>
      <c r="K189" s="15"/>
      <c r="L189" s="216"/>
      <c r="M189" s="220"/>
      <c r="N189" s="221"/>
      <c r="O189" s="221"/>
      <c r="P189" s="221"/>
      <c r="Q189" s="221"/>
      <c r="R189" s="221"/>
      <c r="S189" s="221"/>
      <c r="T189" s="222"/>
      <c r="U189" s="15"/>
      <c r="V189" s="15"/>
      <c r="W189" s="15"/>
      <c r="X189" s="15"/>
      <c r="Y189" s="15"/>
      <c r="Z189" s="15"/>
      <c r="AA189" s="15"/>
      <c r="AB189" s="15"/>
      <c r="AC189" s="15"/>
      <c r="AD189" s="15"/>
      <c r="AE189" s="15"/>
      <c r="AT189" s="217" t="s">
        <v>158</v>
      </c>
      <c r="AU189" s="217" t="s">
        <v>84</v>
      </c>
      <c r="AV189" s="15" t="s">
        <v>82</v>
      </c>
      <c r="AW189" s="15" t="s">
        <v>31</v>
      </c>
      <c r="AX189" s="15" t="s">
        <v>74</v>
      </c>
      <c r="AY189" s="217" t="s">
        <v>145</v>
      </c>
    </row>
    <row r="190" s="15" customFormat="1">
      <c r="A190" s="15"/>
      <c r="B190" s="216"/>
      <c r="C190" s="15"/>
      <c r="D190" s="193" t="s">
        <v>158</v>
      </c>
      <c r="E190" s="217" t="s">
        <v>1</v>
      </c>
      <c r="F190" s="218" t="s">
        <v>213</v>
      </c>
      <c r="G190" s="15"/>
      <c r="H190" s="217" t="s">
        <v>1</v>
      </c>
      <c r="I190" s="219"/>
      <c r="J190" s="15"/>
      <c r="K190" s="15"/>
      <c r="L190" s="216"/>
      <c r="M190" s="220"/>
      <c r="N190" s="221"/>
      <c r="O190" s="221"/>
      <c r="P190" s="221"/>
      <c r="Q190" s="221"/>
      <c r="R190" s="221"/>
      <c r="S190" s="221"/>
      <c r="T190" s="222"/>
      <c r="U190" s="15"/>
      <c r="V190" s="15"/>
      <c r="W190" s="15"/>
      <c r="X190" s="15"/>
      <c r="Y190" s="15"/>
      <c r="Z190" s="15"/>
      <c r="AA190" s="15"/>
      <c r="AB190" s="15"/>
      <c r="AC190" s="15"/>
      <c r="AD190" s="15"/>
      <c r="AE190" s="15"/>
      <c r="AT190" s="217" t="s">
        <v>158</v>
      </c>
      <c r="AU190" s="217" t="s">
        <v>84</v>
      </c>
      <c r="AV190" s="15" t="s">
        <v>82</v>
      </c>
      <c r="AW190" s="15" t="s">
        <v>31</v>
      </c>
      <c r="AX190" s="15" t="s">
        <v>74</v>
      </c>
      <c r="AY190" s="217" t="s">
        <v>145</v>
      </c>
    </row>
    <row r="191" s="13" customFormat="1">
      <c r="A191" s="13"/>
      <c r="B191" s="200"/>
      <c r="C191" s="13"/>
      <c r="D191" s="193" t="s">
        <v>158</v>
      </c>
      <c r="E191" s="201" t="s">
        <v>1</v>
      </c>
      <c r="F191" s="202" t="s">
        <v>214</v>
      </c>
      <c r="G191" s="13"/>
      <c r="H191" s="203">
        <v>146.09399999999999</v>
      </c>
      <c r="I191" s="204"/>
      <c r="J191" s="13"/>
      <c r="K191" s="13"/>
      <c r="L191" s="200"/>
      <c r="M191" s="205"/>
      <c r="N191" s="206"/>
      <c r="O191" s="206"/>
      <c r="P191" s="206"/>
      <c r="Q191" s="206"/>
      <c r="R191" s="206"/>
      <c r="S191" s="206"/>
      <c r="T191" s="207"/>
      <c r="U191" s="13"/>
      <c r="V191" s="13"/>
      <c r="W191" s="13"/>
      <c r="X191" s="13"/>
      <c r="Y191" s="13"/>
      <c r="Z191" s="13"/>
      <c r="AA191" s="13"/>
      <c r="AB191" s="13"/>
      <c r="AC191" s="13"/>
      <c r="AD191" s="13"/>
      <c r="AE191" s="13"/>
      <c r="AT191" s="201" t="s">
        <v>158</v>
      </c>
      <c r="AU191" s="201" t="s">
        <v>84</v>
      </c>
      <c r="AV191" s="13" t="s">
        <v>84</v>
      </c>
      <c r="AW191" s="13" t="s">
        <v>31</v>
      </c>
      <c r="AX191" s="13" t="s">
        <v>74</v>
      </c>
      <c r="AY191" s="201" t="s">
        <v>145</v>
      </c>
    </row>
    <row r="192" s="13" customFormat="1">
      <c r="A192" s="13"/>
      <c r="B192" s="200"/>
      <c r="C192" s="13"/>
      <c r="D192" s="193" t="s">
        <v>158</v>
      </c>
      <c r="E192" s="201" t="s">
        <v>1</v>
      </c>
      <c r="F192" s="202" t="s">
        <v>215</v>
      </c>
      <c r="G192" s="13"/>
      <c r="H192" s="203">
        <v>115.23</v>
      </c>
      <c r="I192" s="204"/>
      <c r="J192" s="13"/>
      <c r="K192" s="13"/>
      <c r="L192" s="200"/>
      <c r="M192" s="205"/>
      <c r="N192" s="206"/>
      <c r="O192" s="206"/>
      <c r="P192" s="206"/>
      <c r="Q192" s="206"/>
      <c r="R192" s="206"/>
      <c r="S192" s="206"/>
      <c r="T192" s="207"/>
      <c r="U192" s="13"/>
      <c r="V192" s="13"/>
      <c r="W192" s="13"/>
      <c r="X192" s="13"/>
      <c r="Y192" s="13"/>
      <c r="Z192" s="13"/>
      <c r="AA192" s="13"/>
      <c r="AB192" s="13"/>
      <c r="AC192" s="13"/>
      <c r="AD192" s="13"/>
      <c r="AE192" s="13"/>
      <c r="AT192" s="201" t="s">
        <v>158</v>
      </c>
      <c r="AU192" s="201" t="s">
        <v>84</v>
      </c>
      <c r="AV192" s="13" t="s">
        <v>84</v>
      </c>
      <c r="AW192" s="13" t="s">
        <v>31</v>
      </c>
      <c r="AX192" s="13" t="s">
        <v>74</v>
      </c>
      <c r="AY192" s="201" t="s">
        <v>145</v>
      </c>
    </row>
    <row r="193" s="13" customFormat="1">
      <c r="A193" s="13"/>
      <c r="B193" s="200"/>
      <c r="C193" s="13"/>
      <c r="D193" s="193" t="s">
        <v>158</v>
      </c>
      <c r="E193" s="201" t="s">
        <v>1</v>
      </c>
      <c r="F193" s="202" t="s">
        <v>216</v>
      </c>
      <c r="G193" s="13"/>
      <c r="H193" s="203">
        <v>-19.759</v>
      </c>
      <c r="I193" s="204"/>
      <c r="J193" s="13"/>
      <c r="K193" s="13"/>
      <c r="L193" s="200"/>
      <c r="M193" s="205"/>
      <c r="N193" s="206"/>
      <c r="O193" s="206"/>
      <c r="P193" s="206"/>
      <c r="Q193" s="206"/>
      <c r="R193" s="206"/>
      <c r="S193" s="206"/>
      <c r="T193" s="207"/>
      <c r="U193" s="13"/>
      <c r="V193" s="13"/>
      <c r="W193" s="13"/>
      <c r="X193" s="13"/>
      <c r="Y193" s="13"/>
      <c r="Z193" s="13"/>
      <c r="AA193" s="13"/>
      <c r="AB193" s="13"/>
      <c r="AC193" s="13"/>
      <c r="AD193" s="13"/>
      <c r="AE193" s="13"/>
      <c r="AT193" s="201" t="s">
        <v>158</v>
      </c>
      <c r="AU193" s="201" t="s">
        <v>84</v>
      </c>
      <c r="AV193" s="13" t="s">
        <v>84</v>
      </c>
      <c r="AW193" s="13" t="s">
        <v>31</v>
      </c>
      <c r="AX193" s="13" t="s">
        <v>74</v>
      </c>
      <c r="AY193" s="201" t="s">
        <v>145</v>
      </c>
    </row>
    <row r="194" s="14" customFormat="1">
      <c r="A194" s="14"/>
      <c r="B194" s="208"/>
      <c r="C194" s="14"/>
      <c r="D194" s="193" t="s">
        <v>158</v>
      </c>
      <c r="E194" s="209" t="s">
        <v>1</v>
      </c>
      <c r="F194" s="210" t="s">
        <v>160</v>
      </c>
      <c r="G194" s="14"/>
      <c r="H194" s="211">
        <v>241.565</v>
      </c>
      <c r="I194" s="212"/>
      <c r="J194" s="14"/>
      <c r="K194" s="14"/>
      <c r="L194" s="208"/>
      <c r="M194" s="213"/>
      <c r="N194" s="214"/>
      <c r="O194" s="214"/>
      <c r="P194" s="214"/>
      <c r="Q194" s="214"/>
      <c r="R194" s="214"/>
      <c r="S194" s="214"/>
      <c r="T194" s="215"/>
      <c r="U194" s="14"/>
      <c r="V194" s="14"/>
      <c r="W194" s="14"/>
      <c r="X194" s="14"/>
      <c r="Y194" s="14"/>
      <c r="Z194" s="14"/>
      <c r="AA194" s="14"/>
      <c r="AB194" s="14"/>
      <c r="AC194" s="14"/>
      <c r="AD194" s="14"/>
      <c r="AE194" s="14"/>
      <c r="AT194" s="209" t="s">
        <v>158</v>
      </c>
      <c r="AU194" s="209" t="s">
        <v>84</v>
      </c>
      <c r="AV194" s="14" t="s">
        <v>152</v>
      </c>
      <c r="AW194" s="14" t="s">
        <v>31</v>
      </c>
      <c r="AX194" s="14" t="s">
        <v>82</v>
      </c>
      <c r="AY194" s="209" t="s">
        <v>145</v>
      </c>
    </row>
    <row r="195" s="2" customFormat="1" ht="24.15" customHeight="1">
      <c r="A195" s="38"/>
      <c r="B195" s="179"/>
      <c r="C195" s="180" t="s">
        <v>224</v>
      </c>
      <c r="D195" s="180" t="s">
        <v>147</v>
      </c>
      <c r="E195" s="181" t="s">
        <v>225</v>
      </c>
      <c r="F195" s="182" t="s">
        <v>226</v>
      </c>
      <c r="G195" s="183" t="s">
        <v>150</v>
      </c>
      <c r="H195" s="184">
        <v>241.565</v>
      </c>
      <c r="I195" s="185"/>
      <c r="J195" s="186">
        <f>ROUND(I195*H195,2)</f>
        <v>0</v>
      </c>
      <c r="K195" s="182" t="s">
        <v>151</v>
      </c>
      <c r="L195" s="39"/>
      <c r="M195" s="187" t="s">
        <v>1</v>
      </c>
      <c r="N195" s="188" t="s">
        <v>39</v>
      </c>
      <c r="O195" s="77"/>
      <c r="P195" s="189">
        <f>O195*H195</f>
        <v>0</v>
      </c>
      <c r="Q195" s="189">
        <v>0.0028500000000000001</v>
      </c>
      <c r="R195" s="189">
        <f>Q195*H195</f>
        <v>0.68846025</v>
      </c>
      <c r="S195" s="189">
        <v>0</v>
      </c>
      <c r="T195" s="190">
        <f>S195*H195</f>
        <v>0</v>
      </c>
      <c r="U195" s="38"/>
      <c r="V195" s="38"/>
      <c r="W195" s="38"/>
      <c r="X195" s="38"/>
      <c r="Y195" s="38"/>
      <c r="Z195" s="38"/>
      <c r="AA195" s="38"/>
      <c r="AB195" s="38"/>
      <c r="AC195" s="38"/>
      <c r="AD195" s="38"/>
      <c r="AE195" s="38"/>
      <c r="AR195" s="191" t="s">
        <v>152</v>
      </c>
      <c r="AT195" s="191" t="s">
        <v>147</v>
      </c>
      <c r="AU195" s="191" t="s">
        <v>84</v>
      </c>
      <c r="AY195" s="19" t="s">
        <v>145</v>
      </c>
      <c r="BE195" s="192">
        <f>IF(N195="základní",J195,0)</f>
        <v>0</v>
      </c>
      <c r="BF195" s="192">
        <f>IF(N195="snížená",J195,0)</f>
        <v>0</v>
      </c>
      <c r="BG195" s="192">
        <f>IF(N195="zákl. přenesená",J195,0)</f>
        <v>0</v>
      </c>
      <c r="BH195" s="192">
        <f>IF(N195="sníž. přenesená",J195,0)</f>
        <v>0</v>
      </c>
      <c r="BI195" s="192">
        <f>IF(N195="nulová",J195,0)</f>
        <v>0</v>
      </c>
      <c r="BJ195" s="19" t="s">
        <v>82</v>
      </c>
      <c r="BK195" s="192">
        <f>ROUND(I195*H195,2)</f>
        <v>0</v>
      </c>
      <c r="BL195" s="19" t="s">
        <v>152</v>
      </c>
      <c r="BM195" s="191" t="s">
        <v>227</v>
      </c>
    </row>
    <row r="196" s="2" customFormat="1">
      <c r="A196" s="38"/>
      <c r="B196" s="39"/>
      <c r="C196" s="38"/>
      <c r="D196" s="193" t="s">
        <v>154</v>
      </c>
      <c r="E196" s="38"/>
      <c r="F196" s="194" t="s">
        <v>228</v>
      </c>
      <c r="G196" s="38"/>
      <c r="H196" s="38"/>
      <c r="I196" s="195"/>
      <c r="J196" s="38"/>
      <c r="K196" s="38"/>
      <c r="L196" s="39"/>
      <c r="M196" s="196"/>
      <c r="N196" s="197"/>
      <c r="O196" s="77"/>
      <c r="P196" s="77"/>
      <c r="Q196" s="77"/>
      <c r="R196" s="77"/>
      <c r="S196" s="77"/>
      <c r="T196" s="78"/>
      <c r="U196" s="38"/>
      <c r="V196" s="38"/>
      <c r="W196" s="38"/>
      <c r="X196" s="38"/>
      <c r="Y196" s="38"/>
      <c r="Z196" s="38"/>
      <c r="AA196" s="38"/>
      <c r="AB196" s="38"/>
      <c r="AC196" s="38"/>
      <c r="AD196" s="38"/>
      <c r="AE196" s="38"/>
      <c r="AT196" s="19" t="s">
        <v>154</v>
      </c>
      <c r="AU196" s="19" t="s">
        <v>84</v>
      </c>
    </row>
    <row r="197" s="2" customFormat="1">
      <c r="A197" s="38"/>
      <c r="B197" s="39"/>
      <c r="C197" s="38"/>
      <c r="D197" s="198" t="s">
        <v>156</v>
      </c>
      <c r="E197" s="38"/>
      <c r="F197" s="199" t="s">
        <v>229</v>
      </c>
      <c r="G197" s="38"/>
      <c r="H197" s="38"/>
      <c r="I197" s="195"/>
      <c r="J197" s="38"/>
      <c r="K197" s="38"/>
      <c r="L197" s="39"/>
      <c r="M197" s="196"/>
      <c r="N197" s="197"/>
      <c r="O197" s="77"/>
      <c r="P197" s="77"/>
      <c r="Q197" s="77"/>
      <c r="R197" s="77"/>
      <c r="S197" s="77"/>
      <c r="T197" s="78"/>
      <c r="U197" s="38"/>
      <c r="V197" s="38"/>
      <c r="W197" s="38"/>
      <c r="X197" s="38"/>
      <c r="Y197" s="38"/>
      <c r="Z197" s="38"/>
      <c r="AA197" s="38"/>
      <c r="AB197" s="38"/>
      <c r="AC197" s="38"/>
      <c r="AD197" s="38"/>
      <c r="AE197" s="38"/>
      <c r="AT197" s="19" t="s">
        <v>156</v>
      </c>
      <c r="AU197" s="19" t="s">
        <v>84</v>
      </c>
    </row>
    <row r="198" s="15" customFormat="1">
      <c r="A198" s="15"/>
      <c r="B198" s="216"/>
      <c r="C198" s="15"/>
      <c r="D198" s="193" t="s">
        <v>158</v>
      </c>
      <c r="E198" s="217" t="s">
        <v>1</v>
      </c>
      <c r="F198" s="218" t="s">
        <v>223</v>
      </c>
      <c r="G198" s="15"/>
      <c r="H198" s="217" t="s">
        <v>1</v>
      </c>
      <c r="I198" s="219"/>
      <c r="J198" s="15"/>
      <c r="K198" s="15"/>
      <c r="L198" s="216"/>
      <c r="M198" s="220"/>
      <c r="N198" s="221"/>
      <c r="O198" s="221"/>
      <c r="P198" s="221"/>
      <c r="Q198" s="221"/>
      <c r="R198" s="221"/>
      <c r="S198" s="221"/>
      <c r="T198" s="222"/>
      <c r="U198" s="15"/>
      <c r="V198" s="15"/>
      <c r="W198" s="15"/>
      <c r="X198" s="15"/>
      <c r="Y198" s="15"/>
      <c r="Z198" s="15"/>
      <c r="AA198" s="15"/>
      <c r="AB198" s="15"/>
      <c r="AC198" s="15"/>
      <c r="AD198" s="15"/>
      <c r="AE198" s="15"/>
      <c r="AT198" s="217" t="s">
        <v>158</v>
      </c>
      <c r="AU198" s="217" t="s">
        <v>84</v>
      </c>
      <c r="AV198" s="15" t="s">
        <v>82</v>
      </c>
      <c r="AW198" s="15" t="s">
        <v>31</v>
      </c>
      <c r="AX198" s="15" t="s">
        <v>74</v>
      </c>
      <c r="AY198" s="217" t="s">
        <v>145</v>
      </c>
    </row>
    <row r="199" s="15" customFormat="1">
      <c r="A199" s="15"/>
      <c r="B199" s="216"/>
      <c r="C199" s="15"/>
      <c r="D199" s="193" t="s">
        <v>158</v>
      </c>
      <c r="E199" s="217" t="s">
        <v>1</v>
      </c>
      <c r="F199" s="218" t="s">
        <v>213</v>
      </c>
      <c r="G199" s="15"/>
      <c r="H199" s="217" t="s">
        <v>1</v>
      </c>
      <c r="I199" s="219"/>
      <c r="J199" s="15"/>
      <c r="K199" s="15"/>
      <c r="L199" s="216"/>
      <c r="M199" s="220"/>
      <c r="N199" s="221"/>
      <c r="O199" s="221"/>
      <c r="P199" s="221"/>
      <c r="Q199" s="221"/>
      <c r="R199" s="221"/>
      <c r="S199" s="221"/>
      <c r="T199" s="222"/>
      <c r="U199" s="15"/>
      <c r="V199" s="15"/>
      <c r="W199" s="15"/>
      <c r="X199" s="15"/>
      <c r="Y199" s="15"/>
      <c r="Z199" s="15"/>
      <c r="AA199" s="15"/>
      <c r="AB199" s="15"/>
      <c r="AC199" s="15"/>
      <c r="AD199" s="15"/>
      <c r="AE199" s="15"/>
      <c r="AT199" s="217" t="s">
        <v>158</v>
      </c>
      <c r="AU199" s="217" t="s">
        <v>84</v>
      </c>
      <c r="AV199" s="15" t="s">
        <v>82</v>
      </c>
      <c r="AW199" s="15" t="s">
        <v>31</v>
      </c>
      <c r="AX199" s="15" t="s">
        <v>74</v>
      </c>
      <c r="AY199" s="217" t="s">
        <v>145</v>
      </c>
    </row>
    <row r="200" s="13" customFormat="1">
      <c r="A200" s="13"/>
      <c r="B200" s="200"/>
      <c r="C200" s="13"/>
      <c r="D200" s="193" t="s">
        <v>158</v>
      </c>
      <c r="E200" s="201" t="s">
        <v>1</v>
      </c>
      <c r="F200" s="202" t="s">
        <v>214</v>
      </c>
      <c r="G200" s="13"/>
      <c r="H200" s="203">
        <v>146.09399999999999</v>
      </c>
      <c r="I200" s="204"/>
      <c r="J200" s="13"/>
      <c r="K200" s="13"/>
      <c r="L200" s="200"/>
      <c r="M200" s="205"/>
      <c r="N200" s="206"/>
      <c r="O200" s="206"/>
      <c r="P200" s="206"/>
      <c r="Q200" s="206"/>
      <c r="R200" s="206"/>
      <c r="S200" s="206"/>
      <c r="T200" s="207"/>
      <c r="U200" s="13"/>
      <c r="V200" s="13"/>
      <c r="W200" s="13"/>
      <c r="X200" s="13"/>
      <c r="Y200" s="13"/>
      <c r="Z200" s="13"/>
      <c r="AA200" s="13"/>
      <c r="AB200" s="13"/>
      <c r="AC200" s="13"/>
      <c r="AD200" s="13"/>
      <c r="AE200" s="13"/>
      <c r="AT200" s="201" t="s">
        <v>158</v>
      </c>
      <c r="AU200" s="201" t="s">
        <v>84</v>
      </c>
      <c r="AV200" s="13" t="s">
        <v>84</v>
      </c>
      <c r="AW200" s="13" t="s">
        <v>31</v>
      </c>
      <c r="AX200" s="13" t="s">
        <v>74</v>
      </c>
      <c r="AY200" s="201" t="s">
        <v>145</v>
      </c>
    </row>
    <row r="201" s="13" customFormat="1">
      <c r="A201" s="13"/>
      <c r="B201" s="200"/>
      <c r="C201" s="13"/>
      <c r="D201" s="193" t="s">
        <v>158</v>
      </c>
      <c r="E201" s="201" t="s">
        <v>1</v>
      </c>
      <c r="F201" s="202" t="s">
        <v>215</v>
      </c>
      <c r="G201" s="13"/>
      <c r="H201" s="203">
        <v>115.23</v>
      </c>
      <c r="I201" s="204"/>
      <c r="J201" s="13"/>
      <c r="K201" s="13"/>
      <c r="L201" s="200"/>
      <c r="M201" s="205"/>
      <c r="N201" s="206"/>
      <c r="O201" s="206"/>
      <c r="P201" s="206"/>
      <c r="Q201" s="206"/>
      <c r="R201" s="206"/>
      <c r="S201" s="206"/>
      <c r="T201" s="207"/>
      <c r="U201" s="13"/>
      <c r="V201" s="13"/>
      <c r="W201" s="13"/>
      <c r="X201" s="13"/>
      <c r="Y201" s="13"/>
      <c r="Z201" s="13"/>
      <c r="AA201" s="13"/>
      <c r="AB201" s="13"/>
      <c r="AC201" s="13"/>
      <c r="AD201" s="13"/>
      <c r="AE201" s="13"/>
      <c r="AT201" s="201" t="s">
        <v>158</v>
      </c>
      <c r="AU201" s="201" t="s">
        <v>84</v>
      </c>
      <c r="AV201" s="13" t="s">
        <v>84</v>
      </c>
      <c r="AW201" s="13" t="s">
        <v>31</v>
      </c>
      <c r="AX201" s="13" t="s">
        <v>74</v>
      </c>
      <c r="AY201" s="201" t="s">
        <v>145</v>
      </c>
    </row>
    <row r="202" s="13" customFormat="1">
      <c r="A202" s="13"/>
      <c r="B202" s="200"/>
      <c r="C202" s="13"/>
      <c r="D202" s="193" t="s">
        <v>158</v>
      </c>
      <c r="E202" s="201" t="s">
        <v>1</v>
      </c>
      <c r="F202" s="202" t="s">
        <v>216</v>
      </c>
      <c r="G202" s="13"/>
      <c r="H202" s="203">
        <v>-19.759</v>
      </c>
      <c r="I202" s="204"/>
      <c r="J202" s="13"/>
      <c r="K202" s="13"/>
      <c r="L202" s="200"/>
      <c r="M202" s="205"/>
      <c r="N202" s="206"/>
      <c r="O202" s="206"/>
      <c r="P202" s="206"/>
      <c r="Q202" s="206"/>
      <c r="R202" s="206"/>
      <c r="S202" s="206"/>
      <c r="T202" s="207"/>
      <c r="U202" s="13"/>
      <c r="V202" s="13"/>
      <c r="W202" s="13"/>
      <c r="X202" s="13"/>
      <c r="Y202" s="13"/>
      <c r="Z202" s="13"/>
      <c r="AA202" s="13"/>
      <c r="AB202" s="13"/>
      <c r="AC202" s="13"/>
      <c r="AD202" s="13"/>
      <c r="AE202" s="13"/>
      <c r="AT202" s="201" t="s">
        <v>158</v>
      </c>
      <c r="AU202" s="201" t="s">
        <v>84</v>
      </c>
      <c r="AV202" s="13" t="s">
        <v>84</v>
      </c>
      <c r="AW202" s="13" t="s">
        <v>31</v>
      </c>
      <c r="AX202" s="13" t="s">
        <v>74</v>
      </c>
      <c r="AY202" s="201" t="s">
        <v>145</v>
      </c>
    </row>
    <row r="203" s="14" customFormat="1">
      <c r="A203" s="14"/>
      <c r="B203" s="208"/>
      <c r="C203" s="14"/>
      <c r="D203" s="193" t="s">
        <v>158</v>
      </c>
      <c r="E203" s="209" t="s">
        <v>1</v>
      </c>
      <c r="F203" s="210" t="s">
        <v>160</v>
      </c>
      <c r="G203" s="14"/>
      <c r="H203" s="211">
        <v>241.565</v>
      </c>
      <c r="I203" s="212"/>
      <c r="J203" s="14"/>
      <c r="K203" s="14"/>
      <c r="L203" s="208"/>
      <c r="M203" s="213"/>
      <c r="N203" s="214"/>
      <c r="O203" s="214"/>
      <c r="P203" s="214"/>
      <c r="Q203" s="214"/>
      <c r="R203" s="214"/>
      <c r="S203" s="214"/>
      <c r="T203" s="215"/>
      <c r="U203" s="14"/>
      <c r="V203" s="14"/>
      <c r="W203" s="14"/>
      <c r="X203" s="14"/>
      <c r="Y203" s="14"/>
      <c r="Z203" s="14"/>
      <c r="AA203" s="14"/>
      <c r="AB203" s="14"/>
      <c r="AC203" s="14"/>
      <c r="AD203" s="14"/>
      <c r="AE203" s="14"/>
      <c r="AT203" s="209" t="s">
        <v>158</v>
      </c>
      <c r="AU203" s="209" t="s">
        <v>84</v>
      </c>
      <c r="AV203" s="14" t="s">
        <v>152</v>
      </c>
      <c r="AW203" s="14" t="s">
        <v>31</v>
      </c>
      <c r="AX203" s="14" t="s">
        <v>82</v>
      </c>
      <c r="AY203" s="209" t="s">
        <v>145</v>
      </c>
    </row>
    <row r="204" s="2" customFormat="1" ht="33" customHeight="1">
      <c r="A204" s="38"/>
      <c r="B204" s="179"/>
      <c r="C204" s="180" t="s">
        <v>230</v>
      </c>
      <c r="D204" s="180" t="s">
        <v>147</v>
      </c>
      <c r="E204" s="181" t="s">
        <v>231</v>
      </c>
      <c r="F204" s="182" t="s">
        <v>232</v>
      </c>
      <c r="G204" s="183" t="s">
        <v>233</v>
      </c>
      <c r="H204" s="184">
        <v>1</v>
      </c>
      <c r="I204" s="185"/>
      <c r="J204" s="186">
        <f>ROUND(I204*H204,2)</f>
        <v>0</v>
      </c>
      <c r="K204" s="182" t="s">
        <v>151</v>
      </c>
      <c r="L204" s="39"/>
      <c r="M204" s="187" t="s">
        <v>1</v>
      </c>
      <c r="N204" s="188" t="s">
        <v>39</v>
      </c>
      <c r="O204" s="77"/>
      <c r="P204" s="189">
        <f>O204*H204</f>
        <v>0</v>
      </c>
      <c r="Q204" s="189">
        <v>0.053620000000000001</v>
      </c>
      <c r="R204" s="189">
        <f>Q204*H204</f>
        <v>0.053620000000000001</v>
      </c>
      <c r="S204" s="189">
        <v>0</v>
      </c>
      <c r="T204" s="190">
        <f>S204*H204</f>
        <v>0</v>
      </c>
      <c r="U204" s="38"/>
      <c r="V204" s="38"/>
      <c r="W204" s="38"/>
      <c r="X204" s="38"/>
      <c r="Y204" s="38"/>
      <c r="Z204" s="38"/>
      <c r="AA204" s="38"/>
      <c r="AB204" s="38"/>
      <c r="AC204" s="38"/>
      <c r="AD204" s="38"/>
      <c r="AE204" s="38"/>
      <c r="AR204" s="191" t="s">
        <v>152</v>
      </c>
      <c r="AT204" s="191" t="s">
        <v>147</v>
      </c>
      <c r="AU204" s="191" t="s">
        <v>84</v>
      </c>
      <c r="AY204" s="19" t="s">
        <v>145</v>
      </c>
      <c r="BE204" s="192">
        <f>IF(N204="základní",J204,0)</f>
        <v>0</v>
      </c>
      <c r="BF204" s="192">
        <f>IF(N204="snížená",J204,0)</f>
        <v>0</v>
      </c>
      <c r="BG204" s="192">
        <f>IF(N204="zákl. přenesená",J204,0)</f>
        <v>0</v>
      </c>
      <c r="BH204" s="192">
        <f>IF(N204="sníž. přenesená",J204,0)</f>
        <v>0</v>
      </c>
      <c r="BI204" s="192">
        <f>IF(N204="nulová",J204,0)</f>
        <v>0</v>
      </c>
      <c r="BJ204" s="19" t="s">
        <v>82</v>
      </c>
      <c r="BK204" s="192">
        <f>ROUND(I204*H204,2)</f>
        <v>0</v>
      </c>
      <c r="BL204" s="19" t="s">
        <v>152</v>
      </c>
      <c r="BM204" s="191" t="s">
        <v>234</v>
      </c>
    </row>
    <row r="205" s="2" customFormat="1">
      <c r="A205" s="38"/>
      <c r="B205" s="39"/>
      <c r="C205" s="38"/>
      <c r="D205" s="193" t="s">
        <v>154</v>
      </c>
      <c r="E205" s="38"/>
      <c r="F205" s="194" t="s">
        <v>235</v>
      </c>
      <c r="G205" s="38"/>
      <c r="H205" s="38"/>
      <c r="I205" s="195"/>
      <c r="J205" s="38"/>
      <c r="K205" s="38"/>
      <c r="L205" s="39"/>
      <c r="M205" s="196"/>
      <c r="N205" s="197"/>
      <c r="O205" s="77"/>
      <c r="P205" s="77"/>
      <c r="Q205" s="77"/>
      <c r="R205" s="77"/>
      <c r="S205" s="77"/>
      <c r="T205" s="78"/>
      <c r="U205" s="38"/>
      <c r="V205" s="38"/>
      <c r="W205" s="38"/>
      <c r="X205" s="38"/>
      <c r="Y205" s="38"/>
      <c r="Z205" s="38"/>
      <c r="AA205" s="38"/>
      <c r="AB205" s="38"/>
      <c r="AC205" s="38"/>
      <c r="AD205" s="38"/>
      <c r="AE205" s="38"/>
      <c r="AT205" s="19" t="s">
        <v>154</v>
      </c>
      <c r="AU205" s="19" t="s">
        <v>84</v>
      </c>
    </row>
    <row r="206" s="2" customFormat="1">
      <c r="A206" s="38"/>
      <c r="B206" s="39"/>
      <c r="C206" s="38"/>
      <c r="D206" s="198" t="s">
        <v>156</v>
      </c>
      <c r="E206" s="38"/>
      <c r="F206" s="199" t="s">
        <v>236</v>
      </c>
      <c r="G206" s="38"/>
      <c r="H206" s="38"/>
      <c r="I206" s="195"/>
      <c r="J206" s="38"/>
      <c r="K206" s="38"/>
      <c r="L206" s="39"/>
      <c r="M206" s="196"/>
      <c r="N206" s="197"/>
      <c r="O206" s="77"/>
      <c r="P206" s="77"/>
      <c r="Q206" s="77"/>
      <c r="R206" s="77"/>
      <c r="S206" s="77"/>
      <c r="T206" s="78"/>
      <c r="U206" s="38"/>
      <c r="V206" s="38"/>
      <c r="W206" s="38"/>
      <c r="X206" s="38"/>
      <c r="Y206" s="38"/>
      <c r="Z206" s="38"/>
      <c r="AA206" s="38"/>
      <c r="AB206" s="38"/>
      <c r="AC206" s="38"/>
      <c r="AD206" s="38"/>
      <c r="AE206" s="38"/>
      <c r="AT206" s="19" t="s">
        <v>156</v>
      </c>
      <c r="AU206" s="19" t="s">
        <v>84</v>
      </c>
    </row>
    <row r="207" s="15" customFormat="1">
      <c r="A207" s="15"/>
      <c r="B207" s="216"/>
      <c r="C207" s="15"/>
      <c r="D207" s="193" t="s">
        <v>158</v>
      </c>
      <c r="E207" s="217" t="s">
        <v>1</v>
      </c>
      <c r="F207" s="218" t="s">
        <v>237</v>
      </c>
      <c r="G207" s="15"/>
      <c r="H207" s="217" t="s">
        <v>1</v>
      </c>
      <c r="I207" s="219"/>
      <c r="J207" s="15"/>
      <c r="K207" s="15"/>
      <c r="L207" s="216"/>
      <c r="M207" s="220"/>
      <c r="N207" s="221"/>
      <c r="O207" s="221"/>
      <c r="P207" s="221"/>
      <c r="Q207" s="221"/>
      <c r="R207" s="221"/>
      <c r="S207" s="221"/>
      <c r="T207" s="222"/>
      <c r="U207" s="15"/>
      <c r="V207" s="15"/>
      <c r="W207" s="15"/>
      <c r="X207" s="15"/>
      <c r="Y207" s="15"/>
      <c r="Z207" s="15"/>
      <c r="AA207" s="15"/>
      <c r="AB207" s="15"/>
      <c r="AC207" s="15"/>
      <c r="AD207" s="15"/>
      <c r="AE207" s="15"/>
      <c r="AT207" s="217" t="s">
        <v>158</v>
      </c>
      <c r="AU207" s="217" t="s">
        <v>84</v>
      </c>
      <c r="AV207" s="15" t="s">
        <v>82</v>
      </c>
      <c r="AW207" s="15" t="s">
        <v>31</v>
      </c>
      <c r="AX207" s="15" t="s">
        <v>74</v>
      </c>
      <c r="AY207" s="217" t="s">
        <v>145</v>
      </c>
    </row>
    <row r="208" s="13" customFormat="1">
      <c r="A208" s="13"/>
      <c r="B208" s="200"/>
      <c r="C208" s="13"/>
      <c r="D208" s="193" t="s">
        <v>158</v>
      </c>
      <c r="E208" s="201" t="s">
        <v>1</v>
      </c>
      <c r="F208" s="202" t="s">
        <v>82</v>
      </c>
      <c r="G208" s="13"/>
      <c r="H208" s="203">
        <v>1</v>
      </c>
      <c r="I208" s="204"/>
      <c r="J208" s="13"/>
      <c r="K208" s="13"/>
      <c r="L208" s="200"/>
      <c r="M208" s="205"/>
      <c r="N208" s="206"/>
      <c r="O208" s="206"/>
      <c r="P208" s="206"/>
      <c r="Q208" s="206"/>
      <c r="R208" s="206"/>
      <c r="S208" s="206"/>
      <c r="T208" s="207"/>
      <c r="U208" s="13"/>
      <c r="V208" s="13"/>
      <c r="W208" s="13"/>
      <c r="X208" s="13"/>
      <c r="Y208" s="13"/>
      <c r="Z208" s="13"/>
      <c r="AA208" s="13"/>
      <c r="AB208" s="13"/>
      <c r="AC208" s="13"/>
      <c r="AD208" s="13"/>
      <c r="AE208" s="13"/>
      <c r="AT208" s="201" t="s">
        <v>158</v>
      </c>
      <c r="AU208" s="201" t="s">
        <v>84</v>
      </c>
      <c r="AV208" s="13" t="s">
        <v>84</v>
      </c>
      <c r="AW208" s="13" t="s">
        <v>31</v>
      </c>
      <c r="AX208" s="13" t="s">
        <v>74</v>
      </c>
      <c r="AY208" s="201" t="s">
        <v>145</v>
      </c>
    </row>
    <row r="209" s="14" customFormat="1">
      <c r="A209" s="14"/>
      <c r="B209" s="208"/>
      <c r="C209" s="14"/>
      <c r="D209" s="193" t="s">
        <v>158</v>
      </c>
      <c r="E209" s="209" t="s">
        <v>1</v>
      </c>
      <c r="F209" s="210" t="s">
        <v>160</v>
      </c>
      <c r="G209" s="14"/>
      <c r="H209" s="211">
        <v>1</v>
      </c>
      <c r="I209" s="212"/>
      <c r="J209" s="14"/>
      <c r="K209" s="14"/>
      <c r="L209" s="208"/>
      <c r="M209" s="213"/>
      <c r="N209" s="214"/>
      <c r="O209" s="214"/>
      <c r="P209" s="214"/>
      <c r="Q209" s="214"/>
      <c r="R209" s="214"/>
      <c r="S209" s="214"/>
      <c r="T209" s="215"/>
      <c r="U209" s="14"/>
      <c r="V209" s="14"/>
      <c r="W209" s="14"/>
      <c r="X209" s="14"/>
      <c r="Y209" s="14"/>
      <c r="Z209" s="14"/>
      <c r="AA209" s="14"/>
      <c r="AB209" s="14"/>
      <c r="AC209" s="14"/>
      <c r="AD209" s="14"/>
      <c r="AE209" s="14"/>
      <c r="AT209" s="209" t="s">
        <v>158</v>
      </c>
      <c r="AU209" s="209" t="s">
        <v>84</v>
      </c>
      <c r="AV209" s="14" t="s">
        <v>152</v>
      </c>
      <c r="AW209" s="14" t="s">
        <v>31</v>
      </c>
      <c r="AX209" s="14" t="s">
        <v>82</v>
      </c>
      <c r="AY209" s="209" t="s">
        <v>145</v>
      </c>
    </row>
    <row r="210" s="2" customFormat="1" ht="24.15" customHeight="1">
      <c r="A210" s="38"/>
      <c r="B210" s="179"/>
      <c r="C210" s="224" t="s">
        <v>8</v>
      </c>
      <c r="D210" s="224" t="s">
        <v>238</v>
      </c>
      <c r="E210" s="225" t="s">
        <v>239</v>
      </c>
      <c r="F210" s="226" t="s">
        <v>240</v>
      </c>
      <c r="G210" s="227" t="s">
        <v>233</v>
      </c>
      <c r="H210" s="228">
        <v>1</v>
      </c>
      <c r="I210" s="229"/>
      <c r="J210" s="230">
        <f>ROUND(I210*H210,2)</f>
        <v>0</v>
      </c>
      <c r="K210" s="226" t="s">
        <v>151</v>
      </c>
      <c r="L210" s="231"/>
      <c r="M210" s="232" t="s">
        <v>1</v>
      </c>
      <c r="N210" s="233" t="s">
        <v>39</v>
      </c>
      <c r="O210" s="77"/>
      <c r="P210" s="189">
        <f>O210*H210</f>
        <v>0</v>
      </c>
      <c r="Q210" s="189">
        <v>0.036999999999999998</v>
      </c>
      <c r="R210" s="189">
        <f>Q210*H210</f>
        <v>0.036999999999999998</v>
      </c>
      <c r="S210" s="189">
        <v>0</v>
      </c>
      <c r="T210" s="190">
        <f>S210*H210</f>
        <v>0</v>
      </c>
      <c r="U210" s="38"/>
      <c r="V210" s="38"/>
      <c r="W210" s="38"/>
      <c r="X210" s="38"/>
      <c r="Y210" s="38"/>
      <c r="Z210" s="38"/>
      <c r="AA210" s="38"/>
      <c r="AB210" s="38"/>
      <c r="AC210" s="38"/>
      <c r="AD210" s="38"/>
      <c r="AE210" s="38"/>
      <c r="AR210" s="191" t="s">
        <v>207</v>
      </c>
      <c r="AT210" s="191" t="s">
        <v>238</v>
      </c>
      <c r="AU210" s="191" t="s">
        <v>84</v>
      </c>
      <c r="AY210" s="19" t="s">
        <v>145</v>
      </c>
      <c r="BE210" s="192">
        <f>IF(N210="základní",J210,0)</f>
        <v>0</v>
      </c>
      <c r="BF210" s="192">
        <f>IF(N210="snížená",J210,0)</f>
        <v>0</v>
      </c>
      <c r="BG210" s="192">
        <f>IF(N210="zákl. přenesená",J210,0)</f>
        <v>0</v>
      </c>
      <c r="BH210" s="192">
        <f>IF(N210="sníž. přenesená",J210,0)</f>
        <v>0</v>
      </c>
      <c r="BI210" s="192">
        <f>IF(N210="nulová",J210,0)</f>
        <v>0</v>
      </c>
      <c r="BJ210" s="19" t="s">
        <v>82</v>
      </c>
      <c r="BK210" s="192">
        <f>ROUND(I210*H210,2)</f>
        <v>0</v>
      </c>
      <c r="BL210" s="19" t="s">
        <v>152</v>
      </c>
      <c r="BM210" s="191" t="s">
        <v>241</v>
      </c>
    </row>
    <row r="211" s="2" customFormat="1">
      <c r="A211" s="38"/>
      <c r="B211" s="39"/>
      <c r="C211" s="38"/>
      <c r="D211" s="193" t="s">
        <v>154</v>
      </c>
      <c r="E211" s="38"/>
      <c r="F211" s="194" t="s">
        <v>240</v>
      </c>
      <c r="G211" s="38"/>
      <c r="H211" s="38"/>
      <c r="I211" s="195"/>
      <c r="J211" s="38"/>
      <c r="K211" s="38"/>
      <c r="L211" s="39"/>
      <c r="M211" s="196"/>
      <c r="N211" s="197"/>
      <c r="O211" s="77"/>
      <c r="P211" s="77"/>
      <c r="Q211" s="77"/>
      <c r="R211" s="77"/>
      <c r="S211" s="77"/>
      <c r="T211" s="78"/>
      <c r="U211" s="38"/>
      <c r="V211" s="38"/>
      <c r="W211" s="38"/>
      <c r="X211" s="38"/>
      <c r="Y211" s="38"/>
      <c r="Z211" s="38"/>
      <c r="AA211" s="38"/>
      <c r="AB211" s="38"/>
      <c r="AC211" s="38"/>
      <c r="AD211" s="38"/>
      <c r="AE211" s="38"/>
      <c r="AT211" s="19" t="s">
        <v>154</v>
      </c>
      <c r="AU211" s="19" t="s">
        <v>84</v>
      </c>
    </row>
    <row r="212" s="12" customFormat="1" ht="22.8" customHeight="1">
      <c r="A212" s="12"/>
      <c r="B212" s="166"/>
      <c r="C212" s="12"/>
      <c r="D212" s="167" t="s">
        <v>73</v>
      </c>
      <c r="E212" s="177" t="s">
        <v>217</v>
      </c>
      <c r="F212" s="177" t="s">
        <v>242</v>
      </c>
      <c r="G212" s="12"/>
      <c r="H212" s="12"/>
      <c r="I212" s="169"/>
      <c r="J212" s="178">
        <f>BK212</f>
        <v>0</v>
      </c>
      <c r="K212" s="12"/>
      <c r="L212" s="166"/>
      <c r="M212" s="171"/>
      <c r="N212" s="172"/>
      <c r="O212" s="172"/>
      <c r="P212" s="173">
        <f>SUM(P213:P231)</f>
        <v>0</v>
      </c>
      <c r="Q212" s="172"/>
      <c r="R212" s="173">
        <f>SUM(R213:R231)</f>
        <v>0.0018280000000000002</v>
      </c>
      <c r="S212" s="172"/>
      <c r="T212" s="174">
        <f>SUM(T213:T231)</f>
        <v>0</v>
      </c>
      <c r="U212" s="12"/>
      <c r="V212" s="12"/>
      <c r="W212" s="12"/>
      <c r="X212" s="12"/>
      <c r="Y212" s="12"/>
      <c r="Z212" s="12"/>
      <c r="AA212" s="12"/>
      <c r="AB212" s="12"/>
      <c r="AC212" s="12"/>
      <c r="AD212" s="12"/>
      <c r="AE212" s="12"/>
      <c r="AR212" s="167" t="s">
        <v>82</v>
      </c>
      <c r="AT212" s="175" t="s">
        <v>73</v>
      </c>
      <c r="AU212" s="175" t="s">
        <v>82</v>
      </c>
      <c r="AY212" s="167" t="s">
        <v>145</v>
      </c>
      <c r="BK212" s="176">
        <f>SUM(BK213:BK231)</f>
        <v>0</v>
      </c>
    </row>
    <row r="213" s="2" customFormat="1" ht="37.8" customHeight="1">
      <c r="A213" s="38"/>
      <c r="B213" s="179"/>
      <c r="C213" s="180" t="s">
        <v>243</v>
      </c>
      <c r="D213" s="180" t="s">
        <v>147</v>
      </c>
      <c r="E213" s="181" t="s">
        <v>244</v>
      </c>
      <c r="F213" s="182" t="s">
        <v>245</v>
      </c>
      <c r="G213" s="183" t="s">
        <v>150</v>
      </c>
      <c r="H213" s="184">
        <v>326.88999999999999</v>
      </c>
      <c r="I213" s="185"/>
      <c r="J213" s="186">
        <f>ROUND(I213*H213,2)</f>
        <v>0</v>
      </c>
      <c r="K213" s="182" t="s">
        <v>151</v>
      </c>
      <c r="L213" s="39"/>
      <c r="M213" s="187" t="s">
        <v>1</v>
      </c>
      <c r="N213" s="188" t="s">
        <v>39</v>
      </c>
      <c r="O213" s="77"/>
      <c r="P213" s="189">
        <f>O213*H213</f>
        <v>0</v>
      </c>
      <c r="Q213" s="189">
        <v>0</v>
      </c>
      <c r="R213" s="189">
        <f>Q213*H213</f>
        <v>0</v>
      </c>
      <c r="S213" s="189">
        <v>0</v>
      </c>
      <c r="T213" s="190">
        <f>S213*H213</f>
        <v>0</v>
      </c>
      <c r="U213" s="38"/>
      <c r="V213" s="38"/>
      <c r="W213" s="38"/>
      <c r="X213" s="38"/>
      <c r="Y213" s="38"/>
      <c r="Z213" s="38"/>
      <c r="AA213" s="38"/>
      <c r="AB213" s="38"/>
      <c r="AC213" s="38"/>
      <c r="AD213" s="38"/>
      <c r="AE213" s="38"/>
      <c r="AR213" s="191" t="s">
        <v>152</v>
      </c>
      <c r="AT213" s="191" t="s">
        <v>147</v>
      </c>
      <c r="AU213" s="191" t="s">
        <v>84</v>
      </c>
      <c r="AY213" s="19" t="s">
        <v>145</v>
      </c>
      <c r="BE213" s="192">
        <f>IF(N213="základní",J213,0)</f>
        <v>0</v>
      </c>
      <c r="BF213" s="192">
        <f>IF(N213="snížená",J213,0)</f>
        <v>0</v>
      </c>
      <c r="BG213" s="192">
        <f>IF(N213="zákl. přenesená",J213,0)</f>
        <v>0</v>
      </c>
      <c r="BH213" s="192">
        <f>IF(N213="sníž. přenesená",J213,0)</f>
        <v>0</v>
      </c>
      <c r="BI213" s="192">
        <f>IF(N213="nulová",J213,0)</f>
        <v>0</v>
      </c>
      <c r="BJ213" s="19" t="s">
        <v>82</v>
      </c>
      <c r="BK213" s="192">
        <f>ROUND(I213*H213,2)</f>
        <v>0</v>
      </c>
      <c r="BL213" s="19" t="s">
        <v>152</v>
      </c>
      <c r="BM213" s="191" t="s">
        <v>246</v>
      </c>
    </row>
    <row r="214" s="2" customFormat="1">
      <c r="A214" s="38"/>
      <c r="B214" s="39"/>
      <c r="C214" s="38"/>
      <c r="D214" s="193" t="s">
        <v>154</v>
      </c>
      <c r="E214" s="38"/>
      <c r="F214" s="194" t="s">
        <v>247</v>
      </c>
      <c r="G214" s="38"/>
      <c r="H214" s="38"/>
      <c r="I214" s="195"/>
      <c r="J214" s="38"/>
      <c r="K214" s="38"/>
      <c r="L214" s="39"/>
      <c r="M214" s="196"/>
      <c r="N214" s="197"/>
      <c r="O214" s="77"/>
      <c r="P214" s="77"/>
      <c r="Q214" s="77"/>
      <c r="R214" s="77"/>
      <c r="S214" s="77"/>
      <c r="T214" s="78"/>
      <c r="U214" s="38"/>
      <c r="V214" s="38"/>
      <c r="W214" s="38"/>
      <c r="X214" s="38"/>
      <c r="Y214" s="38"/>
      <c r="Z214" s="38"/>
      <c r="AA214" s="38"/>
      <c r="AB214" s="38"/>
      <c r="AC214" s="38"/>
      <c r="AD214" s="38"/>
      <c r="AE214" s="38"/>
      <c r="AT214" s="19" t="s">
        <v>154</v>
      </c>
      <c r="AU214" s="19" t="s">
        <v>84</v>
      </c>
    </row>
    <row r="215" s="2" customFormat="1">
      <c r="A215" s="38"/>
      <c r="B215" s="39"/>
      <c r="C215" s="38"/>
      <c r="D215" s="198" t="s">
        <v>156</v>
      </c>
      <c r="E215" s="38"/>
      <c r="F215" s="199" t="s">
        <v>248</v>
      </c>
      <c r="G215" s="38"/>
      <c r="H215" s="38"/>
      <c r="I215" s="195"/>
      <c r="J215" s="38"/>
      <c r="K215" s="38"/>
      <c r="L215" s="39"/>
      <c r="M215" s="196"/>
      <c r="N215" s="197"/>
      <c r="O215" s="77"/>
      <c r="P215" s="77"/>
      <c r="Q215" s="77"/>
      <c r="R215" s="77"/>
      <c r="S215" s="77"/>
      <c r="T215" s="78"/>
      <c r="U215" s="38"/>
      <c r="V215" s="38"/>
      <c r="W215" s="38"/>
      <c r="X215" s="38"/>
      <c r="Y215" s="38"/>
      <c r="Z215" s="38"/>
      <c r="AA215" s="38"/>
      <c r="AB215" s="38"/>
      <c r="AC215" s="38"/>
      <c r="AD215" s="38"/>
      <c r="AE215" s="38"/>
      <c r="AT215" s="19" t="s">
        <v>156</v>
      </c>
      <c r="AU215" s="19" t="s">
        <v>84</v>
      </c>
    </row>
    <row r="216" s="13" customFormat="1">
      <c r="A216" s="13"/>
      <c r="B216" s="200"/>
      <c r="C216" s="13"/>
      <c r="D216" s="193" t="s">
        <v>158</v>
      </c>
      <c r="E216" s="201" t="s">
        <v>1</v>
      </c>
      <c r="F216" s="202" t="s">
        <v>249</v>
      </c>
      <c r="G216" s="13"/>
      <c r="H216" s="203">
        <v>326.88999999999999</v>
      </c>
      <c r="I216" s="204"/>
      <c r="J216" s="13"/>
      <c r="K216" s="13"/>
      <c r="L216" s="200"/>
      <c r="M216" s="205"/>
      <c r="N216" s="206"/>
      <c r="O216" s="206"/>
      <c r="P216" s="206"/>
      <c r="Q216" s="206"/>
      <c r="R216" s="206"/>
      <c r="S216" s="206"/>
      <c r="T216" s="207"/>
      <c r="U216" s="13"/>
      <c r="V216" s="13"/>
      <c r="W216" s="13"/>
      <c r="X216" s="13"/>
      <c r="Y216" s="13"/>
      <c r="Z216" s="13"/>
      <c r="AA216" s="13"/>
      <c r="AB216" s="13"/>
      <c r="AC216" s="13"/>
      <c r="AD216" s="13"/>
      <c r="AE216" s="13"/>
      <c r="AT216" s="201" t="s">
        <v>158</v>
      </c>
      <c r="AU216" s="201" t="s">
        <v>84</v>
      </c>
      <c r="AV216" s="13" t="s">
        <v>84</v>
      </c>
      <c r="AW216" s="13" t="s">
        <v>31</v>
      </c>
      <c r="AX216" s="13" t="s">
        <v>74</v>
      </c>
      <c r="AY216" s="201" t="s">
        <v>145</v>
      </c>
    </row>
    <row r="217" s="14" customFormat="1">
      <c r="A217" s="14"/>
      <c r="B217" s="208"/>
      <c r="C217" s="14"/>
      <c r="D217" s="193" t="s">
        <v>158</v>
      </c>
      <c r="E217" s="209" t="s">
        <v>1</v>
      </c>
      <c r="F217" s="210" t="s">
        <v>160</v>
      </c>
      <c r="G217" s="14"/>
      <c r="H217" s="211">
        <v>326.88999999999999</v>
      </c>
      <c r="I217" s="212"/>
      <c r="J217" s="14"/>
      <c r="K217" s="14"/>
      <c r="L217" s="208"/>
      <c r="M217" s="213"/>
      <c r="N217" s="214"/>
      <c r="O217" s="214"/>
      <c r="P217" s="214"/>
      <c r="Q217" s="214"/>
      <c r="R217" s="214"/>
      <c r="S217" s="214"/>
      <c r="T217" s="215"/>
      <c r="U217" s="14"/>
      <c r="V217" s="14"/>
      <c r="W217" s="14"/>
      <c r="X217" s="14"/>
      <c r="Y217" s="14"/>
      <c r="Z217" s="14"/>
      <c r="AA217" s="14"/>
      <c r="AB217" s="14"/>
      <c r="AC217" s="14"/>
      <c r="AD217" s="14"/>
      <c r="AE217" s="14"/>
      <c r="AT217" s="209" t="s">
        <v>158</v>
      </c>
      <c r="AU217" s="209" t="s">
        <v>84</v>
      </c>
      <c r="AV217" s="14" t="s">
        <v>152</v>
      </c>
      <c r="AW217" s="14" t="s">
        <v>31</v>
      </c>
      <c r="AX217" s="14" t="s">
        <v>82</v>
      </c>
      <c r="AY217" s="209" t="s">
        <v>145</v>
      </c>
    </row>
    <row r="218" s="2" customFormat="1" ht="37.8" customHeight="1">
      <c r="A218" s="38"/>
      <c r="B218" s="179"/>
      <c r="C218" s="180" t="s">
        <v>250</v>
      </c>
      <c r="D218" s="180" t="s">
        <v>147</v>
      </c>
      <c r="E218" s="181" t="s">
        <v>251</v>
      </c>
      <c r="F218" s="182" t="s">
        <v>252</v>
      </c>
      <c r="G218" s="183" t="s">
        <v>150</v>
      </c>
      <c r="H218" s="184">
        <v>16344.5</v>
      </c>
      <c r="I218" s="185"/>
      <c r="J218" s="186">
        <f>ROUND(I218*H218,2)</f>
        <v>0</v>
      </c>
      <c r="K218" s="182" t="s">
        <v>151</v>
      </c>
      <c r="L218" s="39"/>
      <c r="M218" s="187" t="s">
        <v>1</v>
      </c>
      <c r="N218" s="188" t="s">
        <v>39</v>
      </c>
      <c r="O218" s="77"/>
      <c r="P218" s="189">
        <f>O218*H218</f>
        <v>0</v>
      </c>
      <c r="Q218" s="189">
        <v>0</v>
      </c>
      <c r="R218" s="189">
        <f>Q218*H218</f>
        <v>0</v>
      </c>
      <c r="S218" s="189">
        <v>0</v>
      </c>
      <c r="T218" s="190">
        <f>S218*H218</f>
        <v>0</v>
      </c>
      <c r="U218" s="38"/>
      <c r="V218" s="38"/>
      <c r="W218" s="38"/>
      <c r="X218" s="38"/>
      <c r="Y218" s="38"/>
      <c r="Z218" s="38"/>
      <c r="AA218" s="38"/>
      <c r="AB218" s="38"/>
      <c r="AC218" s="38"/>
      <c r="AD218" s="38"/>
      <c r="AE218" s="38"/>
      <c r="AR218" s="191" t="s">
        <v>152</v>
      </c>
      <c r="AT218" s="191" t="s">
        <v>147</v>
      </c>
      <c r="AU218" s="191" t="s">
        <v>84</v>
      </c>
      <c r="AY218" s="19" t="s">
        <v>145</v>
      </c>
      <c r="BE218" s="192">
        <f>IF(N218="základní",J218,0)</f>
        <v>0</v>
      </c>
      <c r="BF218" s="192">
        <f>IF(N218="snížená",J218,0)</f>
        <v>0</v>
      </c>
      <c r="BG218" s="192">
        <f>IF(N218="zákl. přenesená",J218,0)</f>
        <v>0</v>
      </c>
      <c r="BH218" s="192">
        <f>IF(N218="sníž. přenesená",J218,0)</f>
        <v>0</v>
      </c>
      <c r="BI218" s="192">
        <f>IF(N218="nulová",J218,0)</f>
        <v>0</v>
      </c>
      <c r="BJ218" s="19" t="s">
        <v>82</v>
      </c>
      <c r="BK218" s="192">
        <f>ROUND(I218*H218,2)</f>
        <v>0</v>
      </c>
      <c r="BL218" s="19" t="s">
        <v>152</v>
      </c>
      <c r="BM218" s="191" t="s">
        <v>253</v>
      </c>
    </row>
    <row r="219" s="2" customFormat="1">
      <c r="A219" s="38"/>
      <c r="B219" s="39"/>
      <c r="C219" s="38"/>
      <c r="D219" s="193" t="s">
        <v>154</v>
      </c>
      <c r="E219" s="38"/>
      <c r="F219" s="194" t="s">
        <v>254</v>
      </c>
      <c r="G219" s="38"/>
      <c r="H219" s="38"/>
      <c r="I219" s="195"/>
      <c r="J219" s="38"/>
      <c r="K219" s="38"/>
      <c r="L219" s="39"/>
      <c r="M219" s="196"/>
      <c r="N219" s="197"/>
      <c r="O219" s="77"/>
      <c r="P219" s="77"/>
      <c r="Q219" s="77"/>
      <c r="R219" s="77"/>
      <c r="S219" s="77"/>
      <c r="T219" s="78"/>
      <c r="U219" s="38"/>
      <c r="V219" s="38"/>
      <c r="W219" s="38"/>
      <c r="X219" s="38"/>
      <c r="Y219" s="38"/>
      <c r="Z219" s="38"/>
      <c r="AA219" s="38"/>
      <c r="AB219" s="38"/>
      <c r="AC219" s="38"/>
      <c r="AD219" s="38"/>
      <c r="AE219" s="38"/>
      <c r="AT219" s="19" t="s">
        <v>154</v>
      </c>
      <c r="AU219" s="19" t="s">
        <v>84</v>
      </c>
    </row>
    <row r="220" s="2" customFormat="1">
      <c r="A220" s="38"/>
      <c r="B220" s="39"/>
      <c r="C220" s="38"/>
      <c r="D220" s="198" t="s">
        <v>156</v>
      </c>
      <c r="E220" s="38"/>
      <c r="F220" s="199" t="s">
        <v>255</v>
      </c>
      <c r="G220" s="38"/>
      <c r="H220" s="38"/>
      <c r="I220" s="195"/>
      <c r="J220" s="38"/>
      <c r="K220" s="38"/>
      <c r="L220" s="39"/>
      <c r="M220" s="196"/>
      <c r="N220" s="197"/>
      <c r="O220" s="77"/>
      <c r="P220" s="77"/>
      <c r="Q220" s="77"/>
      <c r="R220" s="77"/>
      <c r="S220" s="77"/>
      <c r="T220" s="78"/>
      <c r="U220" s="38"/>
      <c r="V220" s="38"/>
      <c r="W220" s="38"/>
      <c r="X220" s="38"/>
      <c r="Y220" s="38"/>
      <c r="Z220" s="38"/>
      <c r="AA220" s="38"/>
      <c r="AB220" s="38"/>
      <c r="AC220" s="38"/>
      <c r="AD220" s="38"/>
      <c r="AE220" s="38"/>
      <c r="AT220" s="19" t="s">
        <v>156</v>
      </c>
      <c r="AU220" s="19" t="s">
        <v>84</v>
      </c>
    </row>
    <row r="221" s="13" customFormat="1">
      <c r="A221" s="13"/>
      <c r="B221" s="200"/>
      <c r="C221" s="13"/>
      <c r="D221" s="193" t="s">
        <v>158</v>
      </c>
      <c r="E221" s="13"/>
      <c r="F221" s="202" t="s">
        <v>256</v>
      </c>
      <c r="G221" s="13"/>
      <c r="H221" s="203">
        <v>16344.5</v>
      </c>
      <c r="I221" s="204"/>
      <c r="J221" s="13"/>
      <c r="K221" s="13"/>
      <c r="L221" s="200"/>
      <c r="M221" s="205"/>
      <c r="N221" s="206"/>
      <c r="O221" s="206"/>
      <c r="P221" s="206"/>
      <c r="Q221" s="206"/>
      <c r="R221" s="206"/>
      <c r="S221" s="206"/>
      <c r="T221" s="207"/>
      <c r="U221" s="13"/>
      <c r="V221" s="13"/>
      <c r="W221" s="13"/>
      <c r="X221" s="13"/>
      <c r="Y221" s="13"/>
      <c r="Z221" s="13"/>
      <c r="AA221" s="13"/>
      <c r="AB221" s="13"/>
      <c r="AC221" s="13"/>
      <c r="AD221" s="13"/>
      <c r="AE221" s="13"/>
      <c r="AT221" s="201" t="s">
        <v>158</v>
      </c>
      <c r="AU221" s="201" t="s">
        <v>84</v>
      </c>
      <c r="AV221" s="13" t="s">
        <v>84</v>
      </c>
      <c r="AW221" s="13" t="s">
        <v>3</v>
      </c>
      <c r="AX221" s="13" t="s">
        <v>82</v>
      </c>
      <c r="AY221" s="201" t="s">
        <v>145</v>
      </c>
    </row>
    <row r="222" s="2" customFormat="1" ht="37.8" customHeight="1">
      <c r="A222" s="38"/>
      <c r="B222" s="179"/>
      <c r="C222" s="180" t="s">
        <v>257</v>
      </c>
      <c r="D222" s="180" t="s">
        <v>147</v>
      </c>
      <c r="E222" s="181" t="s">
        <v>258</v>
      </c>
      <c r="F222" s="182" t="s">
        <v>259</v>
      </c>
      <c r="G222" s="183" t="s">
        <v>150</v>
      </c>
      <c r="H222" s="184">
        <v>326.88999999999999</v>
      </c>
      <c r="I222" s="185"/>
      <c r="J222" s="186">
        <f>ROUND(I222*H222,2)</f>
        <v>0</v>
      </c>
      <c r="K222" s="182" t="s">
        <v>151</v>
      </c>
      <c r="L222" s="39"/>
      <c r="M222" s="187" t="s">
        <v>1</v>
      </c>
      <c r="N222" s="188" t="s">
        <v>39</v>
      </c>
      <c r="O222" s="77"/>
      <c r="P222" s="189">
        <f>O222*H222</f>
        <v>0</v>
      </c>
      <c r="Q222" s="189">
        <v>0</v>
      </c>
      <c r="R222" s="189">
        <f>Q222*H222</f>
        <v>0</v>
      </c>
      <c r="S222" s="189">
        <v>0</v>
      </c>
      <c r="T222" s="190">
        <f>S222*H222</f>
        <v>0</v>
      </c>
      <c r="U222" s="38"/>
      <c r="V222" s="38"/>
      <c r="W222" s="38"/>
      <c r="X222" s="38"/>
      <c r="Y222" s="38"/>
      <c r="Z222" s="38"/>
      <c r="AA222" s="38"/>
      <c r="AB222" s="38"/>
      <c r="AC222" s="38"/>
      <c r="AD222" s="38"/>
      <c r="AE222" s="38"/>
      <c r="AR222" s="191" t="s">
        <v>152</v>
      </c>
      <c r="AT222" s="191" t="s">
        <v>147</v>
      </c>
      <c r="AU222" s="191" t="s">
        <v>84</v>
      </c>
      <c r="AY222" s="19" t="s">
        <v>145</v>
      </c>
      <c r="BE222" s="192">
        <f>IF(N222="základní",J222,0)</f>
        <v>0</v>
      </c>
      <c r="BF222" s="192">
        <f>IF(N222="snížená",J222,0)</f>
        <v>0</v>
      </c>
      <c r="BG222" s="192">
        <f>IF(N222="zákl. přenesená",J222,0)</f>
        <v>0</v>
      </c>
      <c r="BH222" s="192">
        <f>IF(N222="sníž. přenesená",J222,0)</f>
        <v>0</v>
      </c>
      <c r="BI222" s="192">
        <f>IF(N222="nulová",J222,0)</f>
        <v>0</v>
      </c>
      <c r="BJ222" s="19" t="s">
        <v>82</v>
      </c>
      <c r="BK222" s="192">
        <f>ROUND(I222*H222,2)</f>
        <v>0</v>
      </c>
      <c r="BL222" s="19" t="s">
        <v>152</v>
      </c>
      <c r="BM222" s="191" t="s">
        <v>260</v>
      </c>
    </row>
    <row r="223" s="2" customFormat="1">
      <c r="A223" s="38"/>
      <c r="B223" s="39"/>
      <c r="C223" s="38"/>
      <c r="D223" s="193" t="s">
        <v>154</v>
      </c>
      <c r="E223" s="38"/>
      <c r="F223" s="194" t="s">
        <v>261</v>
      </c>
      <c r="G223" s="38"/>
      <c r="H223" s="38"/>
      <c r="I223" s="195"/>
      <c r="J223" s="38"/>
      <c r="K223" s="38"/>
      <c r="L223" s="39"/>
      <c r="M223" s="196"/>
      <c r="N223" s="197"/>
      <c r="O223" s="77"/>
      <c r="P223" s="77"/>
      <c r="Q223" s="77"/>
      <c r="R223" s="77"/>
      <c r="S223" s="77"/>
      <c r="T223" s="78"/>
      <c r="U223" s="38"/>
      <c r="V223" s="38"/>
      <c r="W223" s="38"/>
      <c r="X223" s="38"/>
      <c r="Y223" s="38"/>
      <c r="Z223" s="38"/>
      <c r="AA223" s="38"/>
      <c r="AB223" s="38"/>
      <c r="AC223" s="38"/>
      <c r="AD223" s="38"/>
      <c r="AE223" s="38"/>
      <c r="AT223" s="19" t="s">
        <v>154</v>
      </c>
      <c r="AU223" s="19" t="s">
        <v>84</v>
      </c>
    </row>
    <row r="224" s="2" customFormat="1">
      <c r="A224" s="38"/>
      <c r="B224" s="39"/>
      <c r="C224" s="38"/>
      <c r="D224" s="198" t="s">
        <v>156</v>
      </c>
      <c r="E224" s="38"/>
      <c r="F224" s="199" t="s">
        <v>262</v>
      </c>
      <c r="G224" s="38"/>
      <c r="H224" s="38"/>
      <c r="I224" s="195"/>
      <c r="J224" s="38"/>
      <c r="K224" s="38"/>
      <c r="L224" s="39"/>
      <c r="M224" s="196"/>
      <c r="N224" s="197"/>
      <c r="O224" s="77"/>
      <c r="P224" s="77"/>
      <c r="Q224" s="77"/>
      <c r="R224" s="77"/>
      <c r="S224" s="77"/>
      <c r="T224" s="78"/>
      <c r="U224" s="38"/>
      <c r="V224" s="38"/>
      <c r="W224" s="38"/>
      <c r="X224" s="38"/>
      <c r="Y224" s="38"/>
      <c r="Z224" s="38"/>
      <c r="AA224" s="38"/>
      <c r="AB224" s="38"/>
      <c r="AC224" s="38"/>
      <c r="AD224" s="38"/>
      <c r="AE224" s="38"/>
      <c r="AT224" s="19" t="s">
        <v>156</v>
      </c>
      <c r="AU224" s="19" t="s">
        <v>84</v>
      </c>
    </row>
    <row r="225" s="2" customFormat="1" ht="24.15" customHeight="1">
      <c r="A225" s="38"/>
      <c r="B225" s="179"/>
      <c r="C225" s="180" t="s">
        <v>263</v>
      </c>
      <c r="D225" s="180" t="s">
        <v>147</v>
      </c>
      <c r="E225" s="181" t="s">
        <v>264</v>
      </c>
      <c r="F225" s="182" t="s">
        <v>265</v>
      </c>
      <c r="G225" s="183" t="s">
        <v>150</v>
      </c>
      <c r="H225" s="184">
        <v>45.700000000000003</v>
      </c>
      <c r="I225" s="185"/>
      <c r="J225" s="186">
        <f>ROUND(I225*H225,2)</f>
        <v>0</v>
      </c>
      <c r="K225" s="182" t="s">
        <v>151</v>
      </c>
      <c r="L225" s="39"/>
      <c r="M225" s="187" t="s">
        <v>1</v>
      </c>
      <c r="N225" s="188" t="s">
        <v>39</v>
      </c>
      <c r="O225" s="77"/>
      <c r="P225" s="189">
        <f>O225*H225</f>
        <v>0</v>
      </c>
      <c r="Q225" s="189">
        <v>4.0000000000000003E-05</v>
      </c>
      <c r="R225" s="189">
        <f>Q225*H225</f>
        <v>0.0018280000000000002</v>
      </c>
      <c r="S225" s="189">
        <v>0</v>
      </c>
      <c r="T225" s="190">
        <f>S225*H225</f>
        <v>0</v>
      </c>
      <c r="U225" s="38"/>
      <c r="V225" s="38"/>
      <c r="W225" s="38"/>
      <c r="X225" s="38"/>
      <c r="Y225" s="38"/>
      <c r="Z225" s="38"/>
      <c r="AA225" s="38"/>
      <c r="AB225" s="38"/>
      <c r="AC225" s="38"/>
      <c r="AD225" s="38"/>
      <c r="AE225" s="38"/>
      <c r="AR225" s="191" t="s">
        <v>152</v>
      </c>
      <c r="AT225" s="191" t="s">
        <v>147</v>
      </c>
      <c r="AU225" s="191" t="s">
        <v>84</v>
      </c>
      <c r="AY225" s="19" t="s">
        <v>145</v>
      </c>
      <c r="BE225" s="192">
        <f>IF(N225="základní",J225,0)</f>
        <v>0</v>
      </c>
      <c r="BF225" s="192">
        <f>IF(N225="snížená",J225,0)</f>
        <v>0</v>
      </c>
      <c r="BG225" s="192">
        <f>IF(N225="zákl. přenesená",J225,0)</f>
        <v>0</v>
      </c>
      <c r="BH225" s="192">
        <f>IF(N225="sníž. přenesená",J225,0)</f>
        <v>0</v>
      </c>
      <c r="BI225" s="192">
        <f>IF(N225="nulová",J225,0)</f>
        <v>0</v>
      </c>
      <c r="BJ225" s="19" t="s">
        <v>82</v>
      </c>
      <c r="BK225" s="192">
        <f>ROUND(I225*H225,2)</f>
        <v>0</v>
      </c>
      <c r="BL225" s="19" t="s">
        <v>152</v>
      </c>
      <c r="BM225" s="191" t="s">
        <v>266</v>
      </c>
    </row>
    <row r="226" s="2" customFormat="1">
      <c r="A226" s="38"/>
      <c r="B226" s="39"/>
      <c r="C226" s="38"/>
      <c r="D226" s="193" t="s">
        <v>154</v>
      </c>
      <c r="E226" s="38"/>
      <c r="F226" s="194" t="s">
        <v>267</v>
      </c>
      <c r="G226" s="38"/>
      <c r="H226" s="38"/>
      <c r="I226" s="195"/>
      <c r="J226" s="38"/>
      <c r="K226" s="38"/>
      <c r="L226" s="39"/>
      <c r="M226" s="196"/>
      <c r="N226" s="197"/>
      <c r="O226" s="77"/>
      <c r="P226" s="77"/>
      <c r="Q226" s="77"/>
      <c r="R226" s="77"/>
      <c r="S226" s="77"/>
      <c r="T226" s="78"/>
      <c r="U226" s="38"/>
      <c r="V226" s="38"/>
      <c r="W226" s="38"/>
      <c r="X226" s="38"/>
      <c r="Y226" s="38"/>
      <c r="Z226" s="38"/>
      <c r="AA226" s="38"/>
      <c r="AB226" s="38"/>
      <c r="AC226" s="38"/>
      <c r="AD226" s="38"/>
      <c r="AE226" s="38"/>
      <c r="AT226" s="19" t="s">
        <v>154</v>
      </c>
      <c r="AU226" s="19" t="s">
        <v>84</v>
      </c>
    </row>
    <row r="227" s="2" customFormat="1">
      <c r="A227" s="38"/>
      <c r="B227" s="39"/>
      <c r="C227" s="38"/>
      <c r="D227" s="198" t="s">
        <v>156</v>
      </c>
      <c r="E227" s="38"/>
      <c r="F227" s="199" t="s">
        <v>268</v>
      </c>
      <c r="G227" s="38"/>
      <c r="H227" s="38"/>
      <c r="I227" s="195"/>
      <c r="J227" s="38"/>
      <c r="K227" s="38"/>
      <c r="L227" s="39"/>
      <c r="M227" s="196"/>
      <c r="N227" s="197"/>
      <c r="O227" s="77"/>
      <c r="P227" s="77"/>
      <c r="Q227" s="77"/>
      <c r="R227" s="77"/>
      <c r="S227" s="77"/>
      <c r="T227" s="78"/>
      <c r="U227" s="38"/>
      <c r="V227" s="38"/>
      <c r="W227" s="38"/>
      <c r="X227" s="38"/>
      <c r="Y227" s="38"/>
      <c r="Z227" s="38"/>
      <c r="AA227" s="38"/>
      <c r="AB227" s="38"/>
      <c r="AC227" s="38"/>
      <c r="AD227" s="38"/>
      <c r="AE227" s="38"/>
      <c r="AT227" s="19" t="s">
        <v>156</v>
      </c>
      <c r="AU227" s="19" t="s">
        <v>84</v>
      </c>
    </row>
    <row r="228" s="13" customFormat="1">
      <c r="A228" s="13"/>
      <c r="B228" s="200"/>
      <c r="C228" s="13"/>
      <c r="D228" s="193" t="s">
        <v>158</v>
      </c>
      <c r="E228" s="201" t="s">
        <v>1</v>
      </c>
      <c r="F228" s="202" t="s">
        <v>269</v>
      </c>
      <c r="G228" s="13"/>
      <c r="H228" s="203">
        <v>45.700000000000003</v>
      </c>
      <c r="I228" s="204"/>
      <c r="J228" s="13"/>
      <c r="K228" s="13"/>
      <c r="L228" s="200"/>
      <c r="M228" s="205"/>
      <c r="N228" s="206"/>
      <c r="O228" s="206"/>
      <c r="P228" s="206"/>
      <c r="Q228" s="206"/>
      <c r="R228" s="206"/>
      <c r="S228" s="206"/>
      <c r="T228" s="207"/>
      <c r="U228" s="13"/>
      <c r="V228" s="13"/>
      <c r="W228" s="13"/>
      <c r="X228" s="13"/>
      <c r="Y228" s="13"/>
      <c r="Z228" s="13"/>
      <c r="AA228" s="13"/>
      <c r="AB228" s="13"/>
      <c r="AC228" s="13"/>
      <c r="AD228" s="13"/>
      <c r="AE228" s="13"/>
      <c r="AT228" s="201" t="s">
        <v>158</v>
      </c>
      <c r="AU228" s="201" t="s">
        <v>84</v>
      </c>
      <c r="AV228" s="13" t="s">
        <v>84</v>
      </c>
      <c r="AW228" s="13" t="s">
        <v>31</v>
      </c>
      <c r="AX228" s="13" t="s">
        <v>74</v>
      </c>
      <c r="AY228" s="201" t="s">
        <v>145</v>
      </c>
    </row>
    <row r="229" s="14" customFormat="1">
      <c r="A229" s="14"/>
      <c r="B229" s="208"/>
      <c r="C229" s="14"/>
      <c r="D229" s="193" t="s">
        <v>158</v>
      </c>
      <c r="E229" s="209" t="s">
        <v>1</v>
      </c>
      <c r="F229" s="210" t="s">
        <v>160</v>
      </c>
      <c r="G229" s="14"/>
      <c r="H229" s="211">
        <v>45.700000000000003</v>
      </c>
      <c r="I229" s="212"/>
      <c r="J229" s="14"/>
      <c r="K229" s="14"/>
      <c r="L229" s="208"/>
      <c r="M229" s="213"/>
      <c r="N229" s="214"/>
      <c r="O229" s="214"/>
      <c r="P229" s="214"/>
      <c r="Q229" s="214"/>
      <c r="R229" s="214"/>
      <c r="S229" s="214"/>
      <c r="T229" s="215"/>
      <c r="U229" s="14"/>
      <c r="V229" s="14"/>
      <c r="W229" s="14"/>
      <c r="X229" s="14"/>
      <c r="Y229" s="14"/>
      <c r="Z229" s="14"/>
      <c r="AA229" s="14"/>
      <c r="AB229" s="14"/>
      <c r="AC229" s="14"/>
      <c r="AD229" s="14"/>
      <c r="AE229" s="14"/>
      <c r="AT229" s="209" t="s">
        <v>158</v>
      </c>
      <c r="AU229" s="209" t="s">
        <v>84</v>
      </c>
      <c r="AV229" s="14" t="s">
        <v>152</v>
      </c>
      <c r="AW229" s="14" t="s">
        <v>31</v>
      </c>
      <c r="AX229" s="14" t="s">
        <v>82</v>
      </c>
      <c r="AY229" s="209" t="s">
        <v>145</v>
      </c>
    </row>
    <row r="230" s="2" customFormat="1" ht="16.5" customHeight="1">
      <c r="A230" s="38"/>
      <c r="B230" s="179"/>
      <c r="C230" s="180" t="s">
        <v>270</v>
      </c>
      <c r="D230" s="234" t="s">
        <v>147</v>
      </c>
      <c r="E230" s="181" t="s">
        <v>271</v>
      </c>
      <c r="F230" s="182" t="s">
        <v>272</v>
      </c>
      <c r="G230" s="183" t="s">
        <v>273</v>
      </c>
      <c r="H230" s="184">
        <v>1</v>
      </c>
      <c r="I230" s="185"/>
      <c r="J230" s="186">
        <f>ROUND(I230*H230,2)</f>
        <v>0</v>
      </c>
      <c r="K230" s="182" t="s">
        <v>1</v>
      </c>
      <c r="L230" s="39"/>
      <c r="M230" s="187" t="s">
        <v>1</v>
      </c>
      <c r="N230" s="188" t="s">
        <v>39</v>
      </c>
      <c r="O230" s="77"/>
      <c r="P230" s="189">
        <f>O230*H230</f>
        <v>0</v>
      </c>
      <c r="Q230" s="189">
        <v>0</v>
      </c>
      <c r="R230" s="189">
        <f>Q230*H230</f>
        <v>0</v>
      </c>
      <c r="S230" s="189">
        <v>0</v>
      </c>
      <c r="T230" s="190">
        <f>S230*H230</f>
        <v>0</v>
      </c>
      <c r="U230" s="38"/>
      <c r="V230" s="38"/>
      <c r="W230" s="38"/>
      <c r="X230" s="38"/>
      <c r="Y230" s="38"/>
      <c r="Z230" s="38"/>
      <c r="AA230" s="38"/>
      <c r="AB230" s="38"/>
      <c r="AC230" s="38"/>
      <c r="AD230" s="38"/>
      <c r="AE230" s="38"/>
      <c r="AR230" s="191" t="s">
        <v>152</v>
      </c>
      <c r="AT230" s="191" t="s">
        <v>147</v>
      </c>
      <c r="AU230" s="191" t="s">
        <v>84</v>
      </c>
      <c r="AY230" s="19" t="s">
        <v>145</v>
      </c>
      <c r="BE230" s="192">
        <f>IF(N230="základní",J230,0)</f>
        <v>0</v>
      </c>
      <c r="BF230" s="192">
        <f>IF(N230="snížená",J230,0)</f>
        <v>0</v>
      </c>
      <c r="BG230" s="192">
        <f>IF(N230="zákl. přenesená",J230,0)</f>
        <v>0</v>
      </c>
      <c r="BH230" s="192">
        <f>IF(N230="sníž. přenesená",J230,0)</f>
        <v>0</v>
      </c>
      <c r="BI230" s="192">
        <f>IF(N230="nulová",J230,0)</f>
        <v>0</v>
      </c>
      <c r="BJ230" s="19" t="s">
        <v>82</v>
      </c>
      <c r="BK230" s="192">
        <f>ROUND(I230*H230,2)</f>
        <v>0</v>
      </c>
      <c r="BL230" s="19" t="s">
        <v>152</v>
      </c>
      <c r="BM230" s="191" t="s">
        <v>274</v>
      </c>
    </row>
    <row r="231" s="2" customFormat="1">
      <c r="A231" s="38"/>
      <c r="B231" s="39"/>
      <c r="C231" s="38"/>
      <c r="D231" s="193" t="s">
        <v>154</v>
      </c>
      <c r="E231" s="38"/>
      <c r="F231" s="194" t="s">
        <v>272</v>
      </c>
      <c r="G231" s="38"/>
      <c r="H231" s="38"/>
      <c r="I231" s="195"/>
      <c r="J231" s="38"/>
      <c r="K231" s="38"/>
      <c r="L231" s="39"/>
      <c r="M231" s="196"/>
      <c r="N231" s="197"/>
      <c r="O231" s="77"/>
      <c r="P231" s="77"/>
      <c r="Q231" s="77"/>
      <c r="R231" s="77"/>
      <c r="S231" s="77"/>
      <c r="T231" s="78"/>
      <c r="U231" s="38"/>
      <c r="V231" s="38"/>
      <c r="W231" s="38"/>
      <c r="X231" s="38"/>
      <c r="Y231" s="38"/>
      <c r="Z231" s="38"/>
      <c r="AA231" s="38"/>
      <c r="AB231" s="38"/>
      <c r="AC231" s="38"/>
      <c r="AD231" s="38"/>
      <c r="AE231" s="38"/>
      <c r="AT231" s="19" t="s">
        <v>154</v>
      </c>
      <c r="AU231" s="19" t="s">
        <v>84</v>
      </c>
    </row>
    <row r="232" s="12" customFormat="1" ht="22.8" customHeight="1">
      <c r="A232" s="12"/>
      <c r="B232" s="166"/>
      <c r="C232" s="12"/>
      <c r="D232" s="167" t="s">
        <v>73</v>
      </c>
      <c r="E232" s="177" t="s">
        <v>275</v>
      </c>
      <c r="F232" s="177" t="s">
        <v>276</v>
      </c>
      <c r="G232" s="12"/>
      <c r="H232" s="12"/>
      <c r="I232" s="169"/>
      <c r="J232" s="178">
        <f>BK232</f>
        <v>0</v>
      </c>
      <c r="K232" s="12"/>
      <c r="L232" s="166"/>
      <c r="M232" s="171"/>
      <c r="N232" s="172"/>
      <c r="O232" s="172"/>
      <c r="P232" s="173">
        <f>SUM(P233:P238)</f>
        <v>0</v>
      </c>
      <c r="Q232" s="172"/>
      <c r="R232" s="173">
        <f>SUM(R233:R238)</f>
        <v>0</v>
      </c>
      <c r="S232" s="172"/>
      <c r="T232" s="174">
        <f>SUM(T233:T238)</f>
        <v>0</v>
      </c>
      <c r="U232" s="12"/>
      <c r="V232" s="12"/>
      <c r="W232" s="12"/>
      <c r="X232" s="12"/>
      <c r="Y232" s="12"/>
      <c r="Z232" s="12"/>
      <c r="AA232" s="12"/>
      <c r="AB232" s="12"/>
      <c r="AC232" s="12"/>
      <c r="AD232" s="12"/>
      <c r="AE232" s="12"/>
      <c r="AR232" s="167" t="s">
        <v>82</v>
      </c>
      <c r="AT232" s="175" t="s">
        <v>73</v>
      </c>
      <c r="AU232" s="175" t="s">
        <v>82</v>
      </c>
      <c r="AY232" s="167" t="s">
        <v>145</v>
      </c>
      <c r="BK232" s="176">
        <f>SUM(BK233:BK238)</f>
        <v>0</v>
      </c>
    </row>
    <row r="233" s="2" customFormat="1" ht="24.15" customHeight="1">
      <c r="A233" s="38"/>
      <c r="B233" s="179"/>
      <c r="C233" s="180" t="s">
        <v>277</v>
      </c>
      <c r="D233" s="180" t="s">
        <v>147</v>
      </c>
      <c r="E233" s="181" t="s">
        <v>278</v>
      </c>
      <c r="F233" s="182" t="s">
        <v>279</v>
      </c>
      <c r="G233" s="183" t="s">
        <v>169</v>
      </c>
      <c r="H233" s="184">
        <v>7.7320000000000002</v>
      </c>
      <c r="I233" s="185"/>
      <c r="J233" s="186">
        <f>ROUND(I233*H233,2)</f>
        <v>0</v>
      </c>
      <c r="K233" s="182" t="s">
        <v>151</v>
      </c>
      <c r="L233" s="39"/>
      <c r="M233" s="187" t="s">
        <v>1</v>
      </c>
      <c r="N233" s="188" t="s">
        <v>39</v>
      </c>
      <c r="O233" s="77"/>
      <c r="P233" s="189">
        <f>O233*H233</f>
        <v>0</v>
      </c>
      <c r="Q233" s="189">
        <v>0</v>
      </c>
      <c r="R233" s="189">
        <f>Q233*H233</f>
        <v>0</v>
      </c>
      <c r="S233" s="189">
        <v>0</v>
      </c>
      <c r="T233" s="190">
        <f>S233*H233</f>
        <v>0</v>
      </c>
      <c r="U233" s="38"/>
      <c r="V233" s="38"/>
      <c r="W233" s="38"/>
      <c r="X233" s="38"/>
      <c r="Y233" s="38"/>
      <c r="Z233" s="38"/>
      <c r="AA233" s="38"/>
      <c r="AB233" s="38"/>
      <c r="AC233" s="38"/>
      <c r="AD233" s="38"/>
      <c r="AE233" s="38"/>
      <c r="AR233" s="191" t="s">
        <v>152</v>
      </c>
      <c r="AT233" s="191" t="s">
        <v>147</v>
      </c>
      <c r="AU233" s="191" t="s">
        <v>84</v>
      </c>
      <c r="AY233" s="19" t="s">
        <v>145</v>
      </c>
      <c r="BE233" s="192">
        <f>IF(N233="základní",J233,0)</f>
        <v>0</v>
      </c>
      <c r="BF233" s="192">
        <f>IF(N233="snížená",J233,0)</f>
        <v>0</v>
      </c>
      <c r="BG233" s="192">
        <f>IF(N233="zákl. přenesená",J233,0)</f>
        <v>0</v>
      </c>
      <c r="BH233" s="192">
        <f>IF(N233="sníž. přenesená",J233,0)</f>
        <v>0</v>
      </c>
      <c r="BI233" s="192">
        <f>IF(N233="nulová",J233,0)</f>
        <v>0</v>
      </c>
      <c r="BJ233" s="19" t="s">
        <v>82</v>
      </c>
      <c r="BK233" s="192">
        <f>ROUND(I233*H233,2)</f>
        <v>0</v>
      </c>
      <c r="BL233" s="19" t="s">
        <v>152</v>
      </c>
      <c r="BM233" s="191" t="s">
        <v>280</v>
      </c>
    </row>
    <row r="234" s="2" customFormat="1">
      <c r="A234" s="38"/>
      <c r="B234" s="39"/>
      <c r="C234" s="38"/>
      <c r="D234" s="193" t="s">
        <v>154</v>
      </c>
      <c r="E234" s="38"/>
      <c r="F234" s="194" t="s">
        <v>281</v>
      </c>
      <c r="G234" s="38"/>
      <c r="H234" s="38"/>
      <c r="I234" s="195"/>
      <c r="J234" s="38"/>
      <c r="K234" s="38"/>
      <c r="L234" s="39"/>
      <c r="M234" s="196"/>
      <c r="N234" s="197"/>
      <c r="O234" s="77"/>
      <c r="P234" s="77"/>
      <c r="Q234" s="77"/>
      <c r="R234" s="77"/>
      <c r="S234" s="77"/>
      <c r="T234" s="78"/>
      <c r="U234" s="38"/>
      <c r="V234" s="38"/>
      <c r="W234" s="38"/>
      <c r="X234" s="38"/>
      <c r="Y234" s="38"/>
      <c r="Z234" s="38"/>
      <c r="AA234" s="38"/>
      <c r="AB234" s="38"/>
      <c r="AC234" s="38"/>
      <c r="AD234" s="38"/>
      <c r="AE234" s="38"/>
      <c r="AT234" s="19" t="s">
        <v>154</v>
      </c>
      <c r="AU234" s="19" t="s">
        <v>84</v>
      </c>
    </row>
    <row r="235" s="2" customFormat="1">
      <c r="A235" s="38"/>
      <c r="B235" s="39"/>
      <c r="C235" s="38"/>
      <c r="D235" s="198" t="s">
        <v>156</v>
      </c>
      <c r="E235" s="38"/>
      <c r="F235" s="199" t="s">
        <v>282</v>
      </c>
      <c r="G235" s="38"/>
      <c r="H235" s="38"/>
      <c r="I235" s="195"/>
      <c r="J235" s="38"/>
      <c r="K235" s="38"/>
      <c r="L235" s="39"/>
      <c r="M235" s="196"/>
      <c r="N235" s="197"/>
      <c r="O235" s="77"/>
      <c r="P235" s="77"/>
      <c r="Q235" s="77"/>
      <c r="R235" s="77"/>
      <c r="S235" s="77"/>
      <c r="T235" s="78"/>
      <c r="U235" s="38"/>
      <c r="V235" s="38"/>
      <c r="W235" s="38"/>
      <c r="X235" s="38"/>
      <c r="Y235" s="38"/>
      <c r="Z235" s="38"/>
      <c r="AA235" s="38"/>
      <c r="AB235" s="38"/>
      <c r="AC235" s="38"/>
      <c r="AD235" s="38"/>
      <c r="AE235" s="38"/>
      <c r="AT235" s="19" t="s">
        <v>156</v>
      </c>
      <c r="AU235" s="19" t="s">
        <v>84</v>
      </c>
    </row>
    <row r="236" s="2" customFormat="1" ht="24.15" customHeight="1">
      <c r="A236" s="38"/>
      <c r="B236" s="179"/>
      <c r="C236" s="180" t="s">
        <v>283</v>
      </c>
      <c r="D236" s="180" t="s">
        <v>147</v>
      </c>
      <c r="E236" s="181" t="s">
        <v>284</v>
      </c>
      <c r="F236" s="182" t="s">
        <v>285</v>
      </c>
      <c r="G236" s="183" t="s">
        <v>169</v>
      </c>
      <c r="H236" s="184">
        <v>7.7320000000000002</v>
      </c>
      <c r="I236" s="185"/>
      <c r="J236" s="186">
        <f>ROUND(I236*H236,2)</f>
        <v>0</v>
      </c>
      <c r="K236" s="182" t="s">
        <v>151</v>
      </c>
      <c r="L236" s="39"/>
      <c r="M236" s="187" t="s">
        <v>1</v>
      </c>
      <c r="N236" s="188" t="s">
        <v>39</v>
      </c>
      <c r="O236" s="77"/>
      <c r="P236" s="189">
        <f>O236*H236</f>
        <v>0</v>
      </c>
      <c r="Q236" s="189">
        <v>0</v>
      </c>
      <c r="R236" s="189">
        <f>Q236*H236</f>
        <v>0</v>
      </c>
      <c r="S236" s="189">
        <v>0</v>
      </c>
      <c r="T236" s="190">
        <f>S236*H236</f>
        <v>0</v>
      </c>
      <c r="U236" s="38"/>
      <c r="V236" s="38"/>
      <c r="W236" s="38"/>
      <c r="X236" s="38"/>
      <c r="Y236" s="38"/>
      <c r="Z236" s="38"/>
      <c r="AA236" s="38"/>
      <c r="AB236" s="38"/>
      <c r="AC236" s="38"/>
      <c r="AD236" s="38"/>
      <c r="AE236" s="38"/>
      <c r="AR236" s="191" t="s">
        <v>152</v>
      </c>
      <c r="AT236" s="191" t="s">
        <v>147</v>
      </c>
      <c r="AU236" s="191" t="s">
        <v>84</v>
      </c>
      <c r="AY236" s="19" t="s">
        <v>145</v>
      </c>
      <c r="BE236" s="192">
        <f>IF(N236="základní",J236,0)</f>
        <v>0</v>
      </c>
      <c r="BF236" s="192">
        <f>IF(N236="snížená",J236,0)</f>
        <v>0</v>
      </c>
      <c r="BG236" s="192">
        <f>IF(N236="zákl. přenesená",J236,0)</f>
        <v>0</v>
      </c>
      <c r="BH236" s="192">
        <f>IF(N236="sníž. přenesená",J236,0)</f>
        <v>0</v>
      </c>
      <c r="BI236" s="192">
        <f>IF(N236="nulová",J236,0)</f>
        <v>0</v>
      </c>
      <c r="BJ236" s="19" t="s">
        <v>82</v>
      </c>
      <c r="BK236" s="192">
        <f>ROUND(I236*H236,2)</f>
        <v>0</v>
      </c>
      <c r="BL236" s="19" t="s">
        <v>152</v>
      </c>
      <c r="BM236" s="191" t="s">
        <v>286</v>
      </c>
    </row>
    <row r="237" s="2" customFormat="1">
      <c r="A237" s="38"/>
      <c r="B237" s="39"/>
      <c r="C237" s="38"/>
      <c r="D237" s="193" t="s">
        <v>154</v>
      </c>
      <c r="E237" s="38"/>
      <c r="F237" s="194" t="s">
        <v>287</v>
      </c>
      <c r="G237" s="38"/>
      <c r="H237" s="38"/>
      <c r="I237" s="195"/>
      <c r="J237" s="38"/>
      <c r="K237" s="38"/>
      <c r="L237" s="39"/>
      <c r="M237" s="196"/>
      <c r="N237" s="197"/>
      <c r="O237" s="77"/>
      <c r="P237" s="77"/>
      <c r="Q237" s="77"/>
      <c r="R237" s="77"/>
      <c r="S237" s="77"/>
      <c r="T237" s="78"/>
      <c r="U237" s="38"/>
      <c r="V237" s="38"/>
      <c r="W237" s="38"/>
      <c r="X237" s="38"/>
      <c r="Y237" s="38"/>
      <c r="Z237" s="38"/>
      <c r="AA237" s="38"/>
      <c r="AB237" s="38"/>
      <c r="AC237" s="38"/>
      <c r="AD237" s="38"/>
      <c r="AE237" s="38"/>
      <c r="AT237" s="19" t="s">
        <v>154</v>
      </c>
      <c r="AU237" s="19" t="s">
        <v>84</v>
      </c>
    </row>
    <row r="238" s="2" customFormat="1">
      <c r="A238" s="38"/>
      <c r="B238" s="39"/>
      <c r="C238" s="38"/>
      <c r="D238" s="198" t="s">
        <v>156</v>
      </c>
      <c r="E238" s="38"/>
      <c r="F238" s="199" t="s">
        <v>288</v>
      </c>
      <c r="G238" s="38"/>
      <c r="H238" s="38"/>
      <c r="I238" s="195"/>
      <c r="J238" s="38"/>
      <c r="K238" s="38"/>
      <c r="L238" s="39"/>
      <c r="M238" s="196"/>
      <c r="N238" s="197"/>
      <c r="O238" s="77"/>
      <c r="P238" s="77"/>
      <c r="Q238" s="77"/>
      <c r="R238" s="77"/>
      <c r="S238" s="77"/>
      <c r="T238" s="78"/>
      <c r="U238" s="38"/>
      <c r="V238" s="38"/>
      <c r="W238" s="38"/>
      <c r="X238" s="38"/>
      <c r="Y238" s="38"/>
      <c r="Z238" s="38"/>
      <c r="AA238" s="38"/>
      <c r="AB238" s="38"/>
      <c r="AC238" s="38"/>
      <c r="AD238" s="38"/>
      <c r="AE238" s="38"/>
      <c r="AT238" s="19" t="s">
        <v>156</v>
      </c>
      <c r="AU238" s="19" t="s">
        <v>84</v>
      </c>
    </row>
    <row r="239" s="12" customFormat="1" ht="25.92" customHeight="1">
      <c r="A239" s="12"/>
      <c r="B239" s="166"/>
      <c r="C239" s="12"/>
      <c r="D239" s="167" t="s">
        <v>73</v>
      </c>
      <c r="E239" s="168" t="s">
        <v>289</v>
      </c>
      <c r="F239" s="168" t="s">
        <v>290</v>
      </c>
      <c r="G239" s="12"/>
      <c r="H239" s="12"/>
      <c r="I239" s="169"/>
      <c r="J239" s="170">
        <f>BK239</f>
        <v>0</v>
      </c>
      <c r="K239" s="12"/>
      <c r="L239" s="166"/>
      <c r="M239" s="171"/>
      <c r="N239" s="172"/>
      <c r="O239" s="172"/>
      <c r="P239" s="173">
        <f>P240+P251+P331+P468+P520+P551+P617+P696+P727+P757+P819+P834</f>
        <v>0</v>
      </c>
      <c r="Q239" s="172"/>
      <c r="R239" s="173">
        <f>R240+R251+R331+R468+R520+R551+R617+R696+R727+R757+R819+R834</f>
        <v>44.814118389999997</v>
      </c>
      <c r="S239" s="172"/>
      <c r="T239" s="174">
        <f>T240+T251+T331+T468+T520+T551+T617+T696+T727+T757+T819+T834</f>
        <v>0</v>
      </c>
      <c r="U239" s="12"/>
      <c r="V239" s="12"/>
      <c r="W239" s="12"/>
      <c r="X239" s="12"/>
      <c r="Y239" s="12"/>
      <c r="Z239" s="12"/>
      <c r="AA239" s="12"/>
      <c r="AB239" s="12"/>
      <c r="AC239" s="12"/>
      <c r="AD239" s="12"/>
      <c r="AE239" s="12"/>
      <c r="AR239" s="167" t="s">
        <v>84</v>
      </c>
      <c r="AT239" s="175" t="s">
        <v>73</v>
      </c>
      <c r="AU239" s="175" t="s">
        <v>74</v>
      </c>
      <c r="AY239" s="167" t="s">
        <v>145</v>
      </c>
      <c r="BK239" s="176">
        <f>BK240+BK251+BK331+BK468+BK520+BK551+BK617+BK696+BK727+BK757+BK819+BK834</f>
        <v>0</v>
      </c>
    </row>
    <row r="240" s="12" customFormat="1" ht="22.8" customHeight="1">
      <c r="A240" s="12"/>
      <c r="B240" s="166"/>
      <c r="C240" s="12"/>
      <c r="D240" s="167" t="s">
        <v>73</v>
      </c>
      <c r="E240" s="177" t="s">
        <v>291</v>
      </c>
      <c r="F240" s="177" t="s">
        <v>292</v>
      </c>
      <c r="G240" s="12"/>
      <c r="H240" s="12"/>
      <c r="I240" s="169"/>
      <c r="J240" s="178">
        <f>BK240</f>
        <v>0</v>
      </c>
      <c r="K240" s="12"/>
      <c r="L240" s="166"/>
      <c r="M240" s="171"/>
      <c r="N240" s="172"/>
      <c r="O240" s="172"/>
      <c r="P240" s="173">
        <f>SUM(P241:P250)</f>
        <v>0</v>
      </c>
      <c r="Q240" s="172"/>
      <c r="R240" s="173">
        <f>SUM(R241:R250)</f>
        <v>0.17897125000000003</v>
      </c>
      <c r="S240" s="172"/>
      <c r="T240" s="174">
        <f>SUM(T241:T250)</f>
        <v>0</v>
      </c>
      <c r="U240" s="12"/>
      <c r="V240" s="12"/>
      <c r="W240" s="12"/>
      <c r="X240" s="12"/>
      <c r="Y240" s="12"/>
      <c r="Z240" s="12"/>
      <c r="AA240" s="12"/>
      <c r="AB240" s="12"/>
      <c r="AC240" s="12"/>
      <c r="AD240" s="12"/>
      <c r="AE240" s="12"/>
      <c r="AR240" s="167" t="s">
        <v>84</v>
      </c>
      <c r="AT240" s="175" t="s">
        <v>73</v>
      </c>
      <c r="AU240" s="175" t="s">
        <v>82</v>
      </c>
      <c r="AY240" s="167" t="s">
        <v>145</v>
      </c>
      <c r="BK240" s="176">
        <f>SUM(BK241:BK250)</f>
        <v>0</v>
      </c>
    </row>
    <row r="241" s="2" customFormat="1" ht="37.8" customHeight="1">
      <c r="A241" s="38"/>
      <c r="B241" s="179"/>
      <c r="C241" s="180" t="s">
        <v>293</v>
      </c>
      <c r="D241" s="180" t="s">
        <v>147</v>
      </c>
      <c r="E241" s="181" t="s">
        <v>294</v>
      </c>
      <c r="F241" s="182" t="s">
        <v>295</v>
      </c>
      <c r="G241" s="183" t="s">
        <v>150</v>
      </c>
      <c r="H241" s="184">
        <v>72.620999999999995</v>
      </c>
      <c r="I241" s="185"/>
      <c r="J241" s="186">
        <f>ROUND(I241*H241,2)</f>
        <v>0</v>
      </c>
      <c r="K241" s="182" t="s">
        <v>151</v>
      </c>
      <c r="L241" s="39"/>
      <c r="M241" s="187" t="s">
        <v>1</v>
      </c>
      <c r="N241" s="188" t="s">
        <v>39</v>
      </c>
      <c r="O241" s="77"/>
      <c r="P241" s="189">
        <f>O241*H241</f>
        <v>0</v>
      </c>
      <c r="Q241" s="189">
        <v>0.00025000000000000001</v>
      </c>
      <c r="R241" s="189">
        <f>Q241*H241</f>
        <v>0.018155249999999998</v>
      </c>
      <c r="S241" s="189">
        <v>0</v>
      </c>
      <c r="T241" s="190">
        <f>S241*H241</f>
        <v>0</v>
      </c>
      <c r="U241" s="38"/>
      <c r="V241" s="38"/>
      <c r="W241" s="38"/>
      <c r="X241" s="38"/>
      <c r="Y241" s="38"/>
      <c r="Z241" s="38"/>
      <c r="AA241" s="38"/>
      <c r="AB241" s="38"/>
      <c r="AC241" s="38"/>
      <c r="AD241" s="38"/>
      <c r="AE241" s="38"/>
      <c r="AR241" s="191" t="s">
        <v>263</v>
      </c>
      <c r="AT241" s="191" t="s">
        <v>147</v>
      </c>
      <c r="AU241" s="191" t="s">
        <v>84</v>
      </c>
      <c r="AY241" s="19" t="s">
        <v>145</v>
      </c>
      <c r="BE241" s="192">
        <f>IF(N241="základní",J241,0)</f>
        <v>0</v>
      </c>
      <c r="BF241" s="192">
        <f>IF(N241="snížená",J241,0)</f>
        <v>0</v>
      </c>
      <c r="BG241" s="192">
        <f>IF(N241="zákl. přenesená",J241,0)</f>
        <v>0</v>
      </c>
      <c r="BH241" s="192">
        <f>IF(N241="sníž. přenesená",J241,0)</f>
        <v>0</v>
      </c>
      <c r="BI241" s="192">
        <f>IF(N241="nulová",J241,0)</f>
        <v>0</v>
      </c>
      <c r="BJ241" s="19" t="s">
        <v>82</v>
      </c>
      <c r="BK241" s="192">
        <f>ROUND(I241*H241,2)</f>
        <v>0</v>
      </c>
      <c r="BL241" s="19" t="s">
        <v>263</v>
      </c>
      <c r="BM241" s="191" t="s">
        <v>296</v>
      </c>
    </row>
    <row r="242" s="2" customFormat="1">
      <c r="A242" s="38"/>
      <c r="B242" s="39"/>
      <c r="C242" s="38"/>
      <c r="D242" s="193" t="s">
        <v>154</v>
      </c>
      <c r="E242" s="38"/>
      <c r="F242" s="194" t="s">
        <v>297</v>
      </c>
      <c r="G242" s="38"/>
      <c r="H242" s="38"/>
      <c r="I242" s="195"/>
      <c r="J242" s="38"/>
      <c r="K242" s="38"/>
      <c r="L242" s="39"/>
      <c r="M242" s="196"/>
      <c r="N242" s="197"/>
      <c r="O242" s="77"/>
      <c r="P242" s="77"/>
      <c r="Q242" s="77"/>
      <c r="R242" s="77"/>
      <c r="S242" s="77"/>
      <c r="T242" s="78"/>
      <c r="U242" s="38"/>
      <c r="V242" s="38"/>
      <c r="W242" s="38"/>
      <c r="X242" s="38"/>
      <c r="Y242" s="38"/>
      <c r="Z242" s="38"/>
      <c r="AA242" s="38"/>
      <c r="AB242" s="38"/>
      <c r="AC242" s="38"/>
      <c r="AD242" s="38"/>
      <c r="AE242" s="38"/>
      <c r="AT242" s="19" t="s">
        <v>154</v>
      </c>
      <c r="AU242" s="19" t="s">
        <v>84</v>
      </c>
    </row>
    <row r="243" s="2" customFormat="1">
      <c r="A243" s="38"/>
      <c r="B243" s="39"/>
      <c r="C243" s="38"/>
      <c r="D243" s="198" t="s">
        <v>156</v>
      </c>
      <c r="E243" s="38"/>
      <c r="F243" s="199" t="s">
        <v>298</v>
      </c>
      <c r="G243" s="38"/>
      <c r="H243" s="38"/>
      <c r="I243" s="195"/>
      <c r="J243" s="38"/>
      <c r="K243" s="38"/>
      <c r="L243" s="39"/>
      <c r="M243" s="196"/>
      <c r="N243" s="197"/>
      <c r="O243" s="77"/>
      <c r="P243" s="77"/>
      <c r="Q243" s="77"/>
      <c r="R243" s="77"/>
      <c r="S243" s="77"/>
      <c r="T243" s="78"/>
      <c r="U243" s="38"/>
      <c r="V243" s="38"/>
      <c r="W243" s="38"/>
      <c r="X243" s="38"/>
      <c r="Y243" s="38"/>
      <c r="Z243" s="38"/>
      <c r="AA243" s="38"/>
      <c r="AB243" s="38"/>
      <c r="AC243" s="38"/>
      <c r="AD243" s="38"/>
      <c r="AE243" s="38"/>
      <c r="AT243" s="19" t="s">
        <v>156</v>
      </c>
      <c r="AU243" s="19" t="s">
        <v>84</v>
      </c>
    </row>
    <row r="244" s="15" customFormat="1">
      <c r="A244" s="15"/>
      <c r="B244" s="216"/>
      <c r="C244" s="15"/>
      <c r="D244" s="193" t="s">
        <v>158</v>
      </c>
      <c r="E244" s="217" t="s">
        <v>1</v>
      </c>
      <c r="F244" s="218" t="s">
        <v>299</v>
      </c>
      <c r="G244" s="15"/>
      <c r="H244" s="217" t="s">
        <v>1</v>
      </c>
      <c r="I244" s="219"/>
      <c r="J244" s="15"/>
      <c r="K244" s="15"/>
      <c r="L244" s="216"/>
      <c r="M244" s="220"/>
      <c r="N244" s="221"/>
      <c r="O244" s="221"/>
      <c r="P244" s="221"/>
      <c r="Q244" s="221"/>
      <c r="R244" s="221"/>
      <c r="S244" s="221"/>
      <c r="T244" s="222"/>
      <c r="U244" s="15"/>
      <c r="V244" s="15"/>
      <c r="W244" s="15"/>
      <c r="X244" s="15"/>
      <c r="Y244" s="15"/>
      <c r="Z244" s="15"/>
      <c r="AA244" s="15"/>
      <c r="AB244" s="15"/>
      <c r="AC244" s="15"/>
      <c r="AD244" s="15"/>
      <c r="AE244" s="15"/>
      <c r="AT244" s="217" t="s">
        <v>158</v>
      </c>
      <c r="AU244" s="217" t="s">
        <v>84</v>
      </c>
      <c r="AV244" s="15" t="s">
        <v>82</v>
      </c>
      <c r="AW244" s="15" t="s">
        <v>31</v>
      </c>
      <c r="AX244" s="15" t="s">
        <v>74</v>
      </c>
      <c r="AY244" s="217" t="s">
        <v>145</v>
      </c>
    </row>
    <row r="245" s="13" customFormat="1">
      <c r="A245" s="13"/>
      <c r="B245" s="200"/>
      <c r="C245" s="13"/>
      <c r="D245" s="193" t="s">
        <v>158</v>
      </c>
      <c r="E245" s="201" t="s">
        <v>1</v>
      </c>
      <c r="F245" s="202" t="s">
        <v>300</v>
      </c>
      <c r="G245" s="13"/>
      <c r="H245" s="203">
        <v>52.112000000000002</v>
      </c>
      <c r="I245" s="204"/>
      <c r="J245" s="13"/>
      <c r="K245" s="13"/>
      <c r="L245" s="200"/>
      <c r="M245" s="205"/>
      <c r="N245" s="206"/>
      <c r="O245" s="206"/>
      <c r="P245" s="206"/>
      <c r="Q245" s="206"/>
      <c r="R245" s="206"/>
      <c r="S245" s="206"/>
      <c r="T245" s="207"/>
      <c r="U245" s="13"/>
      <c r="V245" s="13"/>
      <c r="W245" s="13"/>
      <c r="X245" s="13"/>
      <c r="Y245" s="13"/>
      <c r="Z245" s="13"/>
      <c r="AA245" s="13"/>
      <c r="AB245" s="13"/>
      <c r="AC245" s="13"/>
      <c r="AD245" s="13"/>
      <c r="AE245" s="13"/>
      <c r="AT245" s="201" t="s">
        <v>158</v>
      </c>
      <c r="AU245" s="201" t="s">
        <v>84</v>
      </c>
      <c r="AV245" s="13" t="s">
        <v>84</v>
      </c>
      <c r="AW245" s="13" t="s">
        <v>31</v>
      </c>
      <c r="AX245" s="13" t="s">
        <v>74</v>
      </c>
      <c r="AY245" s="201" t="s">
        <v>145</v>
      </c>
    </row>
    <row r="246" s="13" customFormat="1">
      <c r="A246" s="13"/>
      <c r="B246" s="200"/>
      <c r="C246" s="13"/>
      <c r="D246" s="193" t="s">
        <v>158</v>
      </c>
      <c r="E246" s="201" t="s">
        <v>1</v>
      </c>
      <c r="F246" s="202" t="s">
        <v>301</v>
      </c>
      <c r="G246" s="13"/>
      <c r="H246" s="203">
        <v>20.509</v>
      </c>
      <c r="I246" s="204"/>
      <c r="J246" s="13"/>
      <c r="K246" s="13"/>
      <c r="L246" s="200"/>
      <c r="M246" s="205"/>
      <c r="N246" s="206"/>
      <c r="O246" s="206"/>
      <c r="P246" s="206"/>
      <c r="Q246" s="206"/>
      <c r="R246" s="206"/>
      <c r="S246" s="206"/>
      <c r="T246" s="207"/>
      <c r="U246" s="13"/>
      <c r="V246" s="13"/>
      <c r="W246" s="13"/>
      <c r="X246" s="13"/>
      <c r="Y246" s="13"/>
      <c r="Z246" s="13"/>
      <c r="AA246" s="13"/>
      <c r="AB246" s="13"/>
      <c r="AC246" s="13"/>
      <c r="AD246" s="13"/>
      <c r="AE246" s="13"/>
      <c r="AT246" s="201" t="s">
        <v>158</v>
      </c>
      <c r="AU246" s="201" t="s">
        <v>84</v>
      </c>
      <c r="AV246" s="13" t="s">
        <v>84</v>
      </c>
      <c r="AW246" s="13" t="s">
        <v>31</v>
      </c>
      <c r="AX246" s="13" t="s">
        <v>74</v>
      </c>
      <c r="AY246" s="201" t="s">
        <v>145</v>
      </c>
    </row>
    <row r="247" s="14" customFormat="1">
      <c r="A247" s="14"/>
      <c r="B247" s="208"/>
      <c r="C247" s="14"/>
      <c r="D247" s="193" t="s">
        <v>158</v>
      </c>
      <c r="E247" s="209" t="s">
        <v>1</v>
      </c>
      <c r="F247" s="210" t="s">
        <v>160</v>
      </c>
      <c r="G247" s="14"/>
      <c r="H247" s="211">
        <v>72.621000000000009</v>
      </c>
      <c r="I247" s="212"/>
      <c r="J247" s="14"/>
      <c r="K247" s="14"/>
      <c r="L247" s="208"/>
      <c r="M247" s="213"/>
      <c r="N247" s="214"/>
      <c r="O247" s="214"/>
      <c r="P247" s="214"/>
      <c r="Q247" s="214"/>
      <c r="R247" s="214"/>
      <c r="S247" s="214"/>
      <c r="T247" s="215"/>
      <c r="U247" s="14"/>
      <c r="V247" s="14"/>
      <c r="W247" s="14"/>
      <c r="X247" s="14"/>
      <c r="Y247" s="14"/>
      <c r="Z247" s="14"/>
      <c r="AA247" s="14"/>
      <c r="AB247" s="14"/>
      <c r="AC247" s="14"/>
      <c r="AD247" s="14"/>
      <c r="AE247" s="14"/>
      <c r="AT247" s="209" t="s">
        <v>158</v>
      </c>
      <c r="AU247" s="209" t="s">
        <v>84</v>
      </c>
      <c r="AV247" s="14" t="s">
        <v>152</v>
      </c>
      <c r="AW247" s="14" t="s">
        <v>31</v>
      </c>
      <c r="AX247" s="14" t="s">
        <v>82</v>
      </c>
      <c r="AY247" s="209" t="s">
        <v>145</v>
      </c>
    </row>
    <row r="248" s="2" customFormat="1" ht="24.15" customHeight="1">
      <c r="A248" s="38"/>
      <c r="B248" s="179"/>
      <c r="C248" s="224" t="s">
        <v>7</v>
      </c>
      <c r="D248" s="224" t="s">
        <v>238</v>
      </c>
      <c r="E248" s="225" t="s">
        <v>302</v>
      </c>
      <c r="F248" s="226" t="s">
        <v>303</v>
      </c>
      <c r="G248" s="227" t="s">
        <v>150</v>
      </c>
      <c r="H248" s="228">
        <v>84.640000000000001</v>
      </c>
      <c r="I248" s="229"/>
      <c r="J248" s="230">
        <f>ROUND(I248*H248,2)</f>
        <v>0</v>
      </c>
      <c r="K248" s="226" t="s">
        <v>151</v>
      </c>
      <c r="L248" s="231"/>
      <c r="M248" s="232" t="s">
        <v>1</v>
      </c>
      <c r="N248" s="233" t="s">
        <v>39</v>
      </c>
      <c r="O248" s="77"/>
      <c r="P248" s="189">
        <f>O248*H248</f>
        <v>0</v>
      </c>
      <c r="Q248" s="189">
        <v>0.0019</v>
      </c>
      <c r="R248" s="189">
        <f>Q248*H248</f>
        <v>0.16081600000000001</v>
      </c>
      <c r="S248" s="189">
        <v>0</v>
      </c>
      <c r="T248" s="190">
        <f>S248*H248</f>
        <v>0</v>
      </c>
      <c r="U248" s="38"/>
      <c r="V248" s="38"/>
      <c r="W248" s="38"/>
      <c r="X248" s="38"/>
      <c r="Y248" s="38"/>
      <c r="Z248" s="38"/>
      <c r="AA248" s="38"/>
      <c r="AB248" s="38"/>
      <c r="AC248" s="38"/>
      <c r="AD248" s="38"/>
      <c r="AE248" s="38"/>
      <c r="AR248" s="191" t="s">
        <v>304</v>
      </c>
      <c r="AT248" s="191" t="s">
        <v>238</v>
      </c>
      <c r="AU248" s="191" t="s">
        <v>84</v>
      </c>
      <c r="AY248" s="19" t="s">
        <v>145</v>
      </c>
      <c r="BE248" s="192">
        <f>IF(N248="základní",J248,0)</f>
        <v>0</v>
      </c>
      <c r="BF248" s="192">
        <f>IF(N248="snížená",J248,0)</f>
        <v>0</v>
      </c>
      <c r="BG248" s="192">
        <f>IF(N248="zákl. přenesená",J248,0)</f>
        <v>0</v>
      </c>
      <c r="BH248" s="192">
        <f>IF(N248="sníž. přenesená",J248,0)</f>
        <v>0</v>
      </c>
      <c r="BI248" s="192">
        <f>IF(N248="nulová",J248,0)</f>
        <v>0</v>
      </c>
      <c r="BJ248" s="19" t="s">
        <v>82</v>
      </c>
      <c r="BK248" s="192">
        <f>ROUND(I248*H248,2)</f>
        <v>0</v>
      </c>
      <c r="BL248" s="19" t="s">
        <v>263</v>
      </c>
      <c r="BM248" s="191" t="s">
        <v>305</v>
      </c>
    </row>
    <row r="249" s="2" customFormat="1">
      <c r="A249" s="38"/>
      <c r="B249" s="39"/>
      <c r="C249" s="38"/>
      <c r="D249" s="193" t="s">
        <v>154</v>
      </c>
      <c r="E249" s="38"/>
      <c r="F249" s="194" t="s">
        <v>303</v>
      </c>
      <c r="G249" s="38"/>
      <c r="H249" s="38"/>
      <c r="I249" s="195"/>
      <c r="J249" s="38"/>
      <c r="K249" s="38"/>
      <c r="L249" s="39"/>
      <c r="M249" s="196"/>
      <c r="N249" s="197"/>
      <c r="O249" s="77"/>
      <c r="P249" s="77"/>
      <c r="Q249" s="77"/>
      <c r="R249" s="77"/>
      <c r="S249" s="77"/>
      <c r="T249" s="78"/>
      <c r="U249" s="38"/>
      <c r="V249" s="38"/>
      <c r="W249" s="38"/>
      <c r="X249" s="38"/>
      <c r="Y249" s="38"/>
      <c r="Z249" s="38"/>
      <c r="AA249" s="38"/>
      <c r="AB249" s="38"/>
      <c r="AC249" s="38"/>
      <c r="AD249" s="38"/>
      <c r="AE249" s="38"/>
      <c r="AT249" s="19" t="s">
        <v>154</v>
      </c>
      <c r="AU249" s="19" t="s">
        <v>84</v>
      </c>
    </row>
    <row r="250" s="13" customFormat="1">
      <c r="A250" s="13"/>
      <c r="B250" s="200"/>
      <c r="C250" s="13"/>
      <c r="D250" s="193" t="s">
        <v>158</v>
      </c>
      <c r="E250" s="13"/>
      <c r="F250" s="202" t="s">
        <v>306</v>
      </c>
      <c r="G250" s="13"/>
      <c r="H250" s="203">
        <v>84.640000000000001</v>
      </c>
      <c r="I250" s="204"/>
      <c r="J250" s="13"/>
      <c r="K250" s="13"/>
      <c r="L250" s="200"/>
      <c r="M250" s="205"/>
      <c r="N250" s="206"/>
      <c r="O250" s="206"/>
      <c r="P250" s="206"/>
      <c r="Q250" s="206"/>
      <c r="R250" s="206"/>
      <c r="S250" s="206"/>
      <c r="T250" s="207"/>
      <c r="U250" s="13"/>
      <c r="V250" s="13"/>
      <c r="W250" s="13"/>
      <c r="X250" s="13"/>
      <c r="Y250" s="13"/>
      <c r="Z250" s="13"/>
      <c r="AA250" s="13"/>
      <c r="AB250" s="13"/>
      <c r="AC250" s="13"/>
      <c r="AD250" s="13"/>
      <c r="AE250" s="13"/>
      <c r="AT250" s="201" t="s">
        <v>158</v>
      </c>
      <c r="AU250" s="201" t="s">
        <v>84</v>
      </c>
      <c r="AV250" s="13" t="s">
        <v>84</v>
      </c>
      <c r="AW250" s="13" t="s">
        <v>3</v>
      </c>
      <c r="AX250" s="13" t="s">
        <v>82</v>
      </c>
      <c r="AY250" s="201" t="s">
        <v>145</v>
      </c>
    </row>
    <row r="251" s="12" customFormat="1" ht="22.8" customHeight="1">
      <c r="A251" s="12"/>
      <c r="B251" s="166"/>
      <c r="C251" s="12"/>
      <c r="D251" s="167" t="s">
        <v>73</v>
      </c>
      <c r="E251" s="177" t="s">
        <v>307</v>
      </c>
      <c r="F251" s="177" t="s">
        <v>308</v>
      </c>
      <c r="G251" s="12"/>
      <c r="H251" s="12"/>
      <c r="I251" s="169"/>
      <c r="J251" s="178">
        <f>BK251</f>
        <v>0</v>
      </c>
      <c r="K251" s="12"/>
      <c r="L251" s="166"/>
      <c r="M251" s="171"/>
      <c r="N251" s="172"/>
      <c r="O251" s="172"/>
      <c r="P251" s="173">
        <f>SUM(P252:P330)</f>
        <v>0</v>
      </c>
      <c r="Q251" s="172"/>
      <c r="R251" s="173">
        <f>SUM(R252:R330)</f>
        <v>8.2421622200000026</v>
      </c>
      <c r="S251" s="172"/>
      <c r="T251" s="174">
        <f>SUM(T252:T330)</f>
        <v>0</v>
      </c>
      <c r="U251" s="12"/>
      <c r="V251" s="12"/>
      <c r="W251" s="12"/>
      <c r="X251" s="12"/>
      <c r="Y251" s="12"/>
      <c r="Z251" s="12"/>
      <c r="AA251" s="12"/>
      <c r="AB251" s="12"/>
      <c r="AC251" s="12"/>
      <c r="AD251" s="12"/>
      <c r="AE251" s="12"/>
      <c r="AR251" s="167" t="s">
        <v>84</v>
      </c>
      <c r="AT251" s="175" t="s">
        <v>73</v>
      </c>
      <c r="AU251" s="175" t="s">
        <v>82</v>
      </c>
      <c r="AY251" s="167" t="s">
        <v>145</v>
      </c>
      <c r="BK251" s="176">
        <f>SUM(BK252:BK330)</f>
        <v>0</v>
      </c>
    </row>
    <row r="252" s="2" customFormat="1" ht="24.15" customHeight="1">
      <c r="A252" s="38"/>
      <c r="B252" s="179"/>
      <c r="C252" s="180" t="s">
        <v>309</v>
      </c>
      <c r="D252" s="180" t="s">
        <v>147</v>
      </c>
      <c r="E252" s="181" t="s">
        <v>310</v>
      </c>
      <c r="F252" s="182" t="s">
        <v>311</v>
      </c>
      <c r="G252" s="183" t="s">
        <v>150</v>
      </c>
      <c r="H252" s="184">
        <v>45.57</v>
      </c>
      <c r="I252" s="185"/>
      <c r="J252" s="186">
        <f>ROUND(I252*H252,2)</f>
        <v>0</v>
      </c>
      <c r="K252" s="182" t="s">
        <v>151</v>
      </c>
      <c r="L252" s="39"/>
      <c r="M252" s="187" t="s">
        <v>1</v>
      </c>
      <c r="N252" s="188" t="s">
        <v>39</v>
      </c>
      <c r="O252" s="77"/>
      <c r="P252" s="189">
        <f>O252*H252</f>
        <v>0</v>
      </c>
      <c r="Q252" s="189">
        <v>0.00029999999999999997</v>
      </c>
      <c r="R252" s="189">
        <f>Q252*H252</f>
        <v>0.013670999999999999</v>
      </c>
      <c r="S252" s="189">
        <v>0</v>
      </c>
      <c r="T252" s="190">
        <f>S252*H252</f>
        <v>0</v>
      </c>
      <c r="U252" s="38"/>
      <c r="V252" s="38"/>
      <c r="W252" s="38"/>
      <c r="X252" s="38"/>
      <c r="Y252" s="38"/>
      <c r="Z252" s="38"/>
      <c r="AA252" s="38"/>
      <c r="AB252" s="38"/>
      <c r="AC252" s="38"/>
      <c r="AD252" s="38"/>
      <c r="AE252" s="38"/>
      <c r="AR252" s="191" t="s">
        <v>263</v>
      </c>
      <c r="AT252" s="191" t="s">
        <v>147</v>
      </c>
      <c r="AU252" s="191" t="s">
        <v>84</v>
      </c>
      <c r="AY252" s="19" t="s">
        <v>145</v>
      </c>
      <c r="BE252" s="192">
        <f>IF(N252="základní",J252,0)</f>
        <v>0</v>
      </c>
      <c r="BF252" s="192">
        <f>IF(N252="snížená",J252,0)</f>
        <v>0</v>
      </c>
      <c r="BG252" s="192">
        <f>IF(N252="zákl. přenesená",J252,0)</f>
        <v>0</v>
      </c>
      <c r="BH252" s="192">
        <f>IF(N252="sníž. přenesená",J252,0)</f>
        <v>0</v>
      </c>
      <c r="BI252" s="192">
        <f>IF(N252="nulová",J252,0)</f>
        <v>0</v>
      </c>
      <c r="BJ252" s="19" t="s">
        <v>82</v>
      </c>
      <c r="BK252" s="192">
        <f>ROUND(I252*H252,2)</f>
        <v>0</v>
      </c>
      <c r="BL252" s="19" t="s">
        <v>263</v>
      </c>
      <c r="BM252" s="191" t="s">
        <v>312</v>
      </c>
    </row>
    <row r="253" s="2" customFormat="1">
      <c r="A253" s="38"/>
      <c r="B253" s="39"/>
      <c r="C253" s="38"/>
      <c r="D253" s="193" t="s">
        <v>154</v>
      </c>
      <c r="E253" s="38"/>
      <c r="F253" s="194" t="s">
        <v>313</v>
      </c>
      <c r="G253" s="38"/>
      <c r="H253" s="38"/>
      <c r="I253" s="195"/>
      <c r="J253" s="38"/>
      <c r="K253" s="38"/>
      <c r="L253" s="39"/>
      <c r="M253" s="196"/>
      <c r="N253" s="197"/>
      <c r="O253" s="77"/>
      <c r="P253" s="77"/>
      <c r="Q253" s="77"/>
      <c r="R253" s="77"/>
      <c r="S253" s="77"/>
      <c r="T253" s="78"/>
      <c r="U253" s="38"/>
      <c r="V253" s="38"/>
      <c r="W253" s="38"/>
      <c r="X253" s="38"/>
      <c r="Y253" s="38"/>
      <c r="Z253" s="38"/>
      <c r="AA253" s="38"/>
      <c r="AB253" s="38"/>
      <c r="AC253" s="38"/>
      <c r="AD253" s="38"/>
      <c r="AE253" s="38"/>
      <c r="AT253" s="19" t="s">
        <v>154</v>
      </c>
      <c r="AU253" s="19" t="s">
        <v>84</v>
      </c>
    </row>
    <row r="254" s="2" customFormat="1">
      <c r="A254" s="38"/>
      <c r="B254" s="39"/>
      <c r="C254" s="38"/>
      <c r="D254" s="198" t="s">
        <v>156</v>
      </c>
      <c r="E254" s="38"/>
      <c r="F254" s="199" t="s">
        <v>314</v>
      </c>
      <c r="G254" s="38"/>
      <c r="H254" s="38"/>
      <c r="I254" s="195"/>
      <c r="J254" s="38"/>
      <c r="K254" s="38"/>
      <c r="L254" s="39"/>
      <c r="M254" s="196"/>
      <c r="N254" s="197"/>
      <c r="O254" s="77"/>
      <c r="P254" s="77"/>
      <c r="Q254" s="77"/>
      <c r="R254" s="77"/>
      <c r="S254" s="77"/>
      <c r="T254" s="78"/>
      <c r="U254" s="38"/>
      <c r="V254" s="38"/>
      <c r="W254" s="38"/>
      <c r="X254" s="38"/>
      <c r="Y254" s="38"/>
      <c r="Z254" s="38"/>
      <c r="AA254" s="38"/>
      <c r="AB254" s="38"/>
      <c r="AC254" s="38"/>
      <c r="AD254" s="38"/>
      <c r="AE254" s="38"/>
      <c r="AT254" s="19" t="s">
        <v>156</v>
      </c>
      <c r="AU254" s="19" t="s">
        <v>84</v>
      </c>
    </row>
    <row r="255" s="15" customFormat="1">
      <c r="A255" s="15"/>
      <c r="B255" s="216"/>
      <c r="C255" s="15"/>
      <c r="D255" s="193" t="s">
        <v>158</v>
      </c>
      <c r="E255" s="217" t="s">
        <v>1</v>
      </c>
      <c r="F255" s="218" t="s">
        <v>315</v>
      </c>
      <c r="G255" s="15"/>
      <c r="H255" s="217" t="s">
        <v>1</v>
      </c>
      <c r="I255" s="219"/>
      <c r="J255" s="15"/>
      <c r="K255" s="15"/>
      <c r="L255" s="216"/>
      <c r="M255" s="220"/>
      <c r="N255" s="221"/>
      <c r="O255" s="221"/>
      <c r="P255" s="221"/>
      <c r="Q255" s="221"/>
      <c r="R255" s="221"/>
      <c r="S255" s="221"/>
      <c r="T255" s="222"/>
      <c r="U255" s="15"/>
      <c r="V255" s="15"/>
      <c r="W255" s="15"/>
      <c r="X255" s="15"/>
      <c r="Y255" s="15"/>
      <c r="Z255" s="15"/>
      <c r="AA255" s="15"/>
      <c r="AB255" s="15"/>
      <c r="AC255" s="15"/>
      <c r="AD255" s="15"/>
      <c r="AE255" s="15"/>
      <c r="AT255" s="217" t="s">
        <v>158</v>
      </c>
      <c r="AU255" s="217" t="s">
        <v>84</v>
      </c>
      <c r="AV255" s="15" t="s">
        <v>82</v>
      </c>
      <c r="AW255" s="15" t="s">
        <v>31</v>
      </c>
      <c r="AX255" s="15" t="s">
        <v>74</v>
      </c>
      <c r="AY255" s="217" t="s">
        <v>145</v>
      </c>
    </row>
    <row r="256" s="15" customFormat="1">
      <c r="A256" s="15"/>
      <c r="B256" s="216"/>
      <c r="C256" s="15"/>
      <c r="D256" s="193" t="s">
        <v>158</v>
      </c>
      <c r="E256" s="217" t="s">
        <v>1</v>
      </c>
      <c r="F256" s="218" t="s">
        <v>316</v>
      </c>
      <c r="G256" s="15"/>
      <c r="H256" s="217" t="s">
        <v>1</v>
      </c>
      <c r="I256" s="219"/>
      <c r="J256" s="15"/>
      <c r="K256" s="15"/>
      <c r="L256" s="216"/>
      <c r="M256" s="220"/>
      <c r="N256" s="221"/>
      <c r="O256" s="221"/>
      <c r="P256" s="221"/>
      <c r="Q256" s="221"/>
      <c r="R256" s="221"/>
      <c r="S256" s="221"/>
      <c r="T256" s="222"/>
      <c r="U256" s="15"/>
      <c r="V256" s="15"/>
      <c r="W256" s="15"/>
      <c r="X256" s="15"/>
      <c r="Y256" s="15"/>
      <c r="Z256" s="15"/>
      <c r="AA256" s="15"/>
      <c r="AB256" s="15"/>
      <c r="AC256" s="15"/>
      <c r="AD256" s="15"/>
      <c r="AE256" s="15"/>
      <c r="AT256" s="217" t="s">
        <v>158</v>
      </c>
      <c r="AU256" s="217" t="s">
        <v>84</v>
      </c>
      <c r="AV256" s="15" t="s">
        <v>82</v>
      </c>
      <c r="AW256" s="15" t="s">
        <v>31</v>
      </c>
      <c r="AX256" s="15" t="s">
        <v>74</v>
      </c>
      <c r="AY256" s="217" t="s">
        <v>145</v>
      </c>
    </row>
    <row r="257" s="13" customFormat="1">
      <c r="A257" s="13"/>
      <c r="B257" s="200"/>
      <c r="C257" s="13"/>
      <c r="D257" s="193" t="s">
        <v>158</v>
      </c>
      <c r="E257" s="201" t="s">
        <v>1</v>
      </c>
      <c r="F257" s="202" t="s">
        <v>317</v>
      </c>
      <c r="G257" s="13"/>
      <c r="H257" s="203">
        <v>3.75</v>
      </c>
      <c r="I257" s="204"/>
      <c r="J257" s="13"/>
      <c r="K257" s="13"/>
      <c r="L257" s="200"/>
      <c r="M257" s="205"/>
      <c r="N257" s="206"/>
      <c r="O257" s="206"/>
      <c r="P257" s="206"/>
      <c r="Q257" s="206"/>
      <c r="R257" s="206"/>
      <c r="S257" s="206"/>
      <c r="T257" s="207"/>
      <c r="U257" s="13"/>
      <c r="V257" s="13"/>
      <c r="W257" s="13"/>
      <c r="X257" s="13"/>
      <c r="Y257" s="13"/>
      <c r="Z257" s="13"/>
      <c r="AA257" s="13"/>
      <c r="AB257" s="13"/>
      <c r="AC257" s="13"/>
      <c r="AD257" s="13"/>
      <c r="AE257" s="13"/>
      <c r="AT257" s="201" t="s">
        <v>158</v>
      </c>
      <c r="AU257" s="201" t="s">
        <v>84</v>
      </c>
      <c r="AV257" s="13" t="s">
        <v>84</v>
      </c>
      <c r="AW257" s="13" t="s">
        <v>31</v>
      </c>
      <c r="AX257" s="13" t="s">
        <v>74</v>
      </c>
      <c r="AY257" s="201" t="s">
        <v>145</v>
      </c>
    </row>
    <row r="258" s="13" customFormat="1">
      <c r="A258" s="13"/>
      <c r="B258" s="200"/>
      <c r="C258" s="13"/>
      <c r="D258" s="193" t="s">
        <v>158</v>
      </c>
      <c r="E258" s="201" t="s">
        <v>1</v>
      </c>
      <c r="F258" s="202" t="s">
        <v>318</v>
      </c>
      <c r="G258" s="13"/>
      <c r="H258" s="203">
        <v>2.5099999999999998</v>
      </c>
      <c r="I258" s="204"/>
      <c r="J258" s="13"/>
      <c r="K258" s="13"/>
      <c r="L258" s="200"/>
      <c r="M258" s="205"/>
      <c r="N258" s="206"/>
      <c r="O258" s="206"/>
      <c r="P258" s="206"/>
      <c r="Q258" s="206"/>
      <c r="R258" s="206"/>
      <c r="S258" s="206"/>
      <c r="T258" s="207"/>
      <c r="U258" s="13"/>
      <c r="V258" s="13"/>
      <c r="W258" s="13"/>
      <c r="X258" s="13"/>
      <c r="Y258" s="13"/>
      <c r="Z258" s="13"/>
      <c r="AA258" s="13"/>
      <c r="AB258" s="13"/>
      <c r="AC258" s="13"/>
      <c r="AD258" s="13"/>
      <c r="AE258" s="13"/>
      <c r="AT258" s="201" t="s">
        <v>158</v>
      </c>
      <c r="AU258" s="201" t="s">
        <v>84</v>
      </c>
      <c r="AV258" s="13" t="s">
        <v>84</v>
      </c>
      <c r="AW258" s="13" t="s">
        <v>31</v>
      </c>
      <c r="AX258" s="13" t="s">
        <v>74</v>
      </c>
      <c r="AY258" s="201" t="s">
        <v>145</v>
      </c>
    </row>
    <row r="259" s="13" customFormat="1">
      <c r="A259" s="13"/>
      <c r="B259" s="200"/>
      <c r="C259" s="13"/>
      <c r="D259" s="193" t="s">
        <v>158</v>
      </c>
      <c r="E259" s="201" t="s">
        <v>1</v>
      </c>
      <c r="F259" s="202" t="s">
        <v>319</v>
      </c>
      <c r="G259" s="13"/>
      <c r="H259" s="203">
        <v>9.5999999999999996</v>
      </c>
      <c r="I259" s="204"/>
      <c r="J259" s="13"/>
      <c r="K259" s="13"/>
      <c r="L259" s="200"/>
      <c r="M259" s="205"/>
      <c r="N259" s="206"/>
      <c r="O259" s="206"/>
      <c r="P259" s="206"/>
      <c r="Q259" s="206"/>
      <c r="R259" s="206"/>
      <c r="S259" s="206"/>
      <c r="T259" s="207"/>
      <c r="U259" s="13"/>
      <c r="V259" s="13"/>
      <c r="W259" s="13"/>
      <c r="X259" s="13"/>
      <c r="Y259" s="13"/>
      <c r="Z259" s="13"/>
      <c r="AA259" s="13"/>
      <c r="AB259" s="13"/>
      <c r="AC259" s="13"/>
      <c r="AD259" s="13"/>
      <c r="AE259" s="13"/>
      <c r="AT259" s="201" t="s">
        <v>158</v>
      </c>
      <c r="AU259" s="201" t="s">
        <v>84</v>
      </c>
      <c r="AV259" s="13" t="s">
        <v>84</v>
      </c>
      <c r="AW259" s="13" t="s">
        <v>31</v>
      </c>
      <c r="AX259" s="13" t="s">
        <v>74</v>
      </c>
      <c r="AY259" s="201" t="s">
        <v>145</v>
      </c>
    </row>
    <row r="260" s="13" customFormat="1">
      <c r="A260" s="13"/>
      <c r="B260" s="200"/>
      <c r="C260" s="13"/>
      <c r="D260" s="193" t="s">
        <v>158</v>
      </c>
      <c r="E260" s="201" t="s">
        <v>1</v>
      </c>
      <c r="F260" s="202" t="s">
        <v>320</v>
      </c>
      <c r="G260" s="13"/>
      <c r="H260" s="203">
        <v>17.399999999999999</v>
      </c>
      <c r="I260" s="204"/>
      <c r="J260" s="13"/>
      <c r="K260" s="13"/>
      <c r="L260" s="200"/>
      <c r="M260" s="205"/>
      <c r="N260" s="206"/>
      <c r="O260" s="206"/>
      <c r="P260" s="206"/>
      <c r="Q260" s="206"/>
      <c r="R260" s="206"/>
      <c r="S260" s="206"/>
      <c r="T260" s="207"/>
      <c r="U260" s="13"/>
      <c r="V260" s="13"/>
      <c r="W260" s="13"/>
      <c r="X260" s="13"/>
      <c r="Y260" s="13"/>
      <c r="Z260" s="13"/>
      <c r="AA260" s="13"/>
      <c r="AB260" s="13"/>
      <c r="AC260" s="13"/>
      <c r="AD260" s="13"/>
      <c r="AE260" s="13"/>
      <c r="AT260" s="201" t="s">
        <v>158</v>
      </c>
      <c r="AU260" s="201" t="s">
        <v>84</v>
      </c>
      <c r="AV260" s="13" t="s">
        <v>84</v>
      </c>
      <c r="AW260" s="13" t="s">
        <v>31</v>
      </c>
      <c r="AX260" s="13" t="s">
        <v>74</v>
      </c>
      <c r="AY260" s="201" t="s">
        <v>145</v>
      </c>
    </row>
    <row r="261" s="13" customFormat="1">
      <c r="A261" s="13"/>
      <c r="B261" s="200"/>
      <c r="C261" s="13"/>
      <c r="D261" s="193" t="s">
        <v>158</v>
      </c>
      <c r="E261" s="201" t="s">
        <v>1</v>
      </c>
      <c r="F261" s="202" t="s">
        <v>321</v>
      </c>
      <c r="G261" s="13"/>
      <c r="H261" s="203">
        <v>12.310000000000001</v>
      </c>
      <c r="I261" s="204"/>
      <c r="J261" s="13"/>
      <c r="K261" s="13"/>
      <c r="L261" s="200"/>
      <c r="M261" s="205"/>
      <c r="N261" s="206"/>
      <c r="O261" s="206"/>
      <c r="P261" s="206"/>
      <c r="Q261" s="206"/>
      <c r="R261" s="206"/>
      <c r="S261" s="206"/>
      <c r="T261" s="207"/>
      <c r="U261" s="13"/>
      <c r="V261" s="13"/>
      <c r="W261" s="13"/>
      <c r="X261" s="13"/>
      <c r="Y261" s="13"/>
      <c r="Z261" s="13"/>
      <c r="AA261" s="13"/>
      <c r="AB261" s="13"/>
      <c r="AC261" s="13"/>
      <c r="AD261" s="13"/>
      <c r="AE261" s="13"/>
      <c r="AT261" s="201" t="s">
        <v>158</v>
      </c>
      <c r="AU261" s="201" t="s">
        <v>84</v>
      </c>
      <c r="AV261" s="13" t="s">
        <v>84</v>
      </c>
      <c r="AW261" s="13" t="s">
        <v>31</v>
      </c>
      <c r="AX261" s="13" t="s">
        <v>74</v>
      </c>
      <c r="AY261" s="201" t="s">
        <v>145</v>
      </c>
    </row>
    <row r="262" s="14" customFormat="1">
      <c r="A262" s="14"/>
      <c r="B262" s="208"/>
      <c r="C262" s="14"/>
      <c r="D262" s="193" t="s">
        <v>158</v>
      </c>
      <c r="E262" s="209" t="s">
        <v>1</v>
      </c>
      <c r="F262" s="210" t="s">
        <v>160</v>
      </c>
      <c r="G262" s="14"/>
      <c r="H262" s="211">
        <v>45.57</v>
      </c>
      <c r="I262" s="212"/>
      <c r="J262" s="14"/>
      <c r="K262" s="14"/>
      <c r="L262" s="208"/>
      <c r="M262" s="213"/>
      <c r="N262" s="214"/>
      <c r="O262" s="214"/>
      <c r="P262" s="214"/>
      <c r="Q262" s="214"/>
      <c r="R262" s="214"/>
      <c r="S262" s="214"/>
      <c r="T262" s="215"/>
      <c r="U262" s="14"/>
      <c r="V262" s="14"/>
      <c r="W262" s="14"/>
      <c r="X262" s="14"/>
      <c r="Y262" s="14"/>
      <c r="Z262" s="14"/>
      <c r="AA262" s="14"/>
      <c r="AB262" s="14"/>
      <c r="AC262" s="14"/>
      <c r="AD262" s="14"/>
      <c r="AE262" s="14"/>
      <c r="AT262" s="209" t="s">
        <v>158</v>
      </c>
      <c r="AU262" s="209" t="s">
        <v>84</v>
      </c>
      <c r="AV262" s="14" t="s">
        <v>152</v>
      </c>
      <c r="AW262" s="14" t="s">
        <v>31</v>
      </c>
      <c r="AX262" s="14" t="s">
        <v>82</v>
      </c>
      <c r="AY262" s="209" t="s">
        <v>145</v>
      </c>
    </row>
    <row r="263" s="2" customFormat="1" ht="24.15" customHeight="1">
      <c r="A263" s="38"/>
      <c r="B263" s="179"/>
      <c r="C263" s="224" t="s">
        <v>322</v>
      </c>
      <c r="D263" s="224" t="s">
        <v>238</v>
      </c>
      <c r="E263" s="225" t="s">
        <v>323</v>
      </c>
      <c r="F263" s="226" t="s">
        <v>324</v>
      </c>
      <c r="G263" s="227" t="s">
        <v>150</v>
      </c>
      <c r="H263" s="228">
        <v>47.848999999999997</v>
      </c>
      <c r="I263" s="229"/>
      <c r="J263" s="230">
        <f>ROUND(I263*H263,2)</f>
        <v>0</v>
      </c>
      <c r="K263" s="226" t="s">
        <v>151</v>
      </c>
      <c r="L263" s="231"/>
      <c r="M263" s="232" t="s">
        <v>1</v>
      </c>
      <c r="N263" s="233" t="s">
        <v>39</v>
      </c>
      <c r="O263" s="77"/>
      <c r="P263" s="189">
        <f>O263*H263</f>
        <v>0</v>
      </c>
      <c r="Q263" s="189">
        <v>0.0011999999999999999</v>
      </c>
      <c r="R263" s="189">
        <f>Q263*H263</f>
        <v>0.057418799999999992</v>
      </c>
      <c r="S263" s="189">
        <v>0</v>
      </c>
      <c r="T263" s="190">
        <f>S263*H263</f>
        <v>0</v>
      </c>
      <c r="U263" s="38"/>
      <c r="V263" s="38"/>
      <c r="W263" s="38"/>
      <c r="X263" s="38"/>
      <c r="Y263" s="38"/>
      <c r="Z263" s="38"/>
      <c r="AA263" s="38"/>
      <c r="AB263" s="38"/>
      <c r="AC263" s="38"/>
      <c r="AD263" s="38"/>
      <c r="AE263" s="38"/>
      <c r="AR263" s="191" t="s">
        <v>304</v>
      </c>
      <c r="AT263" s="191" t="s">
        <v>238</v>
      </c>
      <c r="AU263" s="191" t="s">
        <v>84</v>
      </c>
      <c r="AY263" s="19" t="s">
        <v>145</v>
      </c>
      <c r="BE263" s="192">
        <f>IF(N263="základní",J263,0)</f>
        <v>0</v>
      </c>
      <c r="BF263" s="192">
        <f>IF(N263="snížená",J263,0)</f>
        <v>0</v>
      </c>
      <c r="BG263" s="192">
        <f>IF(N263="zákl. přenesená",J263,0)</f>
        <v>0</v>
      </c>
      <c r="BH263" s="192">
        <f>IF(N263="sníž. přenesená",J263,0)</f>
        <v>0</v>
      </c>
      <c r="BI263" s="192">
        <f>IF(N263="nulová",J263,0)</f>
        <v>0</v>
      </c>
      <c r="BJ263" s="19" t="s">
        <v>82</v>
      </c>
      <c r="BK263" s="192">
        <f>ROUND(I263*H263,2)</f>
        <v>0</v>
      </c>
      <c r="BL263" s="19" t="s">
        <v>263</v>
      </c>
      <c r="BM263" s="191" t="s">
        <v>325</v>
      </c>
    </row>
    <row r="264" s="2" customFormat="1">
      <c r="A264" s="38"/>
      <c r="B264" s="39"/>
      <c r="C264" s="38"/>
      <c r="D264" s="193" t="s">
        <v>154</v>
      </c>
      <c r="E264" s="38"/>
      <c r="F264" s="194" t="s">
        <v>324</v>
      </c>
      <c r="G264" s="38"/>
      <c r="H264" s="38"/>
      <c r="I264" s="195"/>
      <c r="J264" s="38"/>
      <c r="K264" s="38"/>
      <c r="L264" s="39"/>
      <c r="M264" s="196"/>
      <c r="N264" s="197"/>
      <c r="O264" s="77"/>
      <c r="P264" s="77"/>
      <c r="Q264" s="77"/>
      <c r="R264" s="77"/>
      <c r="S264" s="77"/>
      <c r="T264" s="78"/>
      <c r="U264" s="38"/>
      <c r="V264" s="38"/>
      <c r="W264" s="38"/>
      <c r="X264" s="38"/>
      <c r="Y264" s="38"/>
      <c r="Z264" s="38"/>
      <c r="AA264" s="38"/>
      <c r="AB264" s="38"/>
      <c r="AC264" s="38"/>
      <c r="AD264" s="38"/>
      <c r="AE264" s="38"/>
      <c r="AT264" s="19" t="s">
        <v>154</v>
      </c>
      <c r="AU264" s="19" t="s">
        <v>84</v>
      </c>
    </row>
    <row r="265" s="13" customFormat="1">
      <c r="A265" s="13"/>
      <c r="B265" s="200"/>
      <c r="C265" s="13"/>
      <c r="D265" s="193" t="s">
        <v>158</v>
      </c>
      <c r="E265" s="13"/>
      <c r="F265" s="202" t="s">
        <v>326</v>
      </c>
      <c r="G265" s="13"/>
      <c r="H265" s="203">
        <v>47.848999999999997</v>
      </c>
      <c r="I265" s="204"/>
      <c r="J265" s="13"/>
      <c r="K265" s="13"/>
      <c r="L265" s="200"/>
      <c r="M265" s="205"/>
      <c r="N265" s="206"/>
      <c r="O265" s="206"/>
      <c r="P265" s="206"/>
      <c r="Q265" s="206"/>
      <c r="R265" s="206"/>
      <c r="S265" s="206"/>
      <c r="T265" s="207"/>
      <c r="U265" s="13"/>
      <c r="V265" s="13"/>
      <c r="W265" s="13"/>
      <c r="X265" s="13"/>
      <c r="Y265" s="13"/>
      <c r="Z265" s="13"/>
      <c r="AA265" s="13"/>
      <c r="AB265" s="13"/>
      <c r="AC265" s="13"/>
      <c r="AD265" s="13"/>
      <c r="AE265" s="13"/>
      <c r="AT265" s="201" t="s">
        <v>158</v>
      </c>
      <c r="AU265" s="201" t="s">
        <v>84</v>
      </c>
      <c r="AV265" s="13" t="s">
        <v>84</v>
      </c>
      <c r="AW265" s="13" t="s">
        <v>3</v>
      </c>
      <c r="AX265" s="13" t="s">
        <v>82</v>
      </c>
      <c r="AY265" s="201" t="s">
        <v>145</v>
      </c>
    </row>
    <row r="266" s="2" customFormat="1" ht="33" customHeight="1">
      <c r="A266" s="38"/>
      <c r="B266" s="179"/>
      <c r="C266" s="180" t="s">
        <v>327</v>
      </c>
      <c r="D266" s="180" t="s">
        <v>147</v>
      </c>
      <c r="E266" s="181" t="s">
        <v>328</v>
      </c>
      <c r="F266" s="182" t="s">
        <v>329</v>
      </c>
      <c r="G266" s="183" t="s">
        <v>150</v>
      </c>
      <c r="H266" s="184">
        <v>131.31700000000001</v>
      </c>
      <c r="I266" s="185"/>
      <c r="J266" s="186">
        <f>ROUND(I266*H266,2)</f>
        <v>0</v>
      </c>
      <c r="K266" s="182" t="s">
        <v>151</v>
      </c>
      <c r="L266" s="39"/>
      <c r="M266" s="187" t="s">
        <v>1</v>
      </c>
      <c r="N266" s="188" t="s">
        <v>39</v>
      </c>
      <c r="O266" s="77"/>
      <c r="P266" s="189">
        <f>O266*H266</f>
        <v>0</v>
      </c>
      <c r="Q266" s="189">
        <v>0</v>
      </c>
      <c r="R266" s="189">
        <f>Q266*H266</f>
        <v>0</v>
      </c>
      <c r="S266" s="189">
        <v>0</v>
      </c>
      <c r="T266" s="190">
        <f>S266*H266</f>
        <v>0</v>
      </c>
      <c r="U266" s="38"/>
      <c r="V266" s="38"/>
      <c r="W266" s="38"/>
      <c r="X266" s="38"/>
      <c r="Y266" s="38"/>
      <c r="Z266" s="38"/>
      <c r="AA266" s="38"/>
      <c r="AB266" s="38"/>
      <c r="AC266" s="38"/>
      <c r="AD266" s="38"/>
      <c r="AE266" s="38"/>
      <c r="AR266" s="191" t="s">
        <v>263</v>
      </c>
      <c r="AT266" s="191" t="s">
        <v>147</v>
      </c>
      <c r="AU266" s="191" t="s">
        <v>84</v>
      </c>
      <c r="AY266" s="19" t="s">
        <v>145</v>
      </c>
      <c r="BE266" s="192">
        <f>IF(N266="základní",J266,0)</f>
        <v>0</v>
      </c>
      <c r="BF266" s="192">
        <f>IF(N266="snížená",J266,0)</f>
        <v>0</v>
      </c>
      <c r="BG266" s="192">
        <f>IF(N266="zákl. přenesená",J266,0)</f>
        <v>0</v>
      </c>
      <c r="BH266" s="192">
        <f>IF(N266="sníž. přenesená",J266,0)</f>
        <v>0</v>
      </c>
      <c r="BI266" s="192">
        <f>IF(N266="nulová",J266,0)</f>
        <v>0</v>
      </c>
      <c r="BJ266" s="19" t="s">
        <v>82</v>
      </c>
      <c r="BK266" s="192">
        <f>ROUND(I266*H266,2)</f>
        <v>0</v>
      </c>
      <c r="BL266" s="19" t="s">
        <v>263</v>
      </c>
      <c r="BM266" s="191" t="s">
        <v>330</v>
      </c>
    </row>
    <row r="267" s="2" customFormat="1">
      <c r="A267" s="38"/>
      <c r="B267" s="39"/>
      <c r="C267" s="38"/>
      <c r="D267" s="193" t="s">
        <v>154</v>
      </c>
      <c r="E267" s="38"/>
      <c r="F267" s="194" t="s">
        <v>331</v>
      </c>
      <c r="G267" s="38"/>
      <c r="H267" s="38"/>
      <c r="I267" s="195"/>
      <c r="J267" s="38"/>
      <c r="K267" s="38"/>
      <c r="L267" s="39"/>
      <c r="M267" s="196"/>
      <c r="N267" s="197"/>
      <c r="O267" s="77"/>
      <c r="P267" s="77"/>
      <c r="Q267" s="77"/>
      <c r="R267" s="77"/>
      <c r="S267" s="77"/>
      <c r="T267" s="78"/>
      <c r="U267" s="38"/>
      <c r="V267" s="38"/>
      <c r="W267" s="38"/>
      <c r="X267" s="38"/>
      <c r="Y267" s="38"/>
      <c r="Z267" s="38"/>
      <c r="AA267" s="38"/>
      <c r="AB267" s="38"/>
      <c r="AC267" s="38"/>
      <c r="AD267" s="38"/>
      <c r="AE267" s="38"/>
      <c r="AT267" s="19" t="s">
        <v>154</v>
      </c>
      <c r="AU267" s="19" t="s">
        <v>84</v>
      </c>
    </row>
    <row r="268" s="2" customFormat="1">
      <c r="A268" s="38"/>
      <c r="B268" s="39"/>
      <c r="C268" s="38"/>
      <c r="D268" s="198" t="s">
        <v>156</v>
      </c>
      <c r="E268" s="38"/>
      <c r="F268" s="199" t="s">
        <v>332</v>
      </c>
      <c r="G268" s="38"/>
      <c r="H268" s="38"/>
      <c r="I268" s="195"/>
      <c r="J268" s="38"/>
      <c r="K268" s="38"/>
      <c r="L268" s="39"/>
      <c r="M268" s="196"/>
      <c r="N268" s="197"/>
      <c r="O268" s="77"/>
      <c r="P268" s="77"/>
      <c r="Q268" s="77"/>
      <c r="R268" s="77"/>
      <c r="S268" s="77"/>
      <c r="T268" s="78"/>
      <c r="U268" s="38"/>
      <c r="V268" s="38"/>
      <c r="W268" s="38"/>
      <c r="X268" s="38"/>
      <c r="Y268" s="38"/>
      <c r="Z268" s="38"/>
      <c r="AA268" s="38"/>
      <c r="AB268" s="38"/>
      <c r="AC268" s="38"/>
      <c r="AD268" s="38"/>
      <c r="AE268" s="38"/>
      <c r="AT268" s="19" t="s">
        <v>156</v>
      </c>
      <c r="AU268" s="19" t="s">
        <v>84</v>
      </c>
    </row>
    <row r="269" s="15" customFormat="1">
      <c r="A269" s="15"/>
      <c r="B269" s="216"/>
      <c r="C269" s="15"/>
      <c r="D269" s="193" t="s">
        <v>158</v>
      </c>
      <c r="E269" s="217" t="s">
        <v>1</v>
      </c>
      <c r="F269" s="218" t="s">
        <v>197</v>
      </c>
      <c r="G269" s="15"/>
      <c r="H269" s="217" t="s">
        <v>1</v>
      </c>
      <c r="I269" s="219"/>
      <c r="J269" s="15"/>
      <c r="K269" s="15"/>
      <c r="L269" s="216"/>
      <c r="M269" s="220"/>
      <c r="N269" s="221"/>
      <c r="O269" s="221"/>
      <c r="P269" s="221"/>
      <c r="Q269" s="221"/>
      <c r="R269" s="221"/>
      <c r="S269" s="221"/>
      <c r="T269" s="222"/>
      <c r="U269" s="15"/>
      <c r="V269" s="15"/>
      <c r="W269" s="15"/>
      <c r="X269" s="15"/>
      <c r="Y269" s="15"/>
      <c r="Z269" s="15"/>
      <c r="AA269" s="15"/>
      <c r="AB269" s="15"/>
      <c r="AC269" s="15"/>
      <c r="AD269" s="15"/>
      <c r="AE269" s="15"/>
      <c r="AT269" s="217" t="s">
        <v>158</v>
      </c>
      <c r="AU269" s="217" t="s">
        <v>84</v>
      </c>
      <c r="AV269" s="15" t="s">
        <v>82</v>
      </c>
      <c r="AW269" s="15" t="s">
        <v>31</v>
      </c>
      <c r="AX269" s="15" t="s">
        <v>74</v>
      </c>
      <c r="AY269" s="217" t="s">
        <v>145</v>
      </c>
    </row>
    <row r="270" s="13" customFormat="1">
      <c r="A270" s="13"/>
      <c r="B270" s="200"/>
      <c r="C270" s="13"/>
      <c r="D270" s="193" t="s">
        <v>158</v>
      </c>
      <c r="E270" s="201" t="s">
        <v>1</v>
      </c>
      <c r="F270" s="202" t="s">
        <v>198</v>
      </c>
      <c r="G270" s="13"/>
      <c r="H270" s="203">
        <v>58.695999999999998</v>
      </c>
      <c r="I270" s="204"/>
      <c r="J270" s="13"/>
      <c r="K270" s="13"/>
      <c r="L270" s="200"/>
      <c r="M270" s="205"/>
      <c r="N270" s="206"/>
      <c r="O270" s="206"/>
      <c r="P270" s="206"/>
      <c r="Q270" s="206"/>
      <c r="R270" s="206"/>
      <c r="S270" s="206"/>
      <c r="T270" s="207"/>
      <c r="U270" s="13"/>
      <c r="V270" s="13"/>
      <c r="W270" s="13"/>
      <c r="X270" s="13"/>
      <c r="Y270" s="13"/>
      <c r="Z270" s="13"/>
      <c r="AA270" s="13"/>
      <c r="AB270" s="13"/>
      <c r="AC270" s="13"/>
      <c r="AD270" s="13"/>
      <c r="AE270" s="13"/>
      <c r="AT270" s="201" t="s">
        <v>158</v>
      </c>
      <c r="AU270" s="201" t="s">
        <v>84</v>
      </c>
      <c r="AV270" s="13" t="s">
        <v>84</v>
      </c>
      <c r="AW270" s="13" t="s">
        <v>31</v>
      </c>
      <c r="AX270" s="13" t="s">
        <v>74</v>
      </c>
      <c r="AY270" s="201" t="s">
        <v>145</v>
      </c>
    </row>
    <row r="271" s="16" customFormat="1">
      <c r="A271" s="16"/>
      <c r="B271" s="235"/>
      <c r="C271" s="16"/>
      <c r="D271" s="193" t="s">
        <v>158</v>
      </c>
      <c r="E271" s="236" t="s">
        <v>1</v>
      </c>
      <c r="F271" s="237" t="s">
        <v>333</v>
      </c>
      <c r="G271" s="16"/>
      <c r="H271" s="238">
        <v>58.695999999999998</v>
      </c>
      <c r="I271" s="239"/>
      <c r="J271" s="16"/>
      <c r="K271" s="16"/>
      <c r="L271" s="235"/>
      <c r="M271" s="240"/>
      <c r="N271" s="241"/>
      <c r="O271" s="241"/>
      <c r="P271" s="241"/>
      <c r="Q271" s="241"/>
      <c r="R271" s="241"/>
      <c r="S271" s="241"/>
      <c r="T271" s="242"/>
      <c r="U271" s="16"/>
      <c r="V271" s="16"/>
      <c r="W271" s="16"/>
      <c r="X271" s="16"/>
      <c r="Y271" s="16"/>
      <c r="Z271" s="16"/>
      <c r="AA271" s="16"/>
      <c r="AB271" s="16"/>
      <c r="AC271" s="16"/>
      <c r="AD271" s="16"/>
      <c r="AE271" s="16"/>
      <c r="AT271" s="236" t="s">
        <v>158</v>
      </c>
      <c r="AU271" s="236" t="s">
        <v>84</v>
      </c>
      <c r="AV271" s="16" t="s">
        <v>166</v>
      </c>
      <c r="AW271" s="16" t="s">
        <v>31</v>
      </c>
      <c r="AX271" s="16" t="s">
        <v>74</v>
      </c>
      <c r="AY271" s="236" t="s">
        <v>145</v>
      </c>
    </row>
    <row r="272" s="15" customFormat="1">
      <c r="A272" s="15"/>
      <c r="B272" s="216"/>
      <c r="C272" s="15"/>
      <c r="D272" s="193" t="s">
        <v>158</v>
      </c>
      <c r="E272" s="217" t="s">
        <v>1</v>
      </c>
      <c r="F272" s="218" t="s">
        <v>299</v>
      </c>
      <c r="G272" s="15"/>
      <c r="H272" s="217" t="s">
        <v>1</v>
      </c>
      <c r="I272" s="219"/>
      <c r="J272" s="15"/>
      <c r="K272" s="15"/>
      <c r="L272" s="216"/>
      <c r="M272" s="220"/>
      <c r="N272" s="221"/>
      <c r="O272" s="221"/>
      <c r="P272" s="221"/>
      <c r="Q272" s="221"/>
      <c r="R272" s="221"/>
      <c r="S272" s="221"/>
      <c r="T272" s="222"/>
      <c r="U272" s="15"/>
      <c r="V272" s="15"/>
      <c r="W272" s="15"/>
      <c r="X272" s="15"/>
      <c r="Y272" s="15"/>
      <c r="Z272" s="15"/>
      <c r="AA272" s="15"/>
      <c r="AB272" s="15"/>
      <c r="AC272" s="15"/>
      <c r="AD272" s="15"/>
      <c r="AE272" s="15"/>
      <c r="AT272" s="217" t="s">
        <v>158</v>
      </c>
      <c r="AU272" s="217" t="s">
        <v>84</v>
      </c>
      <c r="AV272" s="15" t="s">
        <v>82</v>
      </c>
      <c r="AW272" s="15" t="s">
        <v>31</v>
      </c>
      <c r="AX272" s="15" t="s">
        <v>74</v>
      </c>
      <c r="AY272" s="217" t="s">
        <v>145</v>
      </c>
    </row>
    <row r="273" s="13" customFormat="1">
      <c r="A273" s="13"/>
      <c r="B273" s="200"/>
      <c r="C273" s="13"/>
      <c r="D273" s="193" t="s">
        <v>158</v>
      </c>
      <c r="E273" s="201" t="s">
        <v>1</v>
      </c>
      <c r="F273" s="202" t="s">
        <v>300</v>
      </c>
      <c r="G273" s="13"/>
      <c r="H273" s="203">
        <v>52.112000000000002</v>
      </c>
      <c r="I273" s="204"/>
      <c r="J273" s="13"/>
      <c r="K273" s="13"/>
      <c r="L273" s="200"/>
      <c r="M273" s="205"/>
      <c r="N273" s="206"/>
      <c r="O273" s="206"/>
      <c r="P273" s="206"/>
      <c r="Q273" s="206"/>
      <c r="R273" s="206"/>
      <c r="S273" s="206"/>
      <c r="T273" s="207"/>
      <c r="U273" s="13"/>
      <c r="V273" s="13"/>
      <c r="W273" s="13"/>
      <c r="X273" s="13"/>
      <c r="Y273" s="13"/>
      <c r="Z273" s="13"/>
      <c r="AA273" s="13"/>
      <c r="AB273" s="13"/>
      <c r="AC273" s="13"/>
      <c r="AD273" s="13"/>
      <c r="AE273" s="13"/>
      <c r="AT273" s="201" t="s">
        <v>158</v>
      </c>
      <c r="AU273" s="201" t="s">
        <v>84</v>
      </c>
      <c r="AV273" s="13" t="s">
        <v>84</v>
      </c>
      <c r="AW273" s="13" t="s">
        <v>31</v>
      </c>
      <c r="AX273" s="13" t="s">
        <v>74</v>
      </c>
      <c r="AY273" s="201" t="s">
        <v>145</v>
      </c>
    </row>
    <row r="274" s="13" customFormat="1">
      <c r="A274" s="13"/>
      <c r="B274" s="200"/>
      <c r="C274" s="13"/>
      <c r="D274" s="193" t="s">
        <v>158</v>
      </c>
      <c r="E274" s="201" t="s">
        <v>1</v>
      </c>
      <c r="F274" s="202" t="s">
        <v>301</v>
      </c>
      <c r="G274" s="13"/>
      <c r="H274" s="203">
        <v>20.509</v>
      </c>
      <c r="I274" s="204"/>
      <c r="J274" s="13"/>
      <c r="K274" s="13"/>
      <c r="L274" s="200"/>
      <c r="M274" s="205"/>
      <c r="N274" s="206"/>
      <c r="O274" s="206"/>
      <c r="P274" s="206"/>
      <c r="Q274" s="206"/>
      <c r="R274" s="206"/>
      <c r="S274" s="206"/>
      <c r="T274" s="207"/>
      <c r="U274" s="13"/>
      <c r="V274" s="13"/>
      <c r="W274" s="13"/>
      <c r="X274" s="13"/>
      <c r="Y274" s="13"/>
      <c r="Z274" s="13"/>
      <c r="AA274" s="13"/>
      <c r="AB274" s="13"/>
      <c r="AC274" s="13"/>
      <c r="AD274" s="13"/>
      <c r="AE274" s="13"/>
      <c r="AT274" s="201" t="s">
        <v>158</v>
      </c>
      <c r="AU274" s="201" t="s">
        <v>84</v>
      </c>
      <c r="AV274" s="13" t="s">
        <v>84</v>
      </c>
      <c r="AW274" s="13" t="s">
        <v>31</v>
      </c>
      <c r="AX274" s="13" t="s">
        <v>74</v>
      </c>
      <c r="AY274" s="201" t="s">
        <v>145</v>
      </c>
    </row>
    <row r="275" s="16" customFormat="1">
      <c r="A275" s="16"/>
      <c r="B275" s="235"/>
      <c r="C275" s="16"/>
      <c r="D275" s="193" t="s">
        <v>158</v>
      </c>
      <c r="E275" s="236" t="s">
        <v>1</v>
      </c>
      <c r="F275" s="237" t="s">
        <v>333</v>
      </c>
      <c r="G275" s="16"/>
      <c r="H275" s="238">
        <v>72.621000000000009</v>
      </c>
      <c r="I275" s="239"/>
      <c r="J275" s="16"/>
      <c r="K275" s="16"/>
      <c r="L275" s="235"/>
      <c r="M275" s="240"/>
      <c r="N275" s="241"/>
      <c r="O275" s="241"/>
      <c r="P275" s="241"/>
      <c r="Q275" s="241"/>
      <c r="R275" s="241"/>
      <c r="S275" s="241"/>
      <c r="T275" s="242"/>
      <c r="U275" s="16"/>
      <c r="V275" s="16"/>
      <c r="W275" s="16"/>
      <c r="X275" s="16"/>
      <c r="Y275" s="16"/>
      <c r="Z275" s="16"/>
      <c r="AA275" s="16"/>
      <c r="AB275" s="16"/>
      <c r="AC275" s="16"/>
      <c r="AD275" s="16"/>
      <c r="AE275" s="16"/>
      <c r="AT275" s="236" t="s">
        <v>158</v>
      </c>
      <c r="AU275" s="236" t="s">
        <v>84</v>
      </c>
      <c r="AV275" s="16" t="s">
        <v>166</v>
      </c>
      <c r="AW275" s="16" t="s">
        <v>31</v>
      </c>
      <c r="AX275" s="16" t="s">
        <v>74</v>
      </c>
      <c r="AY275" s="236" t="s">
        <v>145</v>
      </c>
    </row>
    <row r="276" s="14" customFormat="1">
      <c r="A276" s="14"/>
      <c r="B276" s="208"/>
      <c r="C276" s="14"/>
      <c r="D276" s="193" t="s">
        <v>158</v>
      </c>
      <c r="E276" s="209" t="s">
        <v>1</v>
      </c>
      <c r="F276" s="210" t="s">
        <v>160</v>
      </c>
      <c r="G276" s="14"/>
      <c r="H276" s="211">
        <v>131.31700000000001</v>
      </c>
      <c r="I276" s="212"/>
      <c r="J276" s="14"/>
      <c r="K276" s="14"/>
      <c r="L276" s="208"/>
      <c r="M276" s="213"/>
      <c r="N276" s="214"/>
      <c r="O276" s="214"/>
      <c r="P276" s="214"/>
      <c r="Q276" s="214"/>
      <c r="R276" s="214"/>
      <c r="S276" s="214"/>
      <c r="T276" s="215"/>
      <c r="U276" s="14"/>
      <c r="V276" s="14"/>
      <c r="W276" s="14"/>
      <c r="X276" s="14"/>
      <c r="Y276" s="14"/>
      <c r="Z276" s="14"/>
      <c r="AA276" s="14"/>
      <c r="AB276" s="14"/>
      <c r="AC276" s="14"/>
      <c r="AD276" s="14"/>
      <c r="AE276" s="14"/>
      <c r="AT276" s="209" t="s">
        <v>158</v>
      </c>
      <c r="AU276" s="209" t="s">
        <v>84</v>
      </c>
      <c r="AV276" s="14" t="s">
        <v>152</v>
      </c>
      <c r="AW276" s="14" t="s">
        <v>31</v>
      </c>
      <c r="AX276" s="14" t="s">
        <v>82</v>
      </c>
      <c r="AY276" s="209" t="s">
        <v>145</v>
      </c>
    </row>
    <row r="277" s="2" customFormat="1" ht="24.15" customHeight="1">
      <c r="A277" s="38"/>
      <c r="B277" s="179"/>
      <c r="C277" s="224" t="s">
        <v>334</v>
      </c>
      <c r="D277" s="224" t="s">
        <v>238</v>
      </c>
      <c r="E277" s="225" t="s">
        <v>335</v>
      </c>
      <c r="F277" s="226" t="s">
        <v>336</v>
      </c>
      <c r="G277" s="227" t="s">
        <v>150</v>
      </c>
      <c r="H277" s="228">
        <v>137.88300000000001</v>
      </c>
      <c r="I277" s="229"/>
      <c r="J277" s="230">
        <f>ROUND(I277*H277,2)</f>
        <v>0</v>
      </c>
      <c r="K277" s="226" t="s">
        <v>151</v>
      </c>
      <c r="L277" s="231"/>
      <c r="M277" s="232" t="s">
        <v>1</v>
      </c>
      <c r="N277" s="233" t="s">
        <v>39</v>
      </c>
      <c r="O277" s="77"/>
      <c r="P277" s="189">
        <f>O277*H277</f>
        <v>0</v>
      </c>
      <c r="Q277" s="189">
        <v>0.029999999999999999</v>
      </c>
      <c r="R277" s="189">
        <f>Q277*H277</f>
        <v>4.1364900000000002</v>
      </c>
      <c r="S277" s="189">
        <v>0</v>
      </c>
      <c r="T277" s="190">
        <f>S277*H277</f>
        <v>0</v>
      </c>
      <c r="U277" s="38"/>
      <c r="V277" s="38"/>
      <c r="W277" s="38"/>
      <c r="X277" s="38"/>
      <c r="Y277" s="38"/>
      <c r="Z277" s="38"/>
      <c r="AA277" s="38"/>
      <c r="AB277" s="38"/>
      <c r="AC277" s="38"/>
      <c r="AD277" s="38"/>
      <c r="AE277" s="38"/>
      <c r="AR277" s="191" t="s">
        <v>304</v>
      </c>
      <c r="AT277" s="191" t="s">
        <v>238</v>
      </c>
      <c r="AU277" s="191" t="s">
        <v>84</v>
      </c>
      <c r="AY277" s="19" t="s">
        <v>145</v>
      </c>
      <c r="BE277" s="192">
        <f>IF(N277="základní",J277,0)</f>
        <v>0</v>
      </c>
      <c r="BF277" s="192">
        <f>IF(N277="snížená",J277,0)</f>
        <v>0</v>
      </c>
      <c r="BG277" s="192">
        <f>IF(N277="zákl. přenesená",J277,0)</f>
        <v>0</v>
      </c>
      <c r="BH277" s="192">
        <f>IF(N277="sníž. přenesená",J277,0)</f>
        <v>0</v>
      </c>
      <c r="BI277" s="192">
        <f>IF(N277="nulová",J277,0)</f>
        <v>0</v>
      </c>
      <c r="BJ277" s="19" t="s">
        <v>82</v>
      </c>
      <c r="BK277" s="192">
        <f>ROUND(I277*H277,2)</f>
        <v>0</v>
      </c>
      <c r="BL277" s="19" t="s">
        <v>263</v>
      </c>
      <c r="BM277" s="191" t="s">
        <v>337</v>
      </c>
    </row>
    <row r="278" s="2" customFormat="1">
      <c r="A278" s="38"/>
      <c r="B278" s="39"/>
      <c r="C278" s="38"/>
      <c r="D278" s="193" t="s">
        <v>154</v>
      </c>
      <c r="E278" s="38"/>
      <c r="F278" s="194" t="s">
        <v>336</v>
      </c>
      <c r="G278" s="38"/>
      <c r="H278" s="38"/>
      <c r="I278" s="195"/>
      <c r="J278" s="38"/>
      <c r="K278" s="38"/>
      <c r="L278" s="39"/>
      <c r="M278" s="196"/>
      <c r="N278" s="197"/>
      <c r="O278" s="77"/>
      <c r="P278" s="77"/>
      <c r="Q278" s="77"/>
      <c r="R278" s="77"/>
      <c r="S278" s="77"/>
      <c r="T278" s="78"/>
      <c r="U278" s="38"/>
      <c r="V278" s="38"/>
      <c r="W278" s="38"/>
      <c r="X278" s="38"/>
      <c r="Y278" s="38"/>
      <c r="Z278" s="38"/>
      <c r="AA278" s="38"/>
      <c r="AB278" s="38"/>
      <c r="AC278" s="38"/>
      <c r="AD278" s="38"/>
      <c r="AE278" s="38"/>
      <c r="AT278" s="19" t="s">
        <v>154</v>
      </c>
      <c r="AU278" s="19" t="s">
        <v>84</v>
      </c>
    </row>
    <row r="279" s="13" customFormat="1">
      <c r="A279" s="13"/>
      <c r="B279" s="200"/>
      <c r="C279" s="13"/>
      <c r="D279" s="193" t="s">
        <v>158</v>
      </c>
      <c r="E279" s="13"/>
      <c r="F279" s="202" t="s">
        <v>338</v>
      </c>
      <c r="G279" s="13"/>
      <c r="H279" s="203">
        <v>137.88300000000001</v>
      </c>
      <c r="I279" s="204"/>
      <c r="J279" s="13"/>
      <c r="K279" s="13"/>
      <c r="L279" s="200"/>
      <c r="M279" s="205"/>
      <c r="N279" s="206"/>
      <c r="O279" s="206"/>
      <c r="P279" s="206"/>
      <c r="Q279" s="206"/>
      <c r="R279" s="206"/>
      <c r="S279" s="206"/>
      <c r="T279" s="207"/>
      <c r="U279" s="13"/>
      <c r="V279" s="13"/>
      <c r="W279" s="13"/>
      <c r="X279" s="13"/>
      <c r="Y279" s="13"/>
      <c r="Z279" s="13"/>
      <c r="AA279" s="13"/>
      <c r="AB279" s="13"/>
      <c r="AC279" s="13"/>
      <c r="AD279" s="13"/>
      <c r="AE279" s="13"/>
      <c r="AT279" s="201" t="s">
        <v>158</v>
      </c>
      <c r="AU279" s="201" t="s">
        <v>84</v>
      </c>
      <c r="AV279" s="13" t="s">
        <v>84</v>
      </c>
      <c r="AW279" s="13" t="s">
        <v>3</v>
      </c>
      <c r="AX279" s="13" t="s">
        <v>82</v>
      </c>
      <c r="AY279" s="201" t="s">
        <v>145</v>
      </c>
    </row>
    <row r="280" s="2" customFormat="1" ht="33" customHeight="1">
      <c r="A280" s="38"/>
      <c r="B280" s="179"/>
      <c r="C280" s="180" t="s">
        <v>339</v>
      </c>
      <c r="D280" s="180" t="s">
        <v>147</v>
      </c>
      <c r="E280" s="181" t="s">
        <v>328</v>
      </c>
      <c r="F280" s="182" t="s">
        <v>329</v>
      </c>
      <c r="G280" s="183" t="s">
        <v>150</v>
      </c>
      <c r="H280" s="184">
        <v>58.695999999999998</v>
      </c>
      <c r="I280" s="185"/>
      <c r="J280" s="186">
        <f>ROUND(I280*H280,2)</f>
        <v>0</v>
      </c>
      <c r="K280" s="182" t="s">
        <v>151</v>
      </c>
      <c r="L280" s="39"/>
      <c r="M280" s="187" t="s">
        <v>1</v>
      </c>
      <c r="N280" s="188" t="s">
        <v>39</v>
      </c>
      <c r="O280" s="77"/>
      <c r="P280" s="189">
        <f>O280*H280</f>
        <v>0</v>
      </c>
      <c r="Q280" s="189">
        <v>0</v>
      </c>
      <c r="R280" s="189">
        <f>Q280*H280</f>
        <v>0</v>
      </c>
      <c r="S280" s="189">
        <v>0</v>
      </c>
      <c r="T280" s="190">
        <f>S280*H280</f>
        <v>0</v>
      </c>
      <c r="U280" s="38"/>
      <c r="V280" s="38"/>
      <c r="W280" s="38"/>
      <c r="X280" s="38"/>
      <c r="Y280" s="38"/>
      <c r="Z280" s="38"/>
      <c r="AA280" s="38"/>
      <c r="AB280" s="38"/>
      <c r="AC280" s="38"/>
      <c r="AD280" s="38"/>
      <c r="AE280" s="38"/>
      <c r="AR280" s="191" t="s">
        <v>263</v>
      </c>
      <c r="AT280" s="191" t="s">
        <v>147</v>
      </c>
      <c r="AU280" s="191" t="s">
        <v>84</v>
      </c>
      <c r="AY280" s="19" t="s">
        <v>145</v>
      </c>
      <c r="BE280" s="192">
        <f>IF(N280="základní",J280,0)</f>
        <v>0</v>
      </c>
      <c r="BF280" s="192">
        <f>IF(N280="snížená",J280,0)</f>
        <v>0</v>
      </c>
      <c r="BG280" s="192">
        <f>IF(N280="zákl. přenesená",J280,0)</f>
        <v>0</v>
      </c>
      <c r="BH280" s="192">
        <f>IF(N280="sníž. přenesená",J280,0)</f>
        <v>0</v>
      </c>
      <c r="BI280" s="192">
        <f>IF(N280="nulová",J280,0)</f>
        <v>0</v>
      </c>
      <c r="BJ280" s="19" t="s">
        <v>82</v>
      </c>
      <c r="BK280" s="192">
        <f>ROUND(I280*H280,2)</f>
        <v>0</v>
      </c>
      <c r="BL280" s="19" t="s">
        <v>263</v>
      </c>
      <c r="BM280" s="191" t="s">
        <v>340</v>
      </c>
    </row>
    <row r="281" s="2" customFormat="1">
      <c r="A281" s="38"/>
      <c r="B281" s="39"/>
      <c r="C281" s="38"/>
      <c r="D281" s="193" t="s">
        <v>154</v>
      </c>
      <c r="E281" s="38"/>
      <c r="F281" s="194" t="s">
        <v>331</v>
      </c>
      <c r="G281" s="38"/>
      <c r="H281" s="38"/>
      <c r="I281" s="195"/>
      <c r="J281" s="38"/>
      <c r="K281" s="38"/>
      <c r="L281" s="39"/>
      <c r="M281" s="196"/>
      <c r="N281" s="197"/>
      <c r="O281" s="77"/>
      <c r="P281" s="77"/>
      <c r="Q281" s="77"/>
      <c r="R281" s="77"/>
      <c r="S281" s="77"/>
      <c r="T281" s="78"/>
      <c r="U281" s="38"/>
      <c r="V281" s="38"/>
      <c r="W281" s="38"/>
      <c r="X281" s="38"/>
      <c r="Y281" s="38"/>
      <c r="Z281" s="38"/>
      <c r="AA281" s="38"/>
      <c r="AB281" s="38"/>
      <c r="AC281" s="38"/>
      <c r="AD281" s="38"/>
      <c r="AE281" s="38"/>
      <c r="AT281" s="19" t="s">
        <v>154</v>
      </c>
      <c r="AU281" s="19" t="s">
        <v>84</v>
      </c>
    </row>
    <row r="282" s="2" customFormat="1">
      <c r="A282" s="38"/>
      <c r="B282" s="39"/>
      <c r="C282" s="38"/>
      <c r="D282" s="198" t="s">
        <v>156</v>
      </c>
      <c r="E282" s="38"/>
      <c r="F282" s="199" t="s">
        <v>332</v>
      </c>
      <c r="G282" s="38"/>
      <c r="H282" s="38"/>
      <c r="I282" s="195"/>
      <c r="J282" s="38"/>
      <c r="K282" s="38"/>
      <c r="L282" s="39"/>
      <c r="M282" s="196"/>
      <c r="N282" s="197"/>
      <c r="O282" s="77"/>
      <c r="P282" s="77"/>
      <c r="Q282" s="77"/>
      <c r="R282" s="77"/>
      <c r="S282" s="77"/>
      <c r="T282" s="78"/>
      <c r="U282" s="38"/>
      <c r="V282" s="38"/>
      <c r="W282" s="38"/>
      <c r="X282" s="38"/>
      <c r="Y282" s="38"/>
      <c r="Z282" s="38"/>
      <c r="AA282" s="38"/>
      <c r="AB282" s="38"/>
      <c r="AC282" s="38"/>
      <c r="AD282" s="38"/>
      <c r="AE282" s="38"/>
      <c r="AT282" s="19" t="s">
        <v>156</v>
      </c>
      <c r="AU282" s="19" t="s">
        <v>84</v>
      </c>
    </row>
    <row r="283" s="15" customFormat="1">
      <c r="A283" s="15"/>
      <c r="B283" s="216"/>
      <c r="C283" s="15"/>
      <c r="D283" s="193" t="s">
        <v>158</v>
      </c>
      <c r="E283" s="217" t="s">
        <v>1</v>
      </c>
      <c r="F283" s="218" t="s">
        <v>197</v>
      </c>
      <c r="G283" s="15"/>
      <c r="H283" s="217" t="s">
        <v>1</v>
      </c>
      <c r="I283" s="219"/>
      <c r="J283" s="15"/>
      <c r="K283" s="15"/>
      <c r="L283" s="216"/>
      <c r="M283" s="220"/>
      <c r="N283" s="221"/>
      <c r="O283" s="221"/>
      <c r="P283" s="221"/>
      <c r="Q283" s="221"/>
      <c r="R283" s="221"/>
      <c r="S283" s="221"/>
      <c r="T283" s="222"/>
      <c r="U283" s="15"/>
      <c r="V283" s="15"/>
      <c r="W283" s="15"/>
      <c r="X283" s="15"/>
      <c r="Y283" s="15"/>
      <c r="Z283" s="15"/>
      <c r="AA283" s="15"/>
      <c r="AB283" s="15"/>
      <c r="AC283" s="15"/>
      <c r="AD283" s="15"/>
      <c r="AE283" s="15"/>
      <c r="AT283" s="217" t="s">
        <v>158</v>
      </c>
      <c r="AU283" s="217" t="s">
        <v>84</v>
      </c>
      <c r="AV283" s="15" t="s">
        <v>82</v>
      </c>
      <c r="AW283" s="15" t="s">
        <v>31</v>
      </c>
      <c r="AX283" s="15" t="s">
        <v>74</v>
      </c>
      <c r="AY283" s="217" t="s">
        <v>145</v>
      </c>
    </row>
    <row r="284" s="13" customFormat="1">
      <c r="A284" s="13"/>
      <c r="B284" s="200"/>
      <c r="C284" s="13"/>
      <c r="D284" s="193" t="s">
        <v>158</v>
      </c>
      <c r="E284" s="201" t="s">
        <v>1</v>
      </c>
      <c r="F284" s="202" t="s">
        <v>198</v>
      </c>
      <c r="G284" s="13"/>
      <c r="H284" s="203">
        <v>58.695999999999998</v>
      </c>
      <c r="I284" s="204"/>
      <c r="J284" s="13"/>
      <c r="K284" s="13"/>
      <c r="L284" s="200"/>
      <c r="M284" s="205"/>
      <c r="N284" s="206"/>
      <c r="O284" s="206"/>
      <c r="P284" s="206"/>
      <c r="Q284" s="206"/>
      <c r="R284" s="206"/>
      <c r="S284" s="206"/>
      <c r="T284" s="207"/>
      <c r="U284" s="13"/>
      <c r="V284" s="13"/>
      <c r="W284" s="13"/>
      <c r="X284" s="13"/>
      <c r="Y284" s="13"/>
      <c r="Z284" s="13"/>
      <c r="AA284" s="13"/>
      <c r="AB284" s="13"/>
      <c r="AC284" s="13"/>
      <c r="AD284" s="13"/>
      <c r="AE284" s="13"/>
      <c r="AT284" s="201" t="s">
        <v>158</v>
      </c>
      <c r="AU284" s="201" t="s">
        <v>84</v>
      </c>
      <c r="AV284" s="13" t="s">
        <v>84</v>
      </c>
      <c r="AW284" s="13" t="s">
        <v>31</v>
      </c>
      <c r="AX284" s="13" t="s">
        <v>74</v>
      </c>
      <c r="AY284" s="201" t="s">
        <v>145</v>
      </c>
    </row>
    <row r="285" s="14" customFormat="1">
      <c r="A285" s="14"/>
      <c r="B285" s="208"/>
      <c r="C285" s="14"/>
      <c r="D285" s="193" t="s">
        <v>158</v>
      </c>
      <c r="E285" s="209" t="s">
        <v>1</v>
      </c>
      <c r="F285" s="210" t="s">
        <v>160</v>
      </c>
      <c r="G285" s="14"/>
      <c r="H285" s="211">
        <v>58.695999999999998</v>
      </c>
      <c r="I285" s="212"/>
      <c r="J285" s="14"/>
      <c r="K285" s="14"/>
      <c r="L285" s="208"/>
      <c r="M285" s="213"/>
      <c r="N285" s="214"/>
      <c r="O285" s="214"/>
      <c r="P285" s="214"/>
      <c r="Q285" s="214"/>
      <c r="R285" s="214"/>
      <c r="S285" s="214"/>
      <c r="T285" s="215"/>
      <c r="U285" s="14"/>
      <c r="V285" s="14"/>
      <c r="W285" s="14"/>
      <c r="X285" s="14"/>
      <c r="Y285" s="14"/>
      <c r="Z285" s="14"/>
      <c r="AA285" s="14"/>
      <c r="AB285" s="14"/>
      <c r="AC285" s="14"/>
      <c r="AD285" s="14"/>
      <c r="AE285" s="14"/>
      <c r="AT285" s="209" t="s">
        <v>158</v>
      </c>
      <c r="AU285" s="209" t="s">
        <v>84</v>
      </c>
      <c r="AV285" s="14" t="s">
        <v>152</v>
      </c>
      <c r="AW285" s="14" t="s">
        <v>31</v>
      </c>
      <c r="AX285" s="14" t="s">
        <v>82</v>
      </c>
      <c r="AY285" s="209" t="s">
        <v>145</v>
      </c>
    </row>
    <row r="286" s="2" customFormat="1" ht="24.15" customHeight="1">
      <c r="A286" s="38"/>
      <c r="B286" s="179"/>
      <c r="C286" s="224" t="s">
        <v>341</v>
      </c>
      <c r="D286" s="224" t="s">
        <v>238</v>
      </c>
      <c r="E286" s="225" t="s">
        <v>342</v>
      </c>
      <c r="F286" s="226" t="s">
        <v>343</v>
      </c>
      <c r="G286" s="227" t="s">
        <v>150</v>
      </c>
      <c r="H286" s="228">
        <v>61.631</v>
      </c>
      <c r="I286" s="229"/>
      <c r="J286" s="230">
        <f>ROUND(I286*H286,2)</f>
        <v>0</v>
      </c>
      <c r="K286" s="226" t="s">
        <v>151</v>
      </c>
      <c r="L286" s="231"/>
      <c r="M286" s="232" t="s">
        <v>1</v>
      </c>
      <c r="N286" s="233" t="s">
        <v>39</v>
      </c>
      <c r="O286" s="77"/>
      <c r="P286" s="189">
        <f>O286*H286</f>
        <v>0</v>
      </c>
      <c r="Q286" s="189">
        <v>0.0030400000000000002</v>
      </c>
      <c r="R286" s="189">
        <f>Q286*H286</f>
        <v>0.18735824000000001</v>
      </c>
      <c r="S286" s="189">
        <v>0</v>
      </c>
      <c r="T286" s="190">
        <f>S286*H286</f>
        <v>0</v>
      </c>
      <c r="U286" s="38"/>
      <c r="V286" s="38"/>
      <c r="W286" s="38"/>
      <c r="X286" s="38"/>
      <c r="Y286" s="38"/>
      <c r="Z286" s="38"/>
      <c r="AA286" s="38"/>
      <c r="AB286" s="38"/>
      <c r="AC286" s="38"/>
      <c r="AD286" s="38"/>
      <c r="AE286" s="38"/>
      <c r="AR286" s="191" t="s">
        <v>304</v>
      </c>
      <c r="AT286" s="191" t="s">
        <v>238</v>
      </c>
      <c r="AU286" s="191" t="s">
        <v>84</v>
      </c>
      <c r="AY286" s="19" t="s">
        <v>145</v>
      </c>
      <c r="BE286" s="192">
        <f>IF(N286="základní",J286,0)</f>
        <v>0</v>
      </c>
      <c r="BF286" s="192">
        <f>IF(N286="snížená",J286,0)</f>
        <v>0</v>
      </c>
      <c r="BG286" s="192">
        <f>IF(N286="zákl. přenesená",J286,0)</f>
        <v>0</v>
      </c>
      <c r="BH286" s="192">
        <f>IF(N286="sníž. přenesená",J286,0)</f>
        <v>0</v>
      </c>
      <c r="BI286" s="192">
        <f>IF(N286="nulová",J286,0)</f>
        <v>0</v>
      </c>
      <c r="BJ286" s="19" t="s">
        <v>82</v>
      </c>
      <c r="BK286" s="192">
        <f>ROUND(I286*H286,2)</f>
        <v>0</v>
      </c>
      <c r="BL286" s="19" t="s">
        <v>263</v>
      </c>
      <c r="BM286" s="191" t="s">
        <v>344</v>
      </c>
    </row>
    <row r="287" s="2" customFormat="1">
      <c r="A287" s="38"/>
      <c r="B287" s="39"/>
      <c r="C287" s="38"/>
      <c r="D287" s="193" t="s">
        <v>154</v>
      </c>
      <c r="E287" s="38"/>
      <c r="F287" s="194" t="s">
        <v>343</v>
      </c>
      <c r="G287" s="38"/>
      <c r="H287" s="38"/>
      <c r="I287" s="195"/>
      <c r="J287" s="38"/>
      <c r="K287" s="38"/>
      <c r="L287" s="39"/>
      <c r="M287" s="196"/>
      <c r="N287" s="197"/>
      <c r="O287" s="77"/>
      <c r="P287" s="77"/>
      <c r="Q287" s="77"/>
      <c r="R287" s="77"/>
      <c r="S287" s="77"/>
      <c r="T287" s="78"/>
      <c r="U287" s="38"/>
      <c r="V287" s="38"/>
      <c r="W287" s="38"/>
      <c r="X287" s="38"/>
      <c r="Y287" s="38"/>
      <c r="Z287" s="38"/>
      <c r="AA287" s="38"/>
      <c r="AB287" s="38"/>
      <c r="AC287" s="38"/>
      <c r="AD287" s="38"/>
      <c r="AE287" s="38"/>
      <c r="AT287" s="19" t="s">
        <v>154</v>
      </c>
      <c r="AU287" s="19" t="s">
        <v>84</v>
      </c>
    </row>
    <row r="288" s="13" customFormat="1">
      <c r="A288" s="13"/>
      <c r="B288" s="200"/>
      <c r="C288" s="13"/>
      <c r="D288" s="193" t="s">
        <v>158</v>
      </c>
      <c r="E288" s="13"/>
      <c r="F288" s="202" t="s">
        <v>345</v>
      </c>
      <c r="G288" s="13"/>
      <c r="H288" s="203">
        <v>61.631</v>
      </c>
      <c r="I288" s="204"/>
      <c r="J288" s="13"/>
      <c r="K288" s="13"/>
      <c r="L288" s="200"/>
      <c r="M288" s="205"/>
      <c r="N288" s="206"/>
      <c r="O288" s="206"/>
      <c r="P288" s="206"/>
      <c r="Q288" s="206"/>
      <c r="R288" s="206"/>
      <c r="S288" s="206"/>
      <c r="T288" s="207"/>
      <c r="U288" s="13"/>
      <c r="V288" s="13"/>
      <c r="W288" s="13"/>
      <c r="X288" s="13"/>
      <c r="Y288" s="13"/>
      <c r="Z288" s="13"/>
      <c r="AA288" s="13"/>
      <c r="AB288" s="13"/>
      <c r="AC288" s="13"/>
      <c r="AD288" s="13"/>
      <c r="AE288" s="13"/>
      <c r="AT288" s="201" t="s">
        <v>158</v>
      </c>
      <c r="AU288" s="201" t="s">
        <v>84</v>
      </c>
      <c r="AV288" s="13" t="s">
        <v>84</v>
      </c>
      <c r="AW288" s="13" t="s">
        <v>3</v>
      </c>
      <c r="AX288" s="13" t="s">
        <v>82</v>
      </c>
      <c r="AY288" s="201" t="s">
        <v>145</v>
      </c>
    </row>
    <row r="289" s="2" customFormat="1" ht="24.15" customHeight="1">
      <c r="A289" s="38"/>
      <c r="B289" s="179"/>
      <c r="C289" s="180" t="s">
        <v>346</v>
      </c>
      <c r="D289" s="180" t="s">
        <v>147</v>
      </c>
      <c r="E289" s="181" t="s">
        <v>347</v>
      </c>
      <c r="F289" s="182" t="s">
        <v>348</v>
      </c>
      <c r="G289" s="183" t="s">
        <v>150</v>
      </c>
      <c r="H289" s="184">
        <v>241.565</v>
      </c>
      <c r="I289" s="185"/>
      <c r="J289" s="186">
        <f>ROUND(I289*H289,2)</f>
        <v>0</v>
      </c>
      <c r="K289" s="182" t="s">
        <v>151</v>
      </c>
      <c r="L289" s="39"/>
      <c r="M289" s="187" t="s">
        <v>1</v>
      </c>
      <c r="N289" s="188" t="s">
        <v>39</v>
      </c>
      <c r="O289" s="77"/>
      <c r="P289" s="189">
        <f>O289*H289</f>
        <v>0</v>
      </c>
      <c r="Q289" s="189">
        <v>0.00029999999999999997</v>
      </c>
      <c r="R289" s="189">
        <f>Q289*H289</f>
        <v>0.072469499999999992</v>
      </c>
      <c r="S289" s="189">
        <v>0</v>
      </c>
      <c r="T289" s="190">
        <f>S289*H289</f>
        <v>0</v>
      </c>
      <c r="U289" s="38"/>
      <c r="V289" s="38"/>
      <c r="W289" s="38"/>
      <c r="X289" s="38"/>
      <c r="Y289" s="38"/>
      <c r="Z289" s="38"/>
      <c r="AA289" s="38"/>
      <c r="AB289" s="38"/>
      <c r="AC289" s="38"/>
      <c r="AD289" s="38"/>
      <c r="AE289" s="38"/>
      <c r="AR289" s="191" t="s">
        <v>263</v>
      </c>
      <c r="AT289" s="191" t="s">
        <v>147</v>
      </c>
      <c r="AU289" s="191" t="s">
        <v>84</v>
      </c>
      <c r="AY289" s="19" t="s">
        <v>145</v>
      </c>
      <c r="BE289" s="192">
        <f>IF(N289="základní",J289,0)</f>
        <v>0</v>
      </c>
      <c r="BF289" s="192">
        <f>IF(N289="snížená",J289,0)</f>
        <v>0</v>
      </c>
      <c r="BG289" s="192">
        <f>IF(N289="zákl. přenesená",J289,0)</f>
        <v>0</v>
      </c>
      <c r="BH289" s="192">
        <f>IF(N289="sníž. přenesená",J289,0)</f>
        <v>0</v>
      </c>
      <c r="BI289" s="192">
        <f>IF(N289="nulová",J289,0)</f>
        <v>0</v>
      </c>
      <c r="BJ289" s="19" t="s">
        <v>82</v>
      </c>
      <c r="BK289" s="192">
        <f>ROUND(I289*H289,2)</f>
        <v>0</v>
      </c>
      <c r="BL289" s="19" t="s">
        <v>263</v>
      </c>
      <c r="BM289" s="191" t="s">
        <v>349</v>
      </c>
    </row>
    <row r="290" s="2" customFormat="1">
      <c r="A290" s="38"/>
      <c r="B290" s="39"/>
      <c r="C290" s="38"/>
      <c r="D290" s="193" t="s">
        <v>154</v>
      </c>
      <c r="E290" s="38"/>
      <c r="F290" s="194" t="s">
        <v>350</v>
      </c>
      <c r="G290" s="38"/>
      <c r="H290" s="38"/>
      <c r="I290" s="195"/>
      <c r="J290" s="38"/>
      <c r="K290" s="38"/>
      <c r="L290" s="39"/>
      <c r="M290" s="196"/>
      <c r="N290" s="197"/>
      <c r="O290" s="77"/>
      <c r="P290" s="77"/>
      <c r="Q290" s="77"/>
      <c r="R290" s="77"/>
      <c r="S290" s="77"/>
      <c r="T290" s="78"/>
      <c r="U290" s="38"/>
      <c r="V290" s="38"/>
      <c r="W290" s="38"/>
      <c r="X290" s="38"/>
      <c r="Y290" s="38"/>
      <c r="Z290" s="38"/>
      <c r="AA290" s="38"/>
      <c r="AB290" s="38"/>
      <c r="AC290" s="38"/>
      <c r="AD290" s="38"/>
      <c r="AE290" s="38"/>
      <c r="AT290" s="19" t="s">
        <v>154</v>
      </c>
      <c r="AU290" s="19" t="s">
        <v>84</v>
      </c>
    </row>
    <row r="291" s="2" customFormat="1">
      <c r="A291" s="38"/>
      <c r="B291" s="39"/>
      <c r="C291" s="38"/>
      <c r="D291" s="198" t="s">
        <v>156</v>
      </c>
      <c r="E291" s="38"/>
      <c r="F291" s="199" t="s">
        <v>351</v>
      </c>
      <c r="G291" s="38"/>
      <c r="H291" s="38"/>
      <c r="I291" s="195"/>
      <c r="J291" s="38"/>
      <c r="K291" s="38"/>
      <c r="L291" s="39"/>
      <c r="M291" s="196"/>
      <c r="N291" s="197"/>
      <c r="O291" s="77"/>
      <c r="P291" s="77"/>
      <c r="Q291" s="77"/>
      <c r="R291" s="77"/>
      <c r="S291" s="77"/>
      <c r="T291" s="78"/>
      <c r="U291" s="38"/>
      <c r="V291" s="38"/>
      <c r="W291" s="38"/>
      <c r="X291" s="38"/>
      <c r="Y291" s="38"/>
      <c r="Z291" s="38"/>
      <c r="AA291" s="38"/>
      <c r="AB291" s="38"/>
      <c r="AC291" s="38"/>
      <c r="AD291" s="38"/>
      <c r="AE291" s="38"/>
      <c r="AT291" s="19" t="s">
        <v>156</v>
      </c>
      <c r="AU291" s="19" t="s">
        <v>84</v>
      </c>
    </row>
    <row r="292" s="15" customFormat="1">
      <c r="A292" s="15"/>
      <c r="B292" s="216"/>
      <c r="C292" s="15"/>
      <c r="D292" s="193" t="s">
        <v>158</v>
      </c>
      <c r="E292" s="217" t="s">
        <v>1</v>
      </c>
      <c r="F292" s="218" t="s">
        <v>213</v>
      </c>
      <c r="G292" s="15"/>
      <c r="H292" s="217" t="s">
        <v>1</v>
      </c>
      <c r="I292" s="219"/>
      <c r="J292" s="15"/>
      <c r="K292" s="15"/>
      <c r="L292" s="216"/>
      <c r="M292" s="220"/>
      <c r="N292" s="221"/>
      <c r="O292" s="221"/>
      <c r="P292" s="221"/>
      <c r="Q292" s="221"/>
      <c r="R292" s="221"/>
      <c r="S292" s="221"/>
      <c r="T292" s="222"/>
      <c r="U292" s="15"/>
      <c r="V292" s="15"/>
      <c r="W292" s="15"/>
      <c r="X292" s="15"/>
      <c r="Y292" s="15"/>
      <c r="Z292" s="15"/>
      <c r="AA292" s="15"/>
      <c r="AB292" s="15"/>
      <c r="AC292" s="15"/>
      <c r="AD292" s="15"/>
      <c r="AE292" s="15"/>
      <c r="AT292" s="217" t="s">
        <v>158</v>
      </c>
      <c r="AU292" s="217" t="s">
        <v>84</v>
      </c>
      <c r="AV292" s="15" t="s">
        <v>82</v>
      </c>
      <c r="AW292" s="15" t="s">
        <v>31</v>
      </c>
      <c r="AX292" s="15" t="s">
        <v>74</v>
      </c>
      <c r="AY292" s="217" t="s">
        <v>145</v>
      </c>
    </row>
    <row r="293" s="13" customFormat="1">
      <c r="A293" s="13"/>
      <c r="B293" s="200"/>
      <c r="C293" s="13"/>
      <c r="D293" s="193" t="s">
        <v>158</v>
      </c>
      <c r="E293" s="201" t="s">
        <v>1</v>
      </c>
      <c r="F293" s="202" t="s">
        <v>214</v>
      </c>
      <c r="G293" s="13"/>
      <c r="H293" s="203">
        <v>146.09399999999999</v>
      </c>
      <c r="I293" s="204"/>
      <c r="J293" s="13"/>
      <c r="K293" s="13"/>
      <c r="L293" s="200"/>
      <c r="M293" s="205"/>
      <c r="N293" s="206"/>
      <c r="O293" s="206"/>
      <c r="P293" s="206"/>
      <c r="Q293" s="206"/>
      <c r="R293" s="206"/>
      <c r="S293" s="206"/>
      <c r="T293" s="207"/>
      <c r="U293" s="13"/>
      <c r="V293" s="13"/>
      <c r="W293" s="13"/>
      <c r="X293" s="13"/>
      <c r="Y293" s="13"/>
      <c r="Z293" s="13"/>
      <c r="AA293" s="13"/>
      <c r="AB293" s="13"/>
      <c r="AC293" s="13"/>
      <c r="AD293" s="13"/>
      <c r="AE293" s="13"/>
      <c r="AT293" s="201" t="s">
        <v>158</v>
      </c>
      <c r="AU293" s="201" t="s">
        <v>84</v>
      </c>
      <c r="AV293" s="13" t="s">
        <v>84</v>
      </c>
      <c r="AW293" s="13" t="s">
        <v>31</v>
      </c>
      <c r="AX293" s="13" t="s">
        <v>74</v>
      </c>
      <c r="AY293" s="201" t="s">
        <v>145</v>
      </c>
    </row>
    <row r="294" s="13" customFormat="1">
      <c r="A294" s="13"/>
      <c r="B294" s="200"/>
      <c r="C294" s="13"/>
      <c r="D294" s="193" t="s">
        <v>158</v>
      </c>
      <c r="E294" s="201" t="s">
        <v>1</v>
      </c>
      <c r="F294" s="202" t="s">
        <v>215</v>
      </c>
      <c r="G294" s="13"/>
      <c r="H294" s="203">
        <v>115.23</v>
      </c>
      <c r="I294" s="204"/>
      <c r="J294" s="13"/>
      <c r="K294" s="13"/>
      <c r="L294" s="200"/>
      <c r="M294" s="205"/>
      <c r="N294" s="206"/>
      <c r="O294" s="206"/>
      <c r="P294" s="206"/>
      <c r="Q294" s="206"/>
      <c r="R294" s="206"/>
      <c r="S294" s="206"/>
      <c r="T294" s="207"/>
      <c r="U294" s="13"/>
      <c r="V294" s="13"/>
      <c r="W294" s="13"/>
      <c r="X294" s="13"/>
      <c r="Y294" s="13"/>
      <c r="Z294" s="13"/>
      <c r="AA294" s="13"/>
      <c r="AB294" s="13"/>
      <c r="AC294" s="13"/>
      <c r="AD294" s="13"/>
      <c r="AE294" s="13"/>
      <c r="AT294" s="201" t="s">
        <v>158</v>
      </c>
      <c r="AU294" s="201" t="s">
        <v>84</v>
      </c>
      <c r="AV294" s="13" t="s">
        <v>84</v>
      </c>
      <c r="AW294" s="13" t="s">
        <v>31</v>
      </c>
      <c r="AX294" s="13" t="s">
        <v>74</v>
      </c>
      <c r="AY294" s="201" t="s">
        <v>145</v>
      </c>
    </row>
    <row r="295" s="13" customFormat="1">
      <c r="A295" s="13"/>
      <c r="B295" s="200"/>
      <c r="C295" s="13"/>
      <c r="D295" s="193" t="s">
        <v>158</v>
      </c>
      <c r="E295" s="201" t="s">
        <v>1</v>
      </c>
      <c r="F295" s="202" t="s">
        <v>216</v>
      </c>
      <c r="G295" s="13"/>
      <c r="H295" s="203">
        <v>-19.759</v>
      </c>
      <c r="I295" s="204"/>
      <c r="J295" s="13"/>
      <c r="K295" s="13"/>
      <c r="L295" s="200"/>
      <c r="M295" s="205"/>
      <c r="N295" s="206"/>
      <c r="O295" s="206"/>
      <c r="P295" s="206"/>
      <c r="Q295" s="206"/>
      <c r="R295" s="206"/>
      <c r="S295" s="206"/>
      <c r="T295" s="207"/>
      <c r="U295" s="13"/>
      <c r="V295" s="13"/>
      <c r="W295" s="13"/>
      <c r="X295" s="13"/>
      <c r="Y295" s="13"/>
      <c r="Z295" s="13"/>
      <c r="AA295" s="13"/>
      <c r="AB295" s="13"/>
      <c r="AC295" s="13"/>
      <c r="AD295" s="13"/>
      <c r="AE295" s="13"/>
      <c r="AT295" s="201" t="s">
        <v>158</v>
      </c>
      <c r="AU295" s="201" t="s">
        <v>84</v>
      </c>
      <c r="AV295" s="13" t="s">
        <v>84</v>
      </c>
      <c r="AW295" s="13" t="s">
        <v>31</v>
      </c>
      <c r="AX295" s="13" t="s">
        <v>74</v>
      </c>
      <c r="AY295" s="201" t="s">
        <v>145</v>
      </c>
    </row>
    <row r="296" s="14" customFormat="1">
      <c r="A296" s="14"/>
      <c r="B296" s="208"/>
      <c r="C296" s="14"/>
      <c r="D296" s="193" t="s">
        <v>158</v>
      </c>
      <c r="E296" s="209" t="s">
        <v>1</v>
      </c>
      <c r="F296" s="210" t="s">
        <v>160</v>
      </c>
      <c r="G296" s="14"/>
      <c r="H296" s="211">
        <v>241.565</v>
      </c>
      <c r="I296" s="212"/>
      <c r="J296" s="14"/>
      <c r="K296" s="14"/>
      <c r="L296" s="208"/>
      <c r="M296" s="213"/>
      <c r="N296" s="214"/>
      <c r="O296" s="214"/>
      <c r="P296" s="214"/>
      <c r="Q296" s="214"/>
      <c r="R296" s="214"/>
      <c r="S296" s="214"/>
      <c r="T296" s="215"/>
      <c r="U296" s="14"/>
      <c r="V296" s="14"/>
      <c r="W296" s="14"/>
      <c r="X296" s="14"/>
      <c r="Y296" s="14"/>
      <c r="Z296" s="14"/>
      <c r="AA296" s="14"/>
      <c r="AB296" s="14"/>
      <c r="AC296" s="14"/>
      <c r="AD296" s="14"/>
      <c r="AE296" s="14"/>
      <c r="AT296" s="209" t="s">
        <v>158</v>
      </c>
      <c r="AU296" s="209" t="s">
        <v>84</v>
      </c>
      <c r="AV296" s="14" t="s">
        <v>152</v>
      </c>
      <c r="AW296" s="14" t="s">
        <v>31</v>
      </c>
      <c r="AX296" s="14" t="s">
        <v>82</v>
      </c>
      <c r="AY296" s="209" t="s">
        <v>145</v>
      </c>
    </row>
    <row r="297" s="2" customFormat="1" ht="24.15" customHeight="1">
      <c r="A297" s="38"/>
      <c r="B297" s="179"/>
      <c r="C297" s="224" t="s">
        <v>352</v>
      </c>
      <c r="D297" s="224" t="s">
        <v>238</v>
      </c>
      <c r="E297" s="225" t="s">
        <v>353</v>
      </c>
      <c r="F297" s="226" t="s">
        <v>354</v>
      </c>
      <c r="G297" s="227" t="s">
        <v>150</v>
      </c>
      <c r="H297" s="228">
        <v>253.643</v>
      </c>
      <c r="I297" s="229"/>
      <c r="J297" s="230">
        <f>ROUND(I297*H297,2)</f>
        <v>0</v>
      </c>
      <c r="K297" s="226" t="s">
        <v>151</v>
      </c>
      <c r="L297" s="231"/>
      <c r="M297" s="232" t="s">
        <v>1</v>
      </c>
      <c r="N297" s="233" t="s">
        <v>39</v>
      </c>
      <c r="O297" s="77"/>
      <c r="P297" s="189">
        <f>O297*H297</f>
        <v>0</v>
      </c>
      <c r="Q297" s="189">
        <v>0.0080000000000000002</v>
      </c>
      <c r="R297" s="189">
        <f>Q297*H297</f>
        <v>2.0291440000000001</v>
      </c>
      <c r="S297" s="189">
        <v>0</v>
      </c>
      <c r="T297" s="190">
        <f>S297*H297</f>
        <v>0</v>
      </c>
      <c r="U297" s="38"/>
      <c r="V297" s="38"/>
      <c r="W297" s="38"/>
      <c r="X297" s="38"/>
      <c r="Y297" s="38"/>
      <c r="Z297" s="38"/>
      <c r="AA297" s="38"/>
      <c r="AB297" s="38"/>
      <c r="AC297" s="38"/>
      <c r="AD297" s="38"/>
      <c r="AE297" s="38"/>
      <c r="AR297" s="191" t="s">
        <v>304</v>
      </c>
      <c r="AT297" s="191" t="s">
        <v>238</v>
      </c>
      <c r="AU297" s="191" t="s">
        <v>84</v>
      </c>
      <c r="AY297" s="19" t="s">
        <v>145</v>
      </c>
      <c r="BE297" s="192">
        <f>IF(N297="základní",J297,0)</f>
        <v>0</v>
      </c>
      <c r="BF297" s="192">
        <f>IF(N297="snížená",J297,0)</f>
        <v>0</v>
      </c>
      <c r="BG297" s="192">
        <f>IF(N297="zákl. přenesená",J297,0)</f>
        <v>0</v>
      </c>
      <c r="BH297" s="192">
        <f>IF(N297="sníž. přenesená",J297,0)</f>
        <v>0</v>
      </c>
      <c r="BI297" s="192">
        <f>IF(N297="nulová",J297,0)</f>
        <v>0</v>
      </c>
      <c r="BJ297" s="19" t="s">
        <v>82</v>
      </c>
      <c r="BK297" s="192">
        <f>ROUND(I297*H297,2)</f>
        <v>0</v>
      </c>
      <c r="BL297" s="19" t="s">
        <v>263</v>
      </c>
      <c r="BM297" s="191" t="s">
        <v>355</v>
      </c>
    </row>
    <row r="298" s="2" customFormat="1">
      <c r="A298" s="38"/>
      <c r="B298" s="39"/>
      <c r="C298" s="38"/>
      <c r="D298" s="193" t="s">
        <v>154</v>
      </c>
      <c r="E298" s="38"/>
      <c r="F298" s="194" t="s">
        <v>354</v>
      </c>
      <c r="G298" s="38"/>
      <c r="H298" s="38"/>
      <c r="I298" s="195"/>
      <c r="J298" s="38"/>
      <c r="K298" s="38"/>
      <c r="L298" s="39"/>
      <c r="M298" s="196"/>
      <c r="N298" s="197"/>
      <c r="O298" s="77"/>
      <c r="P298" s="77"/>
      <c r="Q298" s="77"/>
      <c r="R298" s="77"/>
      <c r="S298" s="77"/>
      <c r="T298" s="78"/>
      <c r="U298" s="38"/>
      <c r="V298" s="38"/>
      <c r="W298" s="38"/>
      <c r="X298" s="38"/>
      <c r="Y298" s="38"/>
      <c r="Z298" s="38"/>
      <c r="AA298" s="38"/>
      <c r="AB298" s="38"/>
      <c r="AC298" s="38"/>
      <c r="AD298" s="38"/>
      <c r="AE298" s="38"/>
      <c r="AT298" s="19" t="s">
        <v>154</v>
      </c>
      <c r="AU298" s="19" t="s">
        <v>84</v>
      </c>
    </row>
    <row r="299" s="13" customFormat="1">
      <c r="A299" s="13"/>
      <c r="B299" s="200"/>
      <c r="C299" s="13"/>
      <c r="D299" s="193" t="s">
        <v>158</v>
      </c>
      <c r="E299" s="13"/>
      <c r="F299" s="202" t="s">
        <v>356</v>
      </c>
      <c r="G299" s="13"/>
      <c r="H299" s="203">
        <v>253.643</v>
      </c>
      <c r="I299" s="204"/>
      <c r="J299" s="13"/>
      <c r="K299" s="13"/>
      <c r="L299" s="200"/>
      <c r="M299" s="205"/>
      <c r="N299" s="206"/>
      <c r="O299" s="206"/>
      <c r="P299" s="206"/>
      <c r="Q299" s="206"/>
      <c r="R299" s="206"/>
      <c r="S299" s="206"/>
      <c r="T299" s="207"/>
      <c r="U299" s="13"/>
      <c r="V299" s="13"/>
      <c r="W299" s="13"/>
      <c r="X299" s="13"/>
      <c r="Y299" s="13"/>
      <c r="Z299" s="13"/>
      <c r="AA299" s="13"/>
      <c r="AB299" s="13"/>
      <c r="AC299" s="13"/>
      <c r="AD299" s="13"/>
      <c r="AE299" s="13"/>
      <c r="AT299" s="201" t="s">
        <v>158</v>
      </c>
      <c r="AU299" s="201" t="s">
        <v>84</v>
      </c>
      <c r="AV299" s="13" t="s">
        <v>84</v>
      </c>
      <c r="AW299" s="13" t="s">
        <v>3</v>
      </c>
      <c r="AX299" s="13" t="s">
        <v>82</v>
      </c>
      <c r="AY299" s="201" t="s">
        <v>145</v>
      </c>
    </row>
    <row r="300" s="2" customFormat="1" ht="37.8" customHeight="1">
      <c r="A300" s="38"/>
      <c r="B300" s="179"/>
      <c r="C300" s="180" t="s">
        <v>357</v>
      </c>
      <c r="D300" s="180" t="s">
        <v>147</v>
      </c>
      <c r="E300" s="181" t="s">
        <v>358</v>
      </c>
      <c r="F300" s="182" t="s">
        <v>359</v>
      </c>
      <c r="G300" s="183" t="s">
        <v>150</v>
      </c>
      <c r="H300" s="184">
        <v>241.565</v>
      </c>
      <c r="I300" s="185"/>
      <c r="J300" s="186">
        <f>ROUND(I300*H300,2)</f>
        <v>0</v>
      </c>
      <c r="K300" s="182" t="s">
        <v>151</v>
      </c>
      <c r="L300" s="39"/>
      <c r="M300" s="187" t="s">
        <v>1</v>
      </c>
      <c r="N300" s="188" t="s">
        <v>39</v>
      </c>
      <c r="O300" s="77"/>
      <c r="P300" s="189">
        <f>O300*H300</f>
        <v>0</v>
      </c>
      <c r="Q300" s="189">
        <v>0.0061199999999999996</v>
      </c>
      <c r="R300" s="189">
        <f>Q300*H300</f>
        <v>1.4783777999999999</v>
      </c>
      <c r="S300" s="189">
        <v>0</v>
      </c>
      <c r="T300" s="190">
        <f>S300*H300</f>
        <v>0</v>
      </c>
      <c r="U300" s="38"/>
      <c r="V300" s="38"/>
      <c r="W300" s="38"/>
      <c r="X300" s="38"/>
      <c r="Y300" s="38"/>
      <c r="Z300" s="38"/>
      <c r="AA300" s="38"/>
      <c r="AB300" s="38"/>
      <c r="AC300" s="38"/>
      <c r="AD300" s="38"/>
      <c r="AE300" s="38"/>
      <c r="AR300" s="191" t="s">
        <v>263</v>
      </c>
      <c r="AT300" s="191" t="s">
        <v>147</v>
      </c>
      <c r="AU300" s="191" t="s">
        <v>84</v>
      </c>
      <c r="AY300" s="19" t="s">
        <v>145</v>
      </c>
      <c r="BE300" s="192">
        <f>IF(N300="základní",J300,0)</f>
        <v>0</v>
      </c>
      <c r="BF300" s="192">
        <f>IF(N300="snížená",J300,0)</f>
        <v>0</v>
      </c>
      <c r="BG300" s="192">
        <f>IF(N300="zákl. přenesená",J300,0)</f>
        <v>0</v>
      </c>
      <c r="BH300" s="192">
        <f>IF(N300="sníž. přenesená",J300,0)</f>
        <v>0</v>
      </c>
      <c r="BI300" s="192">
        <f>IF(N300="nulová",J300,0)</f>
        <v>0</v>
      </c>
      <c r="BJ300" s="19" t="s">
        <v>82</v>
      </c>
      <c r="BK300" s="192">
        <f>ROUND(I300*H300,2)</f>
        <v>0</v>
      </c>
      <c r="BL300" s="19" t="s">
        <v>263</v>
      </c>
      <c r="BM300" s="191" t="s">
        <v>360</v>
      </c>
    </row>
    <row r="301" s="2" customFormat="1">
      <c r="A301" s="38"/>
      <c r="B301" s="39"/>
      <c r="C301" s="38"/>
      <c r="D301" s="193" t="s">
        <v>154</v>
      </c>
      <c r="E301" s="38"/>
      <c r="F301" s="194" t="s">
        <v>361</v>
      </c>
      <c r="G301" s="38"/>
      <c r="H301" s="38"/>
      <c r="I301" s="195"/>
      <c r="J301" s="38"/>
      <c r="K301" s="38"/>
      <c r="L301" s="39"/>
      <c r="M301" s="196"/>
      <c r="N301" s="197"/>
      <c r="O301" s="77"/>
      <c r="P301" s="77"/>
      <c r="Q301" s="77"/>
      <c r="R301" s="77"/>
      <c r="S301" s="77"/>
      <c r="T301" s="78"/>
      <c r="U301" s="38"/>
      <c r="V301" s="38"/>
      <c r="W301" s="38"/>
      <c r="X301" s="38"/>
      <c r="Y301" s="38"/>
      <c r="Z301" s="38"/>
      <c r="AA301" s="38"/>
      <c r="AB301" s="38"/>
      <c r="AC301" s="38"/>
      <c r="AD301" s="38"/>
      <c r="AE301" s="38"/>
      <c r="AT301" s="19" t="s">
        <v>154</v>
      </c>
      <c r="AU301" s="19" t="s">
        <v>84</v>
      </c>
    </row>
    <row r="302" s="2" customFormat="1">
      <c r="A302" s="38"/>
      <c r="B302" s="39"/>
      <c r="C302" s="38"/>
      <c r="D302" s="198" t="s">
        <v>156</v>
      </c>
      <c r="E302" s="38"/>
      <c r="F302" s="199" t="s">
        <v>362</v>
      </c>
      <c r="G302" s="38"/>
      <c r="H302" s="38"/>
      <c r="I302" s="195"/>
      <c r="J302" s="38"/>
      <c r="K302" s="38"/>
      <c r="L302" s="39"/>
      <c r="M302" s="196"/>
      <c r="N302" s="197"/>
      <c r="O302" s="77"/>
      <c r="P302" s="77"/>
      <c r="Q302" s="77"/>
      <c r="R302" s="77"/>
      <c r="S302" s="77"/>
      <c r="T302" s="78"/>
      <c r="U302" s="38"/>
      <c r="V302" s="38"/>
      <c r="W302" s="38"/>
      <c r="X302" s="38"/>
      <c r="Y302" s="38"/>
      <c r="Z302" s="38"/>
      <c r="AA302" s="38"/>
      <c r="AB302" s="38"/>
      <c r="AC302" s="38"/>
      <c r="AD302" s="38"/>
      <c r="AE302" s="38"/>
      <c r="AT302" s="19" t="s">
        <v>156</v>
      </c>
      <c r="AU302" s="19" t="s">
        <v>84</v>
      </c>
    </row>
    <row r="303" s="15" customFormat="1">
      <c r="A303" s="15"/>
      <c r="B303" s="216"/>
      <c r="C303" s="15"/>
      <c r="D303" s="193" t="s">
        <v>158</v>
      </c>
      <c r="E303" s="217" t="s">
        <v>1</v>
      </c>
      <c r="F303" s="218" t="s">
        <v>213</v>
      </c>
      <c r="G303" s="15"/>
      <c r="H303" s="217" t="s">
        <v>1</v>
      </c>
      <c r="I303" s="219"/>
      <c r="J303" s="15"/>
      <c r="K303" s="15"/>
      <c r="L303" s="216"/>
      <c r="M303" s="220"/>
      <c r="N303" s="221"/>
      <c r="O303" s="221"/>
      <c r="P303" s="221"/>
      <c r="Q303" s="221"/>
      <c r="R303" s="221"/>
      <c r="S303" s="221"/>
      <c r="T303" s="222"/>
      <c r="U303" s="15"/>
      <c r="V303" s="15"/>
      <c r="W303" s="15"/>
      <c r="X303" s="15"/>
      <c r="Y303" s="15"/>
      <c r="Z303" s="15"/>
      <c r="AA303" s="15"/>
      <c r="AB303" s="15"/>
      <c r="AC303" s="15"/>
      <c r="AD303" s="15"/>
      <c r="AE303" s="15"/>
      <c r="AT303" s="217" t="s">
        <v>158</v>
      </c>
      <c r="AU303" s="217" t="s">
        <v>84</v>
      </c>
      <c r="AV303" s="15" t="s">
        <v>82</v>
      </c>
      <c r="AW303" s="15" t="s">
        <v>31</v>
      </c>
      <c r="AX303" s="15" t="s">
        <v>74</v>
      </c>
      <c r="AY303" s="217" t="s">
        <v>145</v>
      </c>
    </row>
    <row r="304" s="13" customFormat="1">
      <c r="A304" s="13"/>
      <c r="B304" s="200"/>
      <c r="C304" s="13"/>
      <c r="D304" s="193" t="s">
        <v>158</v>
      </c>
      <c r="E304" s="201" t="s">
        <v>1</v>
      </c>
      <c r="F304" s="202" t="s">
        <v>214</v>
      </c>
      <c r="G304" s="13"/>
      <c r="H304" s="203">
        <v>146.09399999999999</v>
      </c>
      <c r="I304" s="204"/>
      <c r="J304" s="13"/>
      <c r="K304" s="13"/>
      <c r="L304" s="200"/>
      <c r="M304" s="205"/>
      <c r="N304" s="206"/>
      <c r="O304" s="206"/>
      <c r="P304" s="206"/>
      <c r="Q304" s="206"/>
      <c r="R304" s="206"/>
      <c r="S304" s="206"/>
      <c r="T304" s="207"/>
      <c r="U304" s="13"/>
      <c r="V304" s="13"/>
      <c r="W304" s="13"/>
      <c r="X304" s="13"/>
      <c r="Y304" s="13"/>
      <c r="Z304" s="13"/>
      <c r="AA304" s="13"/>
      <c r="AB304" s="13"/>
      <c r="AC304" s="13"/>
      <c r="AD304" s="13"/>
      <c r="AE304" s="13"/>
      <c r="AT304" s="201" t="s">
        <v>158</v>
      </c>
      <c r="AU304" s="201" t="s">
        <v>84</v>
      </c>
      <c r="AV304" s="13" t="s">
        <v>84</v>
      </c>
      <c r="AW304" s="13" t="s">
        <v>31</v>
      </c>
      <c r="AX304" s="13" t="s">
        <v>74</v>
      </c>
      <c r="AY304" s="201" t="s">
        <v>145</v>
      </c>
    </row>
    <row r="305" s="13" customFormat="1">
      <c r="A305" s="13"/>
      <c r="B305" s="200"/>
      <c r="C305" s="13"/>
      <c r="D305" s="193" t="s">
        <v>158</v>
      </c>
      <c r="E305" s="201" t="s">
        <v>1</v>
      </c>
      <c r="F305" s="202" t="s">
        <v>215</v>
      </c>
      <c r="G305" s="13"/>
      <c r="H305" s="203">
        <v>115.23</v>
      </c>
      <c r="I305" s="204"/>
      <c r="J305" s="13"/>
      <c r="K305" s="13"/>
      <c r="L305" s="200"/>
      <c r="M305" s="205"/>
      <c r="N305" s="206"/>
      <c r="O305" s="206"/>
      <c r="P305" s="206"/>
      <c r="Q305" s="206"/>
      <c r="R305" s="206"/>
      <c r="S305" s="206"/>
      <c r="T305" s="207"/>
      <c r="U305" s="13"/>
      <c r="V305" s="13"/>
      <c r="W305" s="13"/>
      <c r="X305" s="13"/>
      <c r="Y305" s="13"/>
      <c r="Z305" s="13"/>
      <c r="AA305" s="13"/>
      <c r="AB305" s="13"/>
      <c r="AC305" s="13"/>
      <c r="AD305" s="13"/>
      <c r="AE305" s="13"/>
      <c r="AT305" s="201" t="s">
        <v>158</v>
      </c>
      <c r="AU305" s="201" t="s">
        <v>84</v>
      </c>
      <c r="AV305" s="13" t="s">
        <v>84</v>
      </c>
      <c r="AW305" s="13" t="s">
        <v>31</v>
      </c>
      <c r="AX305" s="13" t="s">
        <v>74</v>
      </c>
      <c r="AY305" s="201" t="s">
        <v>145</v>
      </c>
    </row>
    <row r="306" s="13" customFormat="1">
      <c r="A306" s="13"/>
      <c r="B306" s="200"/>
      <c r="C306" s="13"/>
      <c r="D306" s="193" t="s">
        <v>158</v>
      </c>
      <c r="E306" s="201" t="s">
        <v>1</v>
      </c>
      <c r="F306" s="202" t="s">
        <v>216</v>
      </c>
      <c r="G306" s="13"/>
      <c r="H306" s="203">
        <v>-19.759</v>
      </c>
      <c r="I306" s="204"/>
      <c r="J306" s="13"/>
      <c r="K306" s="13"/>
      <c r="L306" s="200"/>
      <c r="M306" s="205"/>
      <c r="N306" s="206"/>
      <c r="O306" s="206"/>
      <c r="P306" s="206"/>
      <c r="Q306" s="206"/>
      <c r="R306" s="206"/>
      <c r="S306" s="206"/>
      <c r="T306" s="207"/>
      <c r="U306" s="13"/>
      <c r="V306" s="13"/>
      <c r="W306" s="13"/>
      <c r="X306" s="13"/>
      <c r="Y306" s="13"/>
      <c r="Z306" s="13"/>
      <c r="AA306" s="13"/>
      <c r="AB306" s="13"/>
      <c r="AC306" s="13"/>
      <c r="AD306" s="13"/>
      <c r="AE306" s="13"/>
      <c r="AT306" s="201" t="s">
        <v>158</v>
      </c>
      <c r="AU306" s="201" t="s">
        <v>84</v>
      </c>
      <c r="AV306" s="13" t="s">
        <v>84</v>
      </c>
      <c r="AW306" s="13" t="s">
        <v>31</v>
      </c>
      <c r="AX306" s="13" t="s">
        <v>74</v>
      </c>
      <c r="AY306" s="201" t="s">
        <v>145</v>
      </c>
    </row>
    <row r="307" s="14" customFormat="1">
      <c r="A307" s="14"/>
      <c r="B307" s="208"/>
      <c r="C307" s="14"/>
      <c r="D307" s="193" t="s">
        <v>158</v>
      </c>
      <c r="E307" s="209" t="s">
        <v>1</v>
      </c>
      <c r="F307" s="210" t="s">
        <v>160</v>
      </c>
      <c r="G307" s="14"/>
      <c r="H307" s="211">
        <v>241.565</v>
      </c>
      <c r="I307" s="212"/>
      <c r="J307" s="14"/>
      <c r="K307" s="14"/>
      <c r="L307" s="208"/>
      <c r="M307" s="213"/>
      <c r="N307" s="214"/>
      <c r="O307" s="214"/>
      <c r="P307" s="214"/>
      <c r="Q307" s="214"/>
      <c r="R307" s="214"/>
      <c r="S307" s="214"/>
      <c r="T307" s="215"/>
      <c r="U307" s="14"/>
      <c r="V307" s="14"/>
      <c r="W307" s="14"/>
      <c r="X307" s="14"/>
      <c r="Y307" s="14"/>
      <c r="Z307" s="14"/>
      <c r="AA307" s="14"/>
      <c r="AB307" s="14"/>
      <c r="AC307" s="14"/>
      <c r="AD307" s="14"/>
      <c r="AE307" s="14"/>
      <c r="AT307" s="209" t="s">
        <v>158</v>
      </c>
      <c r="AU307" s="209" t="s">
        <v>84</v>
      </c>
      <c r="AV307" s="14" t="s">
        <v>152</v>
      </c>
      <c r="AW307" s="14" t="s">
        <v>31</v>
      </c>
      <c r="AX307" s="14" t="s">
        <v>82</v>
      </c>
      <c r="AY307" s="209" t="s">
        <v>145</v>
      </c>
    </row>
    <row r="308" s="2" customFormat="1" ht="16.5" customHeight="1">
      <c r="A308" s="38"/>
      <c r="B308" s="179"/>
      <c r="C308" s="224" t="s">
        <v>363</v>
      </c>
      <c r="D308" s="224" t="s">
        <v>238</v>
      </c>
      <c r="E308" s="225" t="s">
        <v>364</v>
      </c>
      <c r="F308" s="226" t="s">
        <v>365</v>
      </c>
      <c r="G308" s="227" t="s">
        <v>150</v>
      </c>
      <c r="H308" s="228">
        <v>253.643</v>
      </c>
      <c r="I308" s="229"/>
      <c r="J308" s="230">
        <f>ROUND(I308*H308,2)</f>
        <v>0</v>
      </c>
      <c r="K308" s="226" t="s">
        <v>1</v>
      </c>
      <c r="L308" s="231"/>
      <c r="M308" s="232" t="s">
        <v>1</v>
      </c>
      <c r="N308" s="233" t="s">
        <v>39</v>
      </c>
      <c r="O308" s="77"/>
      <c r="P308" s="189">
        <f>O308*H308</f>
        <v>0</v>
      </c>
      <c r="Q308" s="189">
        <v>0</v>
      </c>
      <c r="R308" s="189">
        <f>Q308*H308</f>
        <v>0</v>
      </c>
      <c r="S308" s="189">
        <v>0</v>
      </c>
      <c r="T308" s="190">
        <f>S308*H308</f>
        <v>0</v>
      </c>
      <c r="U308" s="38"/>
      <c r="V308" s="38"/>
      <c r="W308" s="38"/>
      <c r="X308" s="38"/>
      <c r="Y308" s="38"/>
      <c r="Z308" s="38"/>
      <c r="AA308" s="38"/>
      <c r="AB308" s="38"/>
      <c r="AC308" s="38"/>
      <c r="AD308" s="38"/>
      <c r="AE308" s="38"/>
      <c r="AR308" s="191" t="s">
        <v>304</v>
      </c>
      <c r="AT308" s="191" t="s">
        <v>238</v>
      </c>
      <c r="AU308" s="191" t="s">
        <v>84</v>
      </c>
      <c r="AY308" s="19" t="s">
        <v>145</v>
      </c>
      <c r="BE308" s="192">
        <f>IF(N308="základní",J308,0)</f>
        <v>0</v>
      </c>
      <c r="BF308" s="192">
        <f>IF(N308="snížená",J308,0)</f>
        <v>0</v>
      </c>
      <c r="BG308" s="192">
        <f>IF(N308="zákl. přenesená",J308,0)</f>
        <v>0</v>
      </c>
      <c r="BH308" s="192">
        <f>IF(N308="sníž. přenesená",J308,0)</f>
        <v>0</v>
      </c>
      <c r="BI308" s="192">
        <f>IF(N308="nulová",J308,0)</f>
        <v>0</v>
      </c>
      <c r="BJ308" s="19" t="s">
        <v>82</v>
      </c>
      <c r="BK308" s="192">
        <f>ROUND(I308*H308,2)</f>
        <v>0</v>
      </c>
      <c r="BL308" s="19" t="s">
        <v>263</v>
      </c>
      <c r="BM308" s="191" t="s">
        <v>366</v>
      </c>
    </row>
    <row r="309" s="2" customFormat="1">
      <c r="A309" s="38"/>
      <c r="B309" s="39"/>
      <c r="C309" s="38"/>
      <c r="D309" s="193" t="s">
        <v>154</v>
      </c>
      <c r="E309" s="38"/>
      <c r="F309" s="194" t="s">
        <v>365</v>
      </c>
      <c r="G309" s="38"/>
      <c r="H309" s="38"/>
      <c r="I309" s="195"/>
      <c r="J309" s="38"/>
      <c r="K309" s="38"/>
      <c r="L309" s="39"/>
      <c r="M309" s="196"/>
      <c r="N309" s="197"/>
      <c r="O309" s="77"/>
      <c r="P309" s="77"/>
      <c r="Q309" s="77"/>
      <c r="R309" s="77"/>
      <c r="S309" s="77"/>
      <c r="T309" s="78"/>
      <c r="U309" s="38"/>
      <c r="V309" s="38"/>
      <c r="W309" s="38"/>
      <c r="X309" s="38"/>
      <c r="Y309" s="38"/>
      <c r="Z309" s="38"/>
      <c r="AA309" s="38"/>
      <c r="AB309" s="38"/>
      <c r="AC309" s="38"/>
      <c r="AD309" s="38"/>
      <c r="AE309" s="38"/>
      <c r="AT309" s="19" t="s">
        <v>154</v>
      </c>
      <c r="AU309" s="19" t="s">
        <v>84</v>
      </c>
    </row>
    <row r="310" s="13" customFormat="1">
      <c r="A310" s="13"/>
      <c r="B310" s="200"/>
      <c r="C310" s="13"/>
      <c r="D310" s="193" t="s">
        <v>158</v>
      </c>
      <c r="E310" s="13"/>
      <c r="F310" s="202" t="s">
        <v>356</v>
      </c>
      <c r="G310" s="13"/>
      <c r="H310" s="203">
        <v>253.643</v>
      </c>
      <c r="I310" s="204"/>
      <c r="J310" s="13"/>
      <c r="K310" s="13"/>
      <c r="L310" s="200"/>
      <c r="M310" s="205"/>
      <c r="N310" s="206"/>
      <c r="O310" s="206"/>
      <c r="P310" s="206"/>
      <c r="Q310" s="206"/>
      <c r="R310" s="206"/>
      <c r="S310" s="206"/>
      <c r="T310" s="207"/>
      <c r="U310" s="13"/>
      <c r="V310" s="13"/>
      <c r="W310" s="13"/>
      <c r="X310" s="13"/>
      <c r="Y310" s="13"/>
      <c r="Z310" s="13"/>
      <c r="AA310" s="13"/>
      <c r="AB310" s="13"/>
      <c r="AC310" s="13"/>
      <c r="AD310" s="13"/>
      <c r="AE310" s="13"/>
      <c r="AT310" s="201" t="s">
        <v>158</v>
      </c>
      <c r="AU310" s="201" t="s">
        <v>84</v>
      </c>
      <c r="AV310" s="13" t="s">
        <v>84</v>
      </c>
      <c r="AW310" s="13" t="s">
        <v>3</v>
      </c>
      <c r="AX310" s="13" t="s">
        <v>82</v>
      </c>
      <c r="AY310" s="201" t="s">
        <v>145</v>
      </c>
    </row>
    <row r="311" s="2" customFormat="1" ht="33" customHeight="1">
      <c r="A311" s="38"/>
      <c r="B311" s="179"/>
      <c r="C311" s="180" t="s">
        <v>304</v>
      </c>
      <c r="D311" s="180" t="s">
        <v>147</v>
      </c>
      <c r="E311" s="181" t="s">
        <v>367</v>
      </c>
      <c r="F311" s="182" t="s">
        <v>368</v>
      </c>
      <c r="G311" s="183" t="s">
        <v>150</v>
      </c>
      <c r="H311" s="184">
        <v>52.112000000000002</v>
      </c>
      <c r="I311" s="185"/>
      <c r="J311" s="186">
        <f>ROUND(I311*H311,2)</f>
        <v>0</v>
      </c>
      <c r="K311" s="182" t="s">
        <v>151</v>
      </c>
      <c r="L311" s="39"/>
      <c r="M311" s="187" t="s">
        <v>1</v>
      </c>
      <c r="N311" s="188" t="s">
        <v>39</v>
      </c>
      <c r="O311" s="77"/>
      <c r="P311" s="189">
        <f>O311*H311</f>
        <v>0</v>
      </c>
      <c r="Q311" s="189">
        <v>0.00012</v>
      </c>
      <c r="R311" s="189">
        <f>Q311*H311</f>
        <v>0.0062534400000000007</v>
      </c>
      <c r="S311" s="189">
        <v>0</v>
      </c>
      <c r="T311" s="190">
        <f>S311*H311</f>
        <v>0</v>
      </c>
      <c r="U311" s="38"/>
      <c r="V311" s="38"/>
      <c r="W311" s="38"/>
      <c r="X311" s="38"/>
      <c r="Y311" s="38"/>
      <c r="Z311" s="38"/>
      <c r="AA311" s="38"/>
      <c r="AB311" s="38"/>
      <c r="AC311" s="38"/>
      <c r="AD311" s="38"/>
      <c r="AE311" s="38"/>
      <c r="AR311" s="191" t="s">
        <v>263</v>
      </c>
      <c r="AT311" s="191" t="s">
        <v>147</v>
      </c>
      <c r="AU311" s="191" t="s">
        <v>84</v>
      </c>
      <c r="AY311" s="19" t="s">
        <v>145</v>
      </c>
      <c r="BE311" s="192">
        <f>IF(N311="základní",J311,0)</f>
        <v>0</v>
      </c>
      <c r="BF311" s="192">
        <f>IF(N311="snížená",J311,0)</f>
        <v>0</v>
      </c>
      <c r="BG311" s="192">
        <f>IF(N311="zákl. přenesená",J311,0)</f>
        <v>0</v>
      </c>
      <c r="BH311" s="192">
        <f>IF(N311="sníž. přenesená",J311,0)</f>
        <v>0</v>
      </c>
      <c r="BI311" s="192">
        <f>IF(N311="nulová",J311,0)</f>
        <v>0</v>
      </c>
      <c r="BJ311" s="19" t="s">
        <v>82</v>
      </c>
      <c r="BK311" s="192">
        <f>ROUND(I311*H311,2)</f>
        <v>0</v>
      </c>
      <c r="BL311" s="19" t="s">
        <v>263</v>
      </c>
      <c r="BM311" s="191" t="s">
        <v>369</v>
      </c>
    </row>
    <row r="312" s="2" customFormat="1">
      <c r="A312" s="38"/>
      <c r="B312" s="39"/>
      <c r="C312" s="38"/>
      <c r="D312" s="193" t="s">
        <v>154</v>
      </c>
      <c r="E312" s="38"/>
      <c r="F312" s="194" t="s">
        <v>370</v>
      </c>
      <c r="G312" s="38"/>
      <c r="H312" s="38"/>
      <c r="I312" s="195"/>
      <c r="J312" s="38"/>
      <c r="K312" s="38"/>
      <c r="L312" s="39"/>
      <c r="M312" s="196"/>
      <c r="N312" s="197"/>
      <c r="O312" s="77"/>
      <c r="P312" s="77"/>
      <c r="Q312" s="77"/>
      <c r="R312" s="77"/>
      <c r="S312" s="77"/>
      <c r="T312" s="78"/>
      <c r="U312" s="38"/>
      <c r="V312" s="38"/>
      <c r="W312" s="38"/>
      <c r="X312" s="38"/>
      <c r="Y312" s="38"/>
      <c r="Z312" s="38"/>
      <c r="AA312" s="38"/>
      <c r="AB312" s="38"/>
      <c r="AC312" s="38"/>
      <c r="AD312" s="38"/>
      <c r="AE312" s="38"/>
      <c r="AT312" s="19" t="s">
        <v>154</v>
      </c>
      <c r="AU312" s="19" t="s">
        <v>84</v>
      </c>
    </row>
    <row r="313" s="2" customFormat="1">
      <c r="A313" s="38"/>
      <c r="B313" s="39"/>
      <c r="C313" s="38"/>
      <c r="D313" s="198" t="s">
        <v>156</v>
      </c>
      <c r="E313" s="38"/>
      <c r="F313" s="199" t="s">
        <v>371</v>
      </c>
      <c r="G313" s="38"/>
      <c r="H313" s="38"/>
      <c r="I313" s="195"/>
      <c r="J313" s="38"/>
      <c r="K313" s="38"/>
      <c r="L313" s="39"/>
      <c r="M313" s="196"/>
      <c r="N313" s="197"/>
      <c r="O313" s="77"/>
      <c r="P313" s="77"/>
      <c r="Q313" s="77"/>
      <c r="R313" s="77"/>
      <c r="S313" s="77"/>
      <c r="T313" s="78"/>
      <c r="U313" s="38"/>
      <c r="V313" s="38"/>
      <c r="W313" s="38"/>
      <c r="X313" s="38"/>
      <c r="Y313" s="38"/>
      <c r="Z313" s="38"/>
      <c r="AA313" s="38"/>
      <c r="AB313" s="38"/>
      <c r="AC313" s="38"/>
      <c r="AD313" s="38"/>
      <c r="AE313" s="38"/>
      <c r="AT313" s="19" t="s">
        <v>156</v>
      </c>
      <c r="AU313" s="19" t="s">
        <v>84</v>
      </c>
    </row>
    <row r="314" s="15" customFormat="1">
      <c r="A314" s="15"/>
      <c r="B314" s="216"/>
      <c r="C314" s="15"/>
      <c r="D314" s="193" t="s">
        <v>158</v>
      </c>
      <c r="E314" s="217" t="s">
        <v>1</v>
      </c>
      <c r="F314" s="218" t="s">
        <v>299</v>
      </c>
      <c r="G314" s="15"/>
      <c r="H314" s="217" t="s">
        <v>1</v>
      </c>
      <c r="I314" s="219"/>
      <c r="J314" s="15"/>
      <c r="K314" s="15"/>
      <c r="L314" s="216"/>
      <c r="M314" s="220"/>
      <c r="N314" s="221"/>
      <c r="O314" s="221"/>
      <c r="P314" s="221"/>
      <c r="Q314" s="221"/>
      <c r="R314" s="221"/>
      <c r="S314" s="221"/>
      <c r="T314" s="222"/>
      <c r="U314" s="15"/>
      <c r="V314" s="15"/>
      <c r="W314" s="15"/>
      <c r="X314" s="15"/>
      <c r="Y314" s="15"/>
      <c r="Z314" s="15"/>
      <c r="AA314" s="15"/>
      <c r="AB314" s="15"/>
      <c r="AC314" s="15"/>
      <c r="AD314" s="15"/>
      <c r="AE314" s="15"/>
      <c r="AT314" s="217" t="s">
        <v>158</v>
      </c>
      <c r="AU314" s="217" t="s">
        <v>84</v>
      </c>
      <c r="AV314" s="15" t="s">
        <v>82</v>
      </c>
      <c r="AW314" s="15" t="s">
        <v>31</v>
      </c>
      <c r="AX314" s="15" t="s">
        <v>74</v>
      </c>
      <c r="AY314" s="217" t="s">
        <v>145</v>
      </c>
    </row>
    <row r="315" s="13" customFormat="1">
      <c r="A315" s="13"/>
      <c r="B315" s="200"/>
      <c r="C315" s="13"/>
      <c r="D315" s="193" t="s">
        <v>158</v>
      </c>
      <c r="E315" s="201" t="s">
        <v>1</v>
      </c>
      <c r="F315" s="202" t="s">
        <v>300</v>
      </c>
      <c r="G315" s="13"/>
      <c r="H315" s="203">
        <v>52.112000000000002</v>
      </c>
      <c r="I315" s="204"/>
      <c r="J315" s="13"/>
      <c r="K315" s="13"/>
      <c r="L315" s="200"/>
      <c r="M315" s="205"/>
      <c r="N315" s="206"/>
      <c r="O315" s="206"/>
      <c r="P315" s="206"/>
      <c r="Q315" s="206"/>
      <c r="R315" s="206"/>
      <c r="S315" s="206"/>
      <c r="T315" s="207"/>
      <c r="U315" s="13"/>
      <c r="V315" s="13"/>
      <c r="W315" s="13"/>
      <c r="X315" s="13"/>
      <c r="Y315" s="13"/>
      <c r="Z315" s="13"/>
      <c r="AA315" s="13"/>
      <c r="AB315" s="13"/>
      <c r="AC315" s="13"/>
      <c r="AD315" s="13"/>
      <c r="AE315" s="13"/>
      <c r="AT315" s="201" t="s">
        <v>158</v>
      </c>
      <c r="AU315" s="201" t="s">
        <v>84</v>
      </c>
      <c r="AV315" s="13" t="s">
        <v>84</v>
      </c>
      <c r="AW315" s="13" t="s">
        <v>31</v>
      </c>
      <c r="AX315" s="13" t="s">
        <v>74</v>
      </c>
      <c r="AY315" s="201" t="s">
        <v>145</v>
      </c>
    </row>
    <row r="316" s="14" customFormat="1">
      <c r="A316" s="14"/>
      <c r="B316" s="208"/>
      <c r="C316" s="14"/>
      <c r="D316" s="193" t="s">
        <v>158</v>
      </c>
      <c r="E316" s="209" t="s">
        <v>1</v>
      </c>
      <c r="F316" s="210" t="s">
        <v>160</v>
      </c>
      <c r="G316" s="14"/>
      <c r="H316" s="211">
        <v>52.112000000000002</v>
      </c>
      <c r="I316" s="212"/>
      <c r="J316" s="14"/>
      <c r="K316" s="14"/>
      <c r="L316" s="208"/>
      <c r="M316" s="213"/>
      <c r="N316" s="214"/>
      <c r="O316" s="214"/>
      <c r="P316" s="214"/>
      <c r="Q316" s="214"/>
      <c r="R316" s="214"/>
      <c r="S316" s="214"/>
      <c r="T316" s="215"/>
      <c r="U316" s="14"/>
      <c r="V316" s="14"/>
      <c r="W316" s="14"/>
      <c r="X316" s="14"/>
      <c r="Y316" s="14"/>
      <c r="Z316" s="14"/>
      <c r="AA316" s="14"/>
      <c r="AB316" s="14"/>
      <c r="AC316" s="14"/>
      <c r="AD316" s="14"/>
      <c r="AE316" s="14"/>
      <c r="AT316" s="209" t="s">
        <v>158</v>
      </c>
      <c r="AU316" s="209" t="s">
        <v>84</v>
      </c>
      <c r="AV316" s="14" t="s">
        <v>152</v>
      </c>
      <c r="AW316" s="14" t="s">
        <v>31</v>
      </c>
      <c r="AX316" s="14" t="s">
        <v>82</v>
      </c>
      <c r="AY316" s="209" t="s">
        <v>145</v>
      </c>
    </row>
    <row r="317" s="2" customFormat="1" ht="21.75" customHeight="1">
      <c r="A317" s="38"/>
      <c r="B317" s="179"/>
      <c r="C317" s="224" t="s">
        <v>372</v>
      </c>
      <c r="D317" s="224" t="s">
        <v>238</v>
      </c>
      <c r="E317" s="225" t="s">
        <v>373</v>
      </c>
      <c r="F317" s="226" t="s">
        <v>374</v>
      </c>
      <c r="G317" s="227" t="s">
        <v>176</v>
      </c>
      <c r="H317" s="228">
        <v>9.3800000000000008</v>
      </c>
      <c r="I317" s="229"/>
      <c r="J317" s="230">
        <f>ROUND(I317*H317,2)</f>
        <v>0</v>
      </c>
      <c r="K317" s="226" t="s">
        <v>151</v>
      </c>
      <c r="L317" s="231"/>
      <c r="M317" s="232" t="s">
        <v>1</v>
      </c>
      <c r="N317" s="233" t="s">
        <v>39</v>
      </c>
      <c r="O317" s="77"/>
      <c r="P317" s="189">
        <f>O317*H317</f>
        <v>0</v>
      </c>
      <c r="Q317" s="189">
        <v>0.026249999999999999</v>
      </c>
      <c r="R317" s="189">
        <f>Q317*H317</f>
        <v>0.246225</v>
      </c>
      <c r="S317" s="189">
        <v>0</v>
      </c>
      <c r="T317" s="190">
        <f>S317*H317</f>
        <v>0</v>
      </c>
      <c r="U317" s="38"/>
      <c r="V317" s="38"/>
      <c r="W317" s="38"/>
      <c r="X317" s="38"/>
      <c r="Y317" s="38"/>
      <c r="Z317" s="38"/>
      <c r="AA317" s="38"/>
      <c r="AB317" s="38"/>
      <c r="AC317" s="38"/>
      <c r="AD317" s="38"/>
      <c r="AE317" s="38"/>
      <c r="AR317" s="191" t="s">
        <v>304</v>
      </c>
      <c r="AT317" s="191" t="s">
        <v>238</v>
      </c>
      <c r="AU317" s="191" t="s">
        <v>84</v>
      </c>
      <c r="AY317" s="19" t="s">
        <v>145</v>
      </c>
      <c r="BE317" s="192">
        <f>IF(N317="základní",J317,0)</f>
        <v>0</v>
      </c>
      <c r="BF317" s="192">
        <f>IF(N317="snížená",J317,0)</f>
        <v>0</v>
      </c>
      <c r="BG317" s="192">
        <f>IF(N317="zákl. přenesená",J317,0)</f>
        <v>0</v>
      </c>
      <c r="BH317" s="192">
        <f>IF(N317="sníž. přenesená",J317,0)</f>
        <v>0</v>
      </c>
      <c r="BI317" s="192">
        <f>IF(N317="nulová",J317,0)</f>
        <v>0</v>
      </c>
      <c r="BJ317" s="19" t="s">
        <v>82</v>
      </c>
      <c r="BK317" s="192">
        <f>ROUND(I317*H317,2)</f>
        <v>0</v>
      </c>
      <c r="BL317" s="19" t="s">
        <v>263</v>
      </c>
      <c r="BM317" s="191" t="s">
        <v>375</v>
      </c>
    </row>
    <row r="318" s="2" customFormat="1">
      <c r="A318" s="38"/>
      <c r="B318" s="39"/>
      <c r="C318" s="38"/>
      <c r="D318" s="193" t="s">
        <v>154</v>
      </c>
      <c r="E318" s="38"/>
      <c r="F318" s="194" t="s">
        <v>374</v>
      </c>
      <c r="G318" s="38"/>
      <c r="H318" s="38"/>
      <c r="I318" s="195"/>
      <c r="J318" s="38"/>
      <c r="K318" s="38"/>
      <c r="L318" s="39"/>
      <c r="M318" s="196"/>
      <c r="N318" s="197"/>
      <c r="O318" s="77"/>
      <c r="P318" s="77"/>
      <c r="Q318" s="77"/>
      <c r="R318" s="77"/>
      <c r="S318" s="77"/>
      <c r="T318" s="78"/>
      <c r="U318" s="38"/>
      <c r="V318" s="38"/>
      <c r="W318" s="38"/>
      <c r="X318" s="38"/>
      <c r="Y318" s="38"/>
      <c r="Z318" s="38"/>
      <c r="AA318" s="38"/>
      <c r="AB318" s="38"/>
      <c r="AC318" s="38"/>
      <c r="AD318" s="38"/>
      <c r="AE318" s="38"/>
      <c r="AT318" s="19" t="s">
        <v>154</v>
      </c>
      <c r="AU318" s="19" t="s">
        <v>84</v>
      </c>
    </row>
    <row r="319" s="13" customFormat="1">
      <c r="A319" s="13"/>
      <c r="B319" s="200"/>
      <c r="C319" s="13"/>
      <c r="D319" s="193" t="s">
        <v>158</v>
      </c>
      <c r="E319" s="201" t="s">
        <v>1</v>
      </c>
      <c r="F319" s="202" t="s">
        <v>376</v>
      </c>
      <c r="G319" s="13"/>
      <c r="H319" s="203">
        <v>9.3800000000000008</v>
      </c>
      <c r="I319" s="204"/>
      <c r="J319" s="13"/>
      <c r="K319" s="13"/>
      <c r="L319" s="200"/>
      <c r="M319" s="205"/>
      <c r="N319" s="206"/>
      <c r="O319" s="206"/>
      <c r="P319" s="206"/>
      <c r="Q319" s="206"/>
      <c r="R319" s="206"/>
      <c r="S319" s="206"/>
      <c r="T319" s="207"/>
      <c r="U319" s="13"/>
      <c r="V319" s="13"/>
      <c r="W319" s="13"/>
      <c r="X319" s="13"/>
      <c r="Y319" s="13"/>
      <c r="Z319" s="13"/>
      <c r="AA319" s="13"/>
      <c r="AB319" s="13"/>
      <c r="AC319" s="13"/>
      <c r="AD319" s="13"/>
      <c r="AE319" s="13"/>
      <c r="AT319" s="201" t="s">
        <v>158</v>
      </c>
      <c r="AU319" s="201" t="s">
        <v>84</v>
      </c>
      <c r="AV319" s="13" t="s">
        <v>84</v>
      </c>
      <c r="AW319" s="13" t="s">
        <v>31</v>
      </c>
      <c r="AX319" s="13" t="s">
        <v>74</v>
      </c>
      <c r="AY319" s="201" t="s">
        <v>145</v>
      </c>
    </row>
    <row r="320" s="14" customFormat="1">
      <c r="A320" s="14"/>
      <c r="B320" s="208"/>
      <c r="C320" s="14"/>
      <c r="D320" s="193" t="s">
        <v>158</v>
      </c>
      <c r="E320" s="209" t="s">
        <v>1</v>
      </c>
      <c r="F320" s="210" t="s">
        <v>160</v>
      </c>
      <c r="G320" s="14"/>
      <c r="H320" s="211">
        <v>9.3800000000000008</v>
      </c>
      <c r="I320" s="212"/>
      <c r="J320" s="14"/>
      <c r="K320" s="14"/>
      <c r="L320" s="208"/>
      <c r="M320" s="213"/>
      <c r="N320" s="214"/>
      <c r="O320" s="214"/>
      <c r="P320" s="214"/>
      <c r="Q320" s="214"/>
      <c r="R320" s="214"/>
      <c r="S320" s="214"/>
      <c r="T320" s="215"/>
      <c r="U320" s="14"/>
      <c r="V320" s="14"/>
      <c r="W320" s="14"/>
      <c r="X320" s="14"/>
      <c r="Y320" s="14"/>
      <c r="Z320" s="14"/>
      <c r="AA320" s="14"/>
      <c r="AB320" s="14"/>
      <c r="AC320" s="14"/>
      <c r="AD320" s="14"/>
      <c r="AE320" s="14"/>
      <c r="AT320" s="209" t="s">
        <v>158</v>
      </c>
      <c r="AU320" s="209" t="s">
        <v>84</v>
      </c>
      <c r="AV320" s="14" t="s">
        <v>152</v>
      </c>
      <c r="AW320" s="14" t="s">
        <v>31</v>
      </c>
      <c r="AX320" s="14" t="s">
        <v>82</v>
      </c>
      <c r="AY320" s="209" t="s">
        <v>145</v>
      </c>
    </row>
    <row r="321" s="2" customFormat="1" ht="24.15" customHeight="1">
      <c r="A321" s="38"/>
      <c r="B321" s="179"/>
      <c r="C321" s="180" t="s">
        <v>377</v>
      </c>
      <c r="D321" s="180" t="s">
        <v>147</v>
      </c>
      <c r="E321" s="181" t="s">
        <v>378</v>
      </c>
      <c r="F321" s="182" t="s">
        <v>379</v>
      </c>
      <c r="G321" s="183" t="s">
        <v>150</v>
      </c>
      <c r="H321" s="184">
        <v>72.620999999999995</v>
      </c>
      <c r="I321" s="185"/>
      <c r="J321" s="186">
        <f>ROUND(I321*H321,2)</f>
        <v>0</v>
      </c>
      <c r="K321" s="182" t="s">
        <v>151</v>
      </c>
      <c r="L321" s="39"/>
      <c r="M321" s="187" t="s">
        <v>1</v>
      </c>
      <c r="N321" s="188" t="s">
        <v>39</v>
      </c>
      <c r="O321" s="77"/>
      <c r="P321" s="189">
        <f>O321*H321</f>
        <v>0</v>
      </c>
      <c r="Q321" s="189">
        <v>4.0000000000000003E-05</v>
      </c>
      <c r="R321" s="189">
        <f>Q321*H321</f>
        <v>0.0029048400000000001</v>
      </c>
      <c r="S321" s="189">
        <v>0</v>
      </c>
      <c r="T321" s="190">
        <f>S321*H321</f>
        <v>0</v>
      </c>
      <c r="U321" s="38"/>
      <c r="V321" s="38"/>
      <c r="W321" s="38"/>
      <c r="X321" s="38"/>
      <c r="Y321" s="38"/>
      <c r="Z321" s="38"/>
      <c r="AA321" s="38"/>
      <c r="AB321" s="38"/>
      <c r="AC321" s="38"/>
      <c r="AD321" s="38"/>
      <c r="AE321" s="38"/>
      <c r="AR321" s="191" t="s">
        <v>263</v>
      </c>
      <c r="AT321" s="191" t="s">
        <v>147</v>
      </c>
      <c r="AU321" s="191" t="s">
        <v>84</v>
      </c>
      <c r="AY321" s="19" t="s">
        <v>145</v>
      </c>
      <c r="BE321" s="192">
        <f>IF(N321="základní",J321,0)</f>
        <v>0</v>
      </c>
      <c r="BF321" s="192">
        <f>IF(N321="snížená",J321,0)</f>
        <v>0</v>
      </c>
      <c r="BG321" s="192">
        <f>IF(N321="zákl. přenesená",J321,0)</f>
        <v>0</v>
      </c>
      <c r="BH321" s="192">
        <f>IF(N321="sníž. přenesená",J321,0)</f>
        <v>0</v>
      </c>
      <c r="BI321" s="192">
        <f>IF(N321="nulová",J321,0)</f>
        <v>0</v>
      </c>
      <c r="BJ321" s="19" t="s">
        <v>82</v>
      </c>
      <c r="BK321" s="192">
        <f>ROUND(I321*H321,2)</f>
        <v>0</v>
      </c>
      <c r="BL321" s="19" t="s">
        <v>263</v>
      </c>
      <c r="BM321" s="191" t="s">
        <v>380</v>
      </c>
    </row>
    <row r="322" s="2" customFormat="1">
      <c r="A322" s="38"/>
      <c r="B322" s="39"/>
      <c r="C322" s="38"/>
      <c r="D322" s="193" t="s">
        <v>154</v>
      </c>
      <c r="E322" s="38"/>
      <c r="F322" s="194" t="s">
        <v>381</v>
      </c>
      <c r="G322" s="38"/>
      <c r="H322" s="38"/>
      <c r="I322" s="195"/>
      <c r="J322" s="38"/>
      <c r="K322" s="38"/>
      <c r="L322" s="39"/>
      <c r="M322" s="196"/>
      <c r="N322" s="197"/>
      <c r="O322" s="77"/>
      <c r="P322" s="77"/>
      <c r="Q322" s="77"/>
      <c r="R322" s="77"/>
      <c r="S322" s="77"/>
      <c r="T322" s="78"/>
      <c r="U322" s="38"/>
      <c r="V322" s="38"/>
      <c r="W322" s="38"/>
      <c r="X322" s="38"/>
      <c r="Y322" s="38"/>
      <c r="Z322" s="38"/>
      <c r="AA322" s="38"/>
      <c r="AB322" s="38"/>
      <c r="AC322" s="38"/>
      <c r="AD322" s="38"/>
      <c r="AE322" s="38"/>
      <c r="AT322" s="19" t="s">
        <v>154</v>
      </c>
      <c r="AU322" s="19" t="s">
        <v>84</v>
      </c>
    </row>
    <row r="323" s="2" customFormat="1">
      <c r="A323" s="38"/>
      <c r="B323" s="39"/>
      <c r="C323" s="38"/>
      <c r="D323" s="198" t="s">
        <v>156</v>
      </c>
      <c r="E323" s="38"/>
      <c r="F323" s="199" t="s">
        <v>382</v>
      </c>
      <c r="G323" s="38"/>
      <c r="H323" s="38"/>
      <c r="I323" s="195"/>
      <c r="J323" s="38"/>
      <c r="K323" s="38"/>
      <c r="L323" s="39"/>
      <c r="M323" s="196"/>
      <c r="N323" s="197"/>
      <c r="O323" s="77"/>
      <c r="P323" s="77"/>
      <c r="Q323" s="77"/>
      <c r="R323" s="77"/>
      <c r="S323" s="77"/>
      <c r="T323" s="78"/>
      <c r="U323" s="38"/>
      <c r="V323" s="38"/>
      <c r="W323" s="38"/>
      <c r="X323" s="38"/>
      <c r="Y323" s="38"/>
      <c r="Z323" s="38"/>
      <c r="AA323" s="38"/>
      <c r="AB323" s="38"/>
      <c r="AC323" s="38"/>
      <c r="AD323" s="38"/>
      <c r="AE323" s="38"/>
      <c r="AT323" s="19" t="s">
        <v>156</v>
      </c>
      <c r="AU323" s="19" t="s">
        <v>84</v>
      </c>
    </row>
    <row r="324" s="15" customFormat="1">
      <c r="A324" s="15"/>
      <c r="B324" s="216"/>
      <c r="C324" s="15"/>
      <c r="D324" s="193" t="s">
        <v>158</v>
      </c>
      <c r="E324" s="217" t="s">
        <v>1</v>
      </c>
      <c r="F324" s="218" t="s">
        <v>299</v>
      </c>
      <c r="G324" s="15"/>
      <c r="H324" s="217" t="s">
        <v>1</v>
      </c>
      <c r="I324" s="219"/>
      <c r="J324" s="15"/>
      <c r="K324" s="15"/>
      <c r="L324" s="216"/>
      <c r="M324" s="220"/>
      <c r="N324" s="221"/>
      <c r="O324" s="221"/>
      <c r="P324" s="221"/>
      <c r="Q324" s="221"/>
      <c r="R324" s="221"/>
      <c r="S324" s="221"/>
      <c r="T324" s="222"/>
      <c r="U324" s="15"/>
      <c r="V324" s="15"/>
      <c r="W324" s="15"/>
      <c r="X324" s="15"/>
      <c r="Y324" s="15"/>
      <c r="Z324" s="15"/>
      <c r="AA324" s="15"/>
      <c r="AB324" s="15"/>
      <c r="AC324" s="15"/>
      <c r="AD324" s="15"/>
      <c r="AE324" s="15"/>
      <c r="AT324" s="217" t="s">
        <v>158</v>
      </c>
      <c r="AU324" s="217" t="s">
        <v>84</v>
      </c>
      <c r="AV324" s="15" t="s">
        <v>82</v>
      </c>
      <c r="AW324" s="15" t="s">
        <v>31</v>
      </c>
      <c r="AX324" s="15" t="s">
        <v>74</v>
      </c>
      <c r="AY324" s="217" t="s">
        <v>145</v>
      </c>
    </row>
    <row r="325" s="13" customFormat="1">
      <c r="A325" s="13"/>
      <c r="B325" s="200"/>
      <c r="C325" s="13"/>
      <c r="D325" s="193" t="s">
        <v>158</v>
      </c>
      <c r="E325" s="201" t="s">
        <v>1</v>
      </c>
      <c r="F325" s="202" t="s">
        <v>300</v>
      </c>
      <c r="G325" s="13"/>
      <c r="H325" s="203">
        <v>52.112000000000002</v>
      </c>
      <c r="I325" s="204"/>
      <c r="J325" s="13"/>
      <c r="K325" s="13"/>
      <c r="L325" s="200"/>
      <c r="M325" s="205"/>
      <c r="N325" s="206"/>
      <c r="O325" s="206"/>
      <c r="P325" s="206"/>
      <c r="Q325" s="206"/>
      <c r="R325" s="206"/>
      <c r="S325" s="206"/>
      <c r="T325" s="207"/>
      <c r="U325" s="13"/>
      <c r="V325" s="13"/>
      <c r="W325" s="13"/>
      <c r="X325" s="13"/>
      <c r="Y325" s="13"/>
      <c r="Z325" s="13"/>
      <c r="AA325" s="13"/>
      <c r="AB325" s="13"/>
      <c r="AC325" s="13"/>
      <c r="AD325" s="13"/>
      <c r="AE325" s="13"/>
      <c r="AT325" s="201" t="s">
        <v>158</v>
      </c>
      <c r="AU325" s="201" t="s">
        <v>84</v>
      </c>
      <c r="AV325" s="13" t="s">
        <v>84</v>
      </c>
      <c r="AW325" s="13" t="s">
        <v>31</v>
      </c>
      <c r="AX325" s="13" t="s">
        <v>74</v>
      </c>
      <c r="AY325" s="201" t="s">
        <v>145</v>
      </c>
    </row>
    <row r="326" s="13" customFormat="1">
      <c r="A326" s="13"/>
      <c r="B326" s="200"/>
      <c r="C326" s="13"/>
      <c r="D326" s="193" t="s">
        <v>158</v>
      </c>
      <c r="E326" s="201" t="s">
        <v>1</v>
      </c>
      <c r="F326" s="202" t="s">
        <v>301</v>
      </c>
      <c r="G326" s="13"/>
      <c r="H326" s="203">
        <v>20.509</v>
      </c>
      <c r="I326" s="204"/>
      <c r="J326" s="13"/>
      <c r="K326" s="13"/>
      <c r="L326" s="200"/>
      <c r="M326" s="205"/>
      <c r="N326" s="206"/>
      <c r="O326" s="206"/>
      <c r="P326" s="206"/>
      <c r="Q326" s="206"/>
      <c r="R326" s="206"/>
      <c r="S326" s="206"/>
      <c r="T326" s="207"/>
      <c r="U326" s="13"/>
      <c r="V326" s="13"/>
      <c r="W326" s="13"/>
      <c r="X326" s="13"/>
      <c r="Y326" s="13"/>
      <c r="Z326" s="13"/>
      <c r="AA326" s="13"/>
      <c r="AB326" s="13"/>
      <c r="AC326" s="13"/>
      <c r="AD326" s="13"/>
      <c r="AE326" s="13"/>
      <c r="AT326" s="201" t="s">
        <v>158</v>
      </c>
      <c r="AU326" s="201" t="s">
        <v>84</v>
      </c>
      <c r="AV326" s="13" t="s">
        <v>84</v>
      </c>
      <c r="AW326" s="13" t="s">
        <v>31</v>
      </c>
      <c r="AX326" s="13" t="s">
        <v>74</v>
      </c>
      <c r="AY326" s="201" t="s">
        <v>145</v>
      </c>
    </row>
    <row r="327" s="14" customFormat="1">
      <c r="A327" s="14"/>
      <c r="B327" s="208"/>
      <c r="C327" s="14"/>
      <c r="D327" s="193" t="s">
        <v>158</v>
      </c>
      <c r="E327" s="209" t="s">
        <v>1</v>
      </c>
      <c r="F327" s="210" t="s">
        <v>160</v>
      </c>
      <c r="G327" s="14"/>
      <c r="H327" s="211">
        <v>72.621000000000009</v>
      </c>
      <c r="I327" s="212"/>
      <c r="J327" s="14"/>
      <c r="K327" s="14"/>
      <c r="L327" s="208"/>
      <c r="M327" s="213"/>
      <c r="N327" s="214"/>
      <c r="O327" s="214"/>
      <c r="P327" s="214"/>
      <c r="Q327" s="214"/>
      <c r="R327" s="214"/>
      <c r="S327" s="214"/>
      <c r="T327" s="215"/>
      <c r="U327" s="14"/>
      <c r="V327" s="14"/>
      <c r="W327" s="14"/>
      <c r="X327" s="14"/>
      <c r="Y327" s="14"/>
      <c r="Z327" s="14"/>
      <c r="AA327" s="14"/>
      <c r="AB327" s="14"/>
      <c r="AC327" s="14"/>
      <c r="AD327" s="14"/>
      <c r="AE327" s="14"/>
      <c r="AT327" s="209" t="s">
        <v>158</v>
      </c>
      <c r="AU327" s="209" t="s">
        <v>84</v>
      </c>
      <c r="AV327" s="14" t="s">
        <v>152</v>
      </c>
      <c r="AW327" s="14" t="s">
        <v>31</v>
      </c>
      <c r="AX327" s="14" t="s">
        <v>82</v>
      </c>
      <c r="AY327" s="209" t="s">
        <v>145</v>
      </c>
    </row>
    <row r="328" s="2" customFormat="1" ht="24.15" customHeight="1">
      <c r="A328" s="38"/>
      <c r="B328" s="179"/>
      <c r="C328" s="224" t="s">
        <v>383</v>
      </c>
      <c r="D328" s="224" t="s">
        <v>238</v>
      </c>
      <c r="E328" s="225" t="s">
        <v>384</v>
      </c>
      <c r="F328" s="226" t="s">
        <v>385</v>
      </c>
      <c r="G328" s="227" t="s">
        <v>150</v>
      </c>
      <c r="H328" s="228">
        <v>84.640000000000001</v>
      </c>
      <c r="I328" s="229"/>
      <c r="J328" s="230">
        <f>ROUND(I328*H328,2)</f>
        <v>0</v>
      </c>
      <c r="K328" s="226" t="s">
        <v>151</v>
      </c>
      <c r="L328" s="231"/>
      <c r="M328" s="232" t="s">
        <v>1</v>
      </c>
      <c r="N328" s="233" t="s">
        <v>39</v>
      </c>
      <c r="O328" s="77"/>
      <c r="P328" s="189">
        <f>O328*H328</f>
        <v>0</v>
      </c>
      <c r="Q328" s="189">
        <v>0.00013999999999999999</v>
      </c>
      <c r="R328" s="189">
        <f>Q328*H328</f>
        <v>0.011849599999999998</v>
      </c>
      <c r="S328" s="189">
        <v>0</v>
      </c>
      <c r="T328" s="190">
        <f>S328*H328</f>
        <v>0</v>
      </c>
      <c r="U328" s="38"/>
      <c r="V328" s="38"/>
      <c r="W328" s="38"/>
      <c r="X328" s="38"/>
      <c r="Y328" s="38"/>
      <c r="Z328" s="38"/>
      <c r="AA328" s="38"/>
      <c r="AB328" s="38"/>
      <c r="AC328" s="38"/>
      <c r="AD328" s="38"/>
      <c r="AE328" s="38"/>
      <c r="AR328" s="191" t="s">
        <v>304</v>
      </c>
      <c r="AT328" s="191" t="s">
        <v>238</v>
      </c>
      <c r="AU328" s="191" t="s">
        <v>84</v>
      </c>
      <c r="AY328" s="19" t="s">
        <v>145</v>
      </c>
      <c r="BE328" s="192">
        <f>IF(N328="základní",J328,0)</f>
        <v>0</v>
      </c>
      <c r="BF328" s="192">
        <f>IF(N328="snížená",J328,0)</f>
        <v>0</v>
      </c>
      <c r="BG328" s="192">
        <f>IF(N328="zákl. přenesená",J328,0)</f>
        <v>0</v>
      </c>
      <c r="BH328" s="192">
        <f>IF(N328="sníž. přenesená",J328,0)</f>
        <v>0</v>
      </c>
      <c r="BI328" s="192">
        <f>IF(N328="nulová",J328,0)</f>
        <v>0</v>
      </c>
      <c r="BJ328" s="19" t="s">
        <v>82</v>
      </c>
      <c r="BK328" s="192">
        <f>ROUND(I328*H328,2)</f>
        <v>0</v>
      </c>
      <c r="BL328" s="19" t="s">
        <v>263</v>
      </c>
      <c r="BM328" s="191" t="s">
        <v>386</v>
      </c>
    </row>
    <row r="329" s="2" customFormat="1">
      <c r="A329" s="38"/>
      <c r="B329" s="39"/>
      <c r="C329" s="38"/>
      <c r="D329" s="193" t="s">
        <v>154</v>
      </c>
      <c r="E329" s="38"/>
      <c r="F329" s="194" t="s">
        <v>385</v>
      </c>
      <c r="G329" s="38"/>
      <c r="H329" s="38"/>
      <c r="I329" s="195"/>
      <c r="J329" s="38"/>
      <c r="K329" s="38"/>
      <c r="L329" s="39"/>
      <c r="M329" s="196"/>
      <c r="N329" s="197"/>
      <c r="O329" s="77"/>
      <c r="P329" s="77"/>
      <c r="Q329" s="77"/>
      <c r="R329" s="77"/>
      <c r="S329" s="77"/>
      <c r="T329" s="78"/>
      <c r="U329" s="38"/>
      <c r="V329" s="38"/>
      <c r="W329" s="38"/>
      <c r="X329" s="38"/>
      <c r="Y329" s="38"/>
      <c r="Z329" s="38"/>
      <c r="AA329" s="38"/>
      <c r="AB329" s="38"/>
      <c r="AC329" s="38"/>
      <c r="AD329" s="38"/>
      <c r="AE329" s="38"/>
      <c r="AT329" s="19" t="s">
        <v>154</v>
      </c>
      <c r="AU329" s="19" t="s">
        <v>84</v>
      </c>
    </row>
    <row r="330" s="13" customFormat="1">
      <c r="A330" s="13"/>
      <c r="B330" s="200"/>
      <c r="C330" s="13"/>
      <c r="D330" s="193" t="s">
        <v>158</v>
      </c>
      <c r="E330" s="13"/>
      <c r="F330" s="202" t="s">
        <v>306</v>
      </c>
      <c r="G330" s="13"/>
      <c r="H330" s="203">
        <v>84.640000000000001</v>
      </c>
      <c r="I330" s="204"/>
      <c r="J330" s="13"/>
      <c r="K330" s="13"/>
      <c r="L330" s="200"/>
      <c r="M330" s="205"/>
      <c r="N330" s="206"/>
      <c r="O330" s="206"/>
      <c r="P330" s="206"/>
      <c r="Q330" s="206"/>
      <c r="R330" s="206"/>
      <c r="S330" s="206"/>
      <c r="T330" s="207"/>
      <c r="U330" s="13"/>
      <c r="V330" s="13"/>
      <c r="W330" s="13"/>
      <c r="X330" s="13"/>
      <c r="Y330" s="13"/>
      <c r="Z330" s="13"/>
      <c r="AA330" s="13"/>
      <c r="AB330" s="13"/>
      <c r="AC330" s="13"/>
      <c r="AD330" s="13"/>
      <c r="AE330" s="13"/>
      <c r="AT330" s="201" t="s">
        <v>158</v>
      </c>
      <c r="AU330" s="201" t="s">
        <v>84</v>
      </c>
      <c r="AV330" s="13" t="s">
        <v>84</v>
      </c>
      <c r="AW330" s="13" t="s">
        <v>3</v>
      </c>
      <c r="AX330" s="13" t="s">
        <v>82</v>
      </c>
      <c r="AY330" s="201" t="s">
        <v>145</v>
      </c>
    </row>
    <row r="331" s="12" customFormat="1" ht="22.8" customHeight="1">
      <c r="A331" s="12"/>
      <c r="B331" s="166"/>
      <c r="C331" s="12"/>
      <c r="D331" s="167" t="s">
        <v>73</v>
      </c>
      <c r="E331" s="177" t="s">
        <v>387</v>
      </c>
      <c r="F331" s="177" t="s">
        <v>388</v>
      </c>
      <c r="G331" s="12"/>
      <c r="H331" s="12"/>
      <c r="I331" s="169"/>
      <c r="J331" s="178">
        <f>BK331</f>
        <v>0</v>
      </c>
      <c r="K331" s="12"/>
      <c r="L331" s="166"/>
      <c r="M331" s="171"/>
      <c r="N331" s="172"/>
      <c r="O331" s="172"/>
      <c r="P331" s="173">
        <f>SUM(P332:P467)</f>
        <v>0</v>
      </c>
      <c r="Q331" s="172"/>
      <c r="R331" s="173">
        <f>SUM(R332:R467)</f>
        <v>10.095044119999999</v>
      </c>
      <c r="S331" s="172"/>
      <c r="T331" s="174">
        <f>SUM(T332:T467)</f>
        <v>0</v>
      </c>
      <c r="U331" s="12"/>
      <c r="V331" s="12"/>
      <c r="W331" s="12"/>
      <c r="X331" s="12"/>
      <c r="Y331" s="12"/>
      <c r="Z331" s="12"/>
      <c r="AA331" s="12"/>
      <c r="AB331" s="12"/>
      <c r="AC331" s="12"/>
      <c r="AD331" s="12"/>
      <c r="AE331" s="12"/>
      <c r="AR331" s="167" t="s">
        <v>84</v>
      </c>
      <c r="AT331" s="175" t="s">
        <v>73</v>
      </c>
      <c r="AU331" s="175" t="s">
        <v>82</v>
      </c>
      <c r="AY331" s="167" t="s">
        <v>145</v>
      </c>
      <c r="BK331" s="176">
        <f>SUM(BK332:BK467)</f>
        <v>0</v>
      </c>
    </row>
    <row r="332" s="2" customFormat="1" ht="37.8" customHeight="1">
      <c r="A332" s="38"/>
      <c r="B332" s="179"/>
      <c r="C332" s="180" t="s">
        <v>389</v>
      </c>
      <c r="D332" s="180" t="s">
        <v>147</v>
      </c>
      <c r="E332" s="181" t="s">
        <v>390</v>
      </c>
      <c r="F332" s="182" t="s">
        <v>391</v>
      </c>
      <c r="G332" s="183" t="s">
        <v>392</v>
      </c>
      <c r="H332" s="184">
        <v>212.44</v>
      </c>
      <c r="I332" s="185"/>
      <c r="J332" s="186">
        <f>ROUND(I332*H332,2)</f>
        <v>0</v>
      </c>
      <c r="K332" s="182" t="s">
        <v>151</v>
      </c>
      <c r="L332" s="39"/>
      <c r="M332" s="187" t="s">
        <v>1</v>
      </c>
      <c r="N332" s="188" t="s">
        <v>39</v>
      </c>
      <c r="O332" s="77"/>
      <c r="P332" s="189">
        <f>O332*H332</f>
        <v>0</v>
      </c>
      <c r="Q332" s="189">
        <v>0</v>
      </c>
      <c r="R332" s="189">
        <f>Q332*H332</f>
        <v>0</v>
      </c>
      <c r="S332" s="189">
        <v>0</v>
      </c>
      <c r="T332" s="190">
        <f>S332*H332</f>
        <v>0</v>
      </c>
      <c r="U332" s="38"/>
      <c r="V332" s="38"/>
      <c r="W332" s="38"/>
      <c r="X332" s="38"/>
      <c r="Y332" s="38"/>
      <c r="Z332" s="38"/>
      <c r="AA332" s="38"/>
      <c r="AB332" s="38"/>
      <c r="AC332" s="38"/>
      <c r="AD332" s="38"/>
      <c r="AE332" s="38"/>
      <c r="AR332" s="191" t="s">
        <v>263</v>
      </c>
      <c r="AT332" s="191" t="s">
        <v>147</v>
      </c>
      <c r="AU332" s="191" t="s">
        <v>84</v>
      </c>
      <c r="AY332" s="19" t="s">
        <v>145</v>
      </c>
      <c r="BE332" s="192">
        <f>IF(N332="základní",J332,0)</f>
        <v>0</v>
      </c>
      <c r="BF332" s="192">
        <f>IF(N332="snížená",J332,0)</f>
        <v>0</v>
      </c>
      <c r="BG332" s="192">
        <f>IF(N332="zákl. přenesená",J332,0)</f>
        <v>0</v>
      </c>
      <c r="BH332" s="192">
        <f>IF(N332="sníž. přenesená",J332,0)</f>
        <v>0</v>
      </c>
      <c r="BI332" s="192">
        <f>IF(N332="nulová",J332,0)</f>
        <v>0</v>
      </c>
      <c r="BJ332" s="19" t="s">
        <v>82</v>
      </c>
      <c r="BK332" s="192">
        <f>ROUND(I332*H332,2)</f>
        <v>0</v>
      </c>
      <c r="BL332" s="19" t="s">
        <v>263</v>
      </c>
      <c r="BM332" s="191" t="s">
        <v>393</v>
      </c>
    </row>
    <row r="333" s="2" customFormat="1">
      <c r="A333" s="38"/>
      <c r="B333" s="39"/>
      <c r="C333" s="38"/>
      <c r="D333" s="193" t="s">
        <v>154</v>
      </c>
      <c r="E333" s="38"/>
      <c r="F333" s="194" t="s">
        <v>394</v>
      </c>
      <c r="G333" s="38"/>
      <c r="H333" s="38"/>
      <c r="I333" s="195"/>
      <c r="J333" s="38"/>
      <c r="K333" s="38"/>
      <c r="L333" s="39"/>
      <c r="M333" s="196"/>
      <c r="N333" s="197"/>
      <c r="O333" s="77"/>
      <c r="P333" s="77"/>
      <c r="Q333" s="77"/>
      <c r="R333" s="77"/>
      <c r="S333" s="77"/>
      <c r="T333" s="78"/>
      <c r="U333" s="38"/>
      <c r="V333" s="38"/>
      <c r="W333" s="38"/>
      <c r="X333" s="38"/>
      <c r="Y333" s="38"/>
      <c r="Z333" s="38"/>
      <c r="AA333" s="38"/>
      <c r="AB333" s="38"/>
      <c r="AC333" s="38"/>
      <c r="AD333" s="38"/>
      <c r="AE333" s="38"/>
      <c r="AT333" s="19" t="s">
        <v>154</v>
      </c>
      <c r="AU333" s="19" t="s">
        <v>84</v>
      </c>
    </row>
    <row r="334" s="2" customFormat="1">
      <c r="A334" s="38"/>
      <c r="B334" s="39"/>
      <c r="C334" s="38"/>
      <c r="D334" s="198" t="s">
        <v>156</v>
      </c>
      <c r="E334" s="38"/>
      <c r="F334" s="199" t="s">
        <v>395</v>
      </c>
      <c r="G334" s="38"/>
      <c r="H334" s="38"/>
      <c r="I334" s="195"/>
      <c r="J334" s="38"/>
      <c r="K334" s="38"/>
      <c r="L334" s="39"/>
      <c r="M334" s="196"/>
      <c r="N334" s="197"/>
      <c r="O334" s="77"/>
      <c r="P334" s="77"/>
      <c r="Q334" s="77"/>
      <c r="R334" s="77"/>
      <c r="S334" s="77"/>
      <c r="T334" s="78"/>
      <c r="U334" s="38"/>
      <c r="V334" s="38"/>
      <c r="W334" s="38"/>
      <c r="X334" s="38"/>
      <c r="Y334" s="38"/>
      <c r="Z334" s="38"/>
      <c r="AA334" s="38"/>
      <c r="AB334" s="38"/>
      <c r="AC334" s="38"/>
      <c r="AD334" s="38"/>
      <c r="AE334" s="38"/>
      <c r="AT334" s="19" t="s">
        <v>156</v>
      </c>
      <c r="AU334" s="19" t="s">
        <v>84</v>
      </c>
    </row>
    <row r="335" s="15" customFormat="1">
      <c r="A335" s="15"/>
      <c r="B335" s="216"/>
      <c r="C335" s="15"/>
      <c r="D335" s="193" t="s">
        <v>158</v>
      </c>
      <c r="E335" s="217" t="s">
        <v>1</v>
      </c>
      <c r="F335" s="218" t="s">
        <v>396</v>
      </c>
      <c r="G335" s="15"/>
      <c r="H335" s="217" t="s">
        <v>1</v>
      </c>
      <c r="I335" s="219"/>
      <c r="J335" s="15"/>
      <c r="K335" s="15"/>
      <c r="L335" s="216"/>
      <c r="M335" s="220"/>
      <c r="N335" s="221"/>
      <c r="O335" s="221"/>
      <c r="P335" s="221"/>
      <c r="Q335" s="221"/>
      <c r="R335" s="221"/>
      <c r="S335" s="221"/>
      <c r="T335" s="222"/>
      <c r="U335" s="15"/>
      <c r="V335" s="15"/>
      <c r="W335" s="15"/>
      <c r="X335" s="15"/>
      <c r="Y335" s="15"/>
      <c r="Z335" s="15"/>
      <c r="AA335" s="15"/>
      <c r="AB335" s="15"/>
      <c r="AC335" s="15"/>
      <c r="AD335" s="15"/>
      <c r="AE335" s="15"/>
      <c r="AT335" s="217" t="s">
        <v>158</v>
      </c>
      <c r="AU335" s="217" t="s">
        <v>84</v>
      </c>
      <c r="AV335" s="15" t="s">
        <v>82</v>
      </c>
      <c r="AW335" s="15" t="s">
        <v>31</v>
      </c>
      <c r="AX335" s="15" t="s">
        <v>74</v>
      </c>
      <c r="AY335" s="217" t="s">
        <v>145</v>
      </c>
    </row>
    <row r="336" s="15" customFormat="1">
      <c r="A336" s="15"/>
      <c r="B336" s="216"/>
      <c r="C336" s="15"/>
      <c r="D336" s="193" t="s">
        <v>158</v>
      </c>
      <c r="E336" s="217" t="s">
        <v>1</v>
      </c>
      <c r="F336" s="218" t="s">
        <v>397</v>
      </c>
      <c r="G336" s="15"/>
      <c r="H336" s="217" t="s">
        <v>1</v>
      </c>
      <c r="I336" s="219"/>
      <c r="J336" s="15"/>
      <c r="K336" s="15"/>
      <c r="L336" s="216"/>
      <c r="M336" s="220"/>
      <c r="N336" s="221"/>
      <c r="O336" s="221"/>
      <c r="P336" s="221"/>
      <c r="Q336" s="221"/>
      <c r="R336" s="221"/>
      <c r="S336" s="221"/>
      <c r="T336" s="222"/>
      <c r="U336" s="15"/>
      <c r="V336" s="15"/>
      <c r="W336" s="15"/>
      <c r="X336" s="15"/>
      <c r="Y336" s="15"/>
      <c r="Z336" s="15"/>
      <c r="AA336" s="15"/>
      <c r="AB336" s="15"/>
      <c r="AC336" s="15"/>
      <c r="AD336" s="15"/>
      <c r="AE336" s="15"/>
      <c r="AT336" s="217" t="s">
        <v>158</v>
      </c>
      <c r="AU336" s="217" t="s">
        <v>84</v>
      </c>
      <c r="AV336" s="15" t="s">
        <v>82</v>
      </c>
      <c r="AW336" s="15" t="s">
        <v>31</v>
      </c>
      <c r="AX336" s="15" t="s">
        <v>74</v>
      </c>
      <c r="AY336" s="217" t="s">
        <v>145</v>
      </c>
    </row>
    <row r="337" s="15" customFormat="1">
      <c r="A337" s="15"/>
      <c r="B337" s="216"/>
      <c r="C337" s="15"/>
      <c r="D337" s="193" t="s">
        <v>158</v>
      </c>
      <c r="E337" s="217" t="s">
        <v>1</v>
      </c>
      <c r="F337" s="218" t="s">
        <v>398</v>
      </c>
      <c r="G337" s="15"/>
      <c r="H337" s="217" t="s">
        <v>1</v>
      </c>
      <c r="I337" s="219"/>
      <c r="J337" s="15"/>
      <c r="K337" s="15"/>
      <c r="L337" s="216"/>
      <c r="M337" s="220"/>
      <c r="N337" s="221"/>
      <c r="O337" s="221"/>
      <c r="P337" s="221"/>
      <c r="Q337" s="221"/>
      <c r="R337" s="221"/>
      <c r="S337" s="221"/>
      <c r="T337" s="222"/>
      <c r="U337" s="15"/>
      <c r="V337" s="15"/>
      <c r="W337" s="15"/>
      <c r="X337" s="15"/>
      <c r="Y337" s="15"/>
      <c r="Z337" s="15"/>
      <c r="AA337" s="15"/>
      <c r="AB337" s="15"/>
      <c r="AC337" s="15"/>
      <c r="AD337" s="15"/>
      <c r="AE337" s="15"/>
      <c r="AT337" s="217" t="s">
        <v>158</v>
      </c>
      <c r="AU337" s="217" t="s">
        <v>84</v>
      </c>
      <c r="AV337" s="15" t="s">
        <v>82</v>
      </c>
      <c r="AW337" s="15" t="s">
        <v>31</v>
      </c>
      <c r="AX337" s="15" t="s">
        <v>74</v>
      </c>
      <c r="AY337" s="217" t="s">
        <v>145</v>
      </c>
    </row>
    <row r="338" s="13" customFormat="1">
      <c r="A338" s="13"/>
      <c r="B338" s="200"/>
      <c r="C338" s="13"/>
      <c r="D338" s="193" t="s">
        <v>158</v>
      </c>
      <c r="E338" s="201" t="s">
        <v>1</v>
      </c>
      <c r="F338" s="202" t="s">
        <v>399</v>
      </c>
      <c r="G338" s="13"/>
      <c r="H338" s="203">
        <v>19.670000000000002</v>
      </c>
      <c r="I338" s="204"/>
      <c r="J338" s="13"/>
      <c r="K338" s="13"/>
      <c r="L338" s="200"/>
      <c r="M338" s="205"/>
      <c r="N338" s="206"/>
      <c r="O338" s="206"/>
      <c r="P338" s="206"/>
      <c r="Q338" s="206"/>
      <c r="R338" s="206"/>
      <c r="S338" s="206"/>
      <c r="T338" s="207"/>
      <c r="U338" s="13"/>
      <c r="V338" s="13"/>
      <c r="W338" s="13"/>
      <c r="X338" s="13"/>
      <c r="Y338" s="13"/>
      <c r="Z338" s="13"/>
      <c r="AA338" s="13"/>
      <c r="AB338" s="13"/>
      <c r="AC338" s="13"/>
      <c r="AD338" s="13"/>
      <c r="AE338" s="13"/>
      <c r="AT338" s="201" t="s">
        <v>158</v>
      </c>
      <c r="AU338" s="201" t="s">
        <v>84</v>
      </c>
      <c r="AV338" s="13" t="s">
        <v>84</v>
      </c>
      <c r="AW338" s="13" t="s">
        <v>31</v>
      </c>
      <c r="AX338" s="13" t="s">
        <v>74</v>
      </c>
      <c r="AY338" s="201" t="s">
        <v>145</v>
      </c>
    </row>
    <row r="339" s="15" customFormat="1">
      <c r="A339" s="15"/>
      <c r="B339" s="216"/>
      <c r="C339" s="15"/>
      <c r="D339" s="193" t="s">
        <v>158</v>
      </c>
      <c r="E339" s="217" t="s">
        <v>1</v>
      </c>
      <c r="F339" s="218" t="s">
        <v>400</v>
      </c>
      <c r="G339" s="15"/>
      <c r="H339" s="217" t="s">
        <v>1</v>
      </c>
      <c r="I339" s="219"/>
      <c r="J339" s="15"/>
      <c r="K339" s="15"/>
      <c r="L339" s="216"/>
      <c r="M339" s="220"/>
      <c r="N339" s="221"/>
      <c r="O339" s="221"/>
      <c r="P339" s="221"/>
      <c r="Q339" s="221"/>
      <c r="R339" s="221"/>
      <c r="S339" s="221"/>
      <c r="T339" s="222"/>
      <c r="U339" s="15"/>
      <c r="V339" s="15"/>
      <c r="W339" s="15"/>
      <c r="X339" s="15"/>
      <c r="Y339" s="15"/>
      <c r="Z339" s="15"/>
      <c r="AA339" s="15"/>
      <c r="AB339" s="15"/>
      <c r="AC339" s="15"/>
      <c r="AD339" s="15"/>
      <c r="AE339" s="15"/>
      <c r="AT339" s="217" t="s">
        <v>158</v>
      </c>
      <c r="AU339" s="217" t="s">
        <v>84</v>
      </c>
      <c r="AV339" s="15" t="s">
        <v>82</v>
      </c>
      <c r="AW339" s="15" t="s">
        <v>31</v>
      </c>
      <c r="AX339" s="15" t="s">
        <v>74</v>
      </c>
      <c r="AY339" s="217" t="s">
        <v>145</v>
      </c>
    </row>
    <row r="340" s="15" customFormat="1">
      <c r="A340" s="15"/>
      <c r="B340" s="216"/>
      <c r="C340" s="15"/>
      <c r="D340" s="193" t="s">
        <v>158</v>
      </c>
      <c r="E340" s="217" t="s">
        <v>1</v>
      </c>
      <c r="F340" s="218" t="s">
        <v>401</v>
      </c>
      <c r="G340" s="15"/>
      <c r="H340" s="217" t="s">
        <v>1</v>
      </c>
      <c r="I340" s="219"/>
      <c r="J340" s="15"/>
      <c r="K340" s="15"/>
      <c r="L340" s="216"/>
      <c r="M340" s="220"/>
      <c r="N340" s="221"/>
      <c r="O340" s="221"/>
      <c r="P340" s="221"/>
      <c r="Q340" s="221"/>
      <c r="R340" s="221"/>
      <c r="S340" s="221"/>
      <c r="T340" s="222"/>
      <c r="U340" s="15"/>
      <c r="V340" s="15"/>
      <c r="W340" s="15"/>
      <c r="X340" s="15"/>
      <c r="Y340" s="15"/>
      <c r="Z340" s="15"/>
      <c r="AA340" s="15"/>
      <c r="AB340" s="15"/>
      <c r="AC340" s="15"/>
      <c r="AD340" s="15"/>
      <c r="AE340" s="15"/>
      <c r="AT340" s="217" t="s">
        <v>158</v>
      </c>
      <c r="AU340" s="217" t="s">
        <v>84</v>
      </c>
      <c r="AV340" s="15" t="s">
        <v>82</v>
      </c>
      <c r="AW340" s="15" t="s">
        <v>31</v>
      </c>
      <c r="AX340" s="15" t="s">
        <v>74</v>
      </c>
      <c r="AY340" s="217" t="s">
        <v>145</v>
      </c>
    </row>
    <row r="341" s="13" customFormat="1">
      <c r="A341" s="13"/>
      <c r="B341" s="200"/>
      <c r="C341" s="13"/>
      <c r="D341" s="193" t="s">
        <v>158</v>
      </c>
      <c r="E341" s="201" t="s">
        <v>1</v>
      </c>
      <c r="F341" s="202" t="s">
        <v>402</v>
      </c>
      <c r="G341" s="13"/>
      <c r="H341" s="203">
        <v>3</v>
      </c>
      <c r="I341" s="204"/>
      <c r="J341" s="13"/>
      <c r="K341" s="13"/>
      <c r="L341" s="200"/>
      <c r="M341" s="205"/>
      <c r="N341" s="206"/>
      <c r="O341" s="206"/>
      <c r="P341" s="206"/>
      <c r="Q341" s="206"/>
      <c r="R341" s="206"/>
      <c r="S341" s="206"/>
      <c r="T341" s="207"/>
      <c r="U341" s="13"/>
      <c r="V341" s="13"/>
      <c r="W341" s="13"/>
      <c r="X341" s="13"/>
      <c r="Y341" s="13"/>
      <c r="Z341" s="13"/>
      <c r="AA341" s="13"/>
      <c r="AB341" s="13"/>
      <c r="AC341" s="13"/>
      <c r="AD341" s="13"/>
      <c r="AE341" s="13"/>
      <c r="AT341" s="201" t="s">
        <v>158</v>
      </c>
      <c r="AU341" s="201" t="s">
        <v>84</v>
      </c>
      <c r="AV341" s="13" t="s">
        <v>84</v>
      </c>
      <c r="AW341" s="13" t="s">
        <v>31</v>
      </c>
      <c r="AX341" s="13" t="s">
        <v>74</v>
      </c>
      <c r="AY341" s="201" t="s">
        <v>145</v>
      </c>
    </row>
    <row r="342" s="15" customFormat="1">
      <c r="A342" s="15"/>
      <c r="B342" s="216"/>
      <c r="C342" s="15"/>
      <c r="D342" s="193" t="s">
        <v>158</v>
      </c>
      <c r="E342" s="217" t="s">
        <v>1</v>
      </c>
      <c r="F342" s="218" t="s">
        <v>398</v>
      </c>
      <c r="G342" s="15"/>
      <c r="H342" s="217" t="s">
        <v>1</v>
      </c>
      <c r="I342" s="219"/>
      <c r="J342" s="15"/>
      <c r="K342" s="15"/>
      <c r="L342" s="216"/>
      <c r="M342" s="220"/>
      <c r="N342" s="221"/>
      <c r="O342" s="221"/>
      <c r="P342" s="221"/>
      <c r="Q342" s="221"/>
      <c r="R342" s="221"/>
      <c r="S342" s="221"/>
      <c r="T342" s="222"/>
      <c r="U342" s="15"/>
      <c r="V342" s="15"/>
      <c r="W342" s="15"/>
      <c r="X342" s="15"/>
      <c r="Y342" s="15"/>
      <c r="Z342" s="15"/>
      <c r="AA342" s="15"/>
      <c r="AB342" s="15"/>
      <c r="AC342" s="15"/>
      <c r="AD342" s="15"/>
      <c r="AE342" s="15"/>
      <c r="AT342" s="217" t="s">
        <v>158</v>
      </c>
      <c r="AU342" s="217" t="s">
        <v>84</v>
      </c>
      <c r="AV342" s="15" t="s">
        <v>82</v>
      </c>
      <c r="AW342" s="15" t="s">
        <v>31</v>
      </c>
      <c r="AX342" s="15" t="s">
        <v>74</v>
      </c>
      <c r="AY342" s="217" t="s">
        <v>145</v>
      </c>
    </row>
    <row r="343" s="13" customFormat="1">
      <c r="A343" s="13"/>
      <c r="B343" s="200"/>
      <c r="C343" s="13"/>
      <c r="D343" s="193" t="s">
        <v>158</v>
      </c>
      <c r="E343" s="201" t="s">
        <v>1</v>
      </c>
      <c r="F343" s="202" t="s">
        <v>403</v>
      </c>
      <c r="G343" s="13"/>
      <c r="H343" s="203">
        <v>14.4</v>
      </c>
      <c r="I343" s="204"/>
      <c r="J343" s="13"/>
      <c r="K343" s="13"/>
      <c r="L343" s="200"/>
      <c r="M343" s="205"/>
      <c r="N343" s="206"/>
      <c r="O343" s="206"/>
      <c r="P343" s="206"/>
      <c r="Q343" s="206"/>
      <c r="R343" s="206"/>
      <c r="S343" s="206"/>
      <c r="T343" s="207"/>
      <c r="U343" s="13"/>
      <c r="V343" s="13"/>
      <c r="W343" s="13"/>
      <c r="X343" s="13"/>
      <c r="Y343" s="13"/>
      <c r="Z343" s="13"/>
      <c r="AA343" s="13"/>
      <c r="AB343" s="13"/>
      <c r="AC343" s="13"/>
      <c r="AD343" s="13"/>
      <c r="AE343" s="13"/>
      <c r="AT343" s="201" t="s">
        <v>158</v>
      </c>
      <c r="AU343" s="201" t="s">
        <v>84</v>
      </c>
      <c r="AV343" s="13" t="s">
        <v>84</v>
      </c>
      <c r="AW343" s="13" t="s">
        <v>31</v>
      </c>
      <c r="AX343" s="13" t="s">
        <v>74</v>
      </c>
      <c r="AY343" s="201" t="s">
        <v>145</v>
      </c>
    </row>
    <row r="344" s="13" customFormat="1">
      <c r="A344" s="13"/>
      <c r="B344" s="200"/>
      <c r="C344" s="13"/>
      <c r="D344" s="193" t="s">
        <v>158</v>
      </c>
      <c r="E344" s="201" t="s">
        <v>1</v>
      </c>
      <c r="F344" s="202" t="s">
        <v>404</v>
      </c>
      <c r="G344" s="13"/>
      <c r="H344" s="203">
        <v>7.8399999999999999</v>
      </c>
      <c r="I344" s="204"/>
      <c r="J344" s="13"/>
      <c r="K344" s="13"/>
      <c r="L344" s="200"/>
      <c r="M344" s="205"/>
      <c r="N344" s="206"/>
      <c r="O344" s="206"/>
      <c r="P344" s="206"/>
      <c r="Q344" s="206"/>
      <c r="R344" s="206"/>
      <c r="S344" s="206"/>
      <c r="T344" s="207"/>
      <c r="U344" s="13"/>
      <c r="V344" s="13"/>
      <c r="W344" s="13"/>
      <c r="X344" s="13"/>
      <c r="Y344" s="13"/>
      <c r="Z344" s="13"/>
      <c r="AA344" s="13"/>
      <c r="AB344" s="13"/>
      <c r="AC344" s="13"/>
      <c r="AD344" s="13"/>
      <c r="AE344" s="13"/>
      <c r="AT344" s="201" t="s">
        <v>158</v>
      </c>
      <c r="AU344" s="201" t="s">
        <v>84</v>
      </c>
      <c r="AV344" s="13" t="s">
        <v>84</v>
      </c>
      <c r="AW344" s="13" t="s">
        <v>31</v>
      </c>
      <c r="AX344" s="13" t="s">
        <v>74</v>
      </c>
      <c r="AY344" s="201" t="s">
        <v>145</v>
      </c>
    </row>
    <row r="345" s="13" customFormat="1">
      <c r="A345" s="13"/>
      <c r="B345" s="200"/>
      <c r="C345" s="13"/>
      <c r="D345" s="193" t="s">
        <v>158</v>
      </c>
      <c r="E345" s="201" t="s">
        <v>1</v>
      </c>
      <c r="F345" s="202" t="s">
        <v>405</v>
      </c>
      <c r="G345" s="13"/>
      <c r="H345" s="203">
        <v>10.1</v>
      </c>
      <c r="I345" s="204"/>
      <c r="J345" s="13"/>
      <c r="K345" s="13"/>
      <c r="L345" s="200"/>
      <c r="M345" s="205"/>
      <c r="N345" s="206"/>
      <c r="O345" s="206"/>
      <c r="P345" s="206"/>
      <c r="Q345" s="206"/>
      <c r="R345" s="206"/>
      <c r="S345" s="206"/>
      <c r="T345" s="207"/>
      <c r="U345" s="13"/>
      <c r="V345" s="13"/>
      <c r="W345" s="13"/>
      <c r="X345" s="13"/>
      <c r="Y345" s="13"/>
      <c r="Z345" s="13"/>
      <c r="AA345" s="13"/>
      <c r="AB345" s="13"/>
      <c r="AC345" s="13"/>
      <c r="AD345" s="13"/>
      <c r="AE345" s="13"/>
      <c r="AT345" s="201" t="s">
        <v>158</v>
      </c>
      <c r="AU345" s="201" t="s">
        <v>84</v>
      </c>
      <c r="AV345" s="13" t="s">
        <v>84</v>
      </c>
      <c r="AW345" s="13" t="s">
        <v>31</v>
      </c>
      <c r="AX345" s="13" t="s">
        <v>74</v>
      </c>
      <c r="AY345" s="201" t="s">
        <v>145</v>
      </c>
    </row>
    <row r="346" s="13" customFormat="1">
      <c r="A346" s="13"/>
      <c r="B346" s="200"/>
      <c r="C346" s="13"/>
      <c r="D346" s="193" t="s">
        <v>158</v>
      </c>
      <c r="E346" s="201" t="s">
        <v>1</v>
      </c>
      <c r="F346" s="202" t="s">
        <v>406</v>
      </c>
      <c r="G346" s="13"/>
      <c r="H346" s="203">
        <v>73.060000000000002</v>
      </c>
      <c r="I346" s="204"/>
      <c r="J346" s="13"/>
      <c r="K346" s="13"/>
      <c r="L346" s="200"/>
      <c r="M346" s="205"/>
      <c r="N346" s="206"/>
      <c r="O346" s="206"/>
      <c r="P346" s="206"/>
      <c r="Q346" s="206"/>
      <c r="R346" s="206"/>
      <c r="S346" s="206"/>
      <c r="T346" s="207"/>
      <c r="U346" s="13"/>
      <c r="V346" s="13"/>
      <c r="W346" s="13"/>
      <c r="X346" s="13"/>
      <c r="Y346" s="13"/>
      <c r="Z346" s="13"/>
      <c r="AA346" s="13"/>
      <c r="AB346" s="13"/>
      <c r="AC346" s="13"/>
      <c r="AD346" s="13"/>
      <c r="AE346" s="13"/>
      <c r="AT346" s="201" t="s">
        <v>158</v>
      </c>
      <c r="AU346" s="201" t="s">
        <v>84</v>
      </c>
      <c r="AV346" s="13" t="s">
        <v>84</v>
      </c>
      <c r="AW346" s="13" t="s">
        <v>31</v>
      </c>
      <c r="AX346" s="13" t="s">
        <v>74</v>
      </c>
      <c r="AY346" s="201" t="s">
        <v>145</v>
      </c>
    </row>
    <row r="347" s="13" customFormat="1">
      <c r="A347" s="13"/>
      <c r="B347" s="200"/>
      <c r="C347" s="13"/>
      <c r="D347" s="193" t="s">
        <v>158</v>
      </c>
      <c r="E347" s="201" t="s">
        <v>1</v>
      </c>
      <c r="F347" s="202" t="s">
        <v>407</v>
      </c>
      <c r="G347" s="13"/>
      <c r="H347" s="203">
        <v>24.48</v>
      </c>
      <c r="I347" s="204"/>
      <c r="J347" s="13"/>
      <c r="K347" s="13"/>
      <c r="L347" s="200"/>
      <c r="M347" s="205"/>
      <c r="N347" s="206"/>
      <c r="O347" s="206"/>
      <c r="P347" s="206"/>
      <c r="Q347" s="206"/>
      <c r="R347" s="206"/>
      <c r="S347" s="206"/>
      <c r="T347" s="207"/>
      <c r="U347" s="13"/>
      <c r="V347" s="13"/>
      <c r="W347" s="13"/>
      <c r="X347" s="13"/>
      <c r="Y347" s="13"/>
      <c r="Z347" s="13"/>
      <c r="AA347" s="13"/>
      <c r="AB347" s="13"/>
      <c r="AC347" s="13"/>
      <c r="AD347" s="13"/>
      <c r="AE347" s="13"/>
      <c r="AT347" s="201" t="s">
        <v>158</v>
      </c>
      <c r="AU347" s="201" t="s">
        <v>84</v>
      </c>
      <c r="AV347" s="13" t="s">
        <v>84</v>
      </c>
      <c r="AW347" s="13" t="s">
        <v>31</v>
      </c>
      <c r="AX347" s="13" t="s">
        <v>74</v>
      </c>
      <c r="AY347" s="201" t="s">
        <v>145</v>
      </c>
    </row>
    <row r="348" s="13" customFormat="1">
      <c r="A348" s="13"/>
      <c r="B348" s="200"/>
      <c r="C348" s="13"/>
      <c r="D348" s="193" t="s">
        <v>158</v>
      </c>
      <c r="E348" s="201" t="s">
        <v>1</v>
      </c>
      <c r="F348" s="202" t="s">
        <v>408</v>
      </c>
      <c r="G348" s="13"/>
      <c r="H348" s="203">
        <v>12.119999999999999</v>
      </c>
      <c r="I348" s="204"/>
      <c r="J348" s="13"/>
      <c r="K348" s="13"/>
      <c r="L348" s="200"/>
      <c r="M348" s="205"/>
      <c r="N348" s="206"/>
      <c r="O348" s="206"/>
      <c r="P348" s="206"/>
      <c r="Q348" s="206"/>
      <c r="R348" s="206"/>
      <c r="S348" s="206"/>
      <c r="T348" s="207"/>
      <c r="U348" s="13"/>
      <c r="V348" s="13"/>
      <c r="W348" s="13"/>
      <c r="X348" s="13"/>
      <c r="Y348" s="13"/>
      <c r="Z348" s="13"/>
      <c r="AA348" s="13"/>
      <c r="AB348" s="13"/>
      <c r="AC348" s="13"/>
      <c r="AD348" s="13"/>
      <c r="AE348" s="13"/>
      <c r="AT348" s="201" t="s">
        <v>158</v>
      </c>
      <c r="AU348" s="201" t="s">
        <v>84</v>
      </c>
      <c r="AV348" s="13" t="s">
        <v>84</v>
      </c>
      <c r="AW348" s="13" t="s">
        <v>31</v>
      </c>
      <c r="AX348" s="13" t="s">
        <v>74</v>
      </c>
      <c r="AY348" s="201" t="s">
        <v>145</v>
      </c>
    </row>
    <row r="349" s="13" customFormat="1">
      <c r="A349" s="13"/>
      <c r="B349" s="200"/>
      <c r="C349" s="13"/>
      <c r="D349" s="193" t="s">
        <v>158</v>
      </c>
      <c r="E349" s="201" t="s">
        <v>1</v>
      </c>
      <c r="F349" s="202" t="s">
        <v>409</v>
      </c>
      <c r="G349" s="13"/>
      <c r="H349" s="203">
        <v>47.770000000000003</v>
      </c>
      <c r="I349" s="204"/>
      <c r="J349" s="13"/>
      <c r="K349" s="13"/>
      <c r="L349" s="200"/>
      <c r="M349" s="205"/>
      <c r="N349" s="206"/>
      <c r="O349" s="206"/>
      <c r="P349" s="206"/>
      <c r="Q349" s="206"/>
      <c r="R349" s="206"/>
      <c r="S349" s="206"/>
      <c r="T349" s="207"/>
      <c r="U349" s="13"/>
      <c r="V349" s="13"/>
      <c r="W349" s="13"/>
      <c r="X349" s="13"/>
      <c r="Y349" s="13"/>
      <c r="Z349" s="13"/>
      <c r="AA349" s="13"/>
      <c r="AB349" s="13"/>
      <c r="AC349" s="13"/>
      <c r="AD349" s="13"/>
      <c r="AE349" s="13"/>
      <c r="AT349" s="201" t="s">
        <v>158</v>
      </c>
      <c r="AU349" s="201" t="s">
        <v>84</v>
      </c>
      <c r="AV349" s="13" t="s">
        <v>84</v>
      </c>
      <c r="AW349" s="13" t="s">
        <v>31</v>
      </c>
      <c r="AX349" s="13" t="s">
        <v>74</v>
      </c>
      <c r="AY349" s="201" t="s">
        <v>145</v>
      </c>
    </row>
    <row r="350" s="14" customFormat="1">
      <c r="A350" s="14"/>
      <c r="B350" s="208"/>
      <c r="C350" s="14"/>
      <c r="D350" s="193" t="s">
        <v>158</v>
      </c>
      <c r="E350" s="209" t="s">
        <v>1</v>
      </c>
      <c r="F350" s="210" t="s">
        <v>160</v>
      </c>
      <c r="G350" s="14"/>
      <c r="H350" s="211">
        <v>212.44</v>
      </c>
      <c r="I350" s="212"/>
      <c r="J350" s="14"/>
      <c r="K350" s="14"/>
      <c r="L350" s="208"/>
      <c r="M350" s="213"/>
      <c r="N350" s="214"/>
      <c r="O350" s="214"/>
      <c r="P350" s="214"/>
      <c r="Q350" s="214"/>
      <c r="R350" s="214"/>
      <c r="S350" s="214"/>
      <c r="T350" s="215"/>
      <c r="U350" s="14"/>
      <c r="V350" s="14"/>
      <c r="W350" s="14"/>
      <c r="X350" s="14"/>
      <c r="Y350" s="14"/>
      <c r="Z350" s="14"/>
      <c r="AA350" s="14"/>
      <c r="AB350" s="14"/>
      <c r="AC350" s="14"/>
      <c r="AD350" s="14"/>
      <c r="AE350" s="14"/>
      <c r="AT350" s="209" t="s">
        <v>158</v>
      </c>
      <c r="AU350" s="209" t="s">
        <v>84</v>
      </c>
      <c r="AV350" s="14" t="s">
        <v>152</v>
      </c>
      <c r="AW350" s="14" t="s">
        <v>31</v>
      </c>
      <c r="AX350" s="14" t="s">
        <v>82</v>
      </c>
      <c r="AY350" s="209" t="s">
        <v>145</v>
      </c>
    </row>
    <row r="351" s="2" customFormat="1" ht="24.15" customHeight="1">
      <c r="A351" s="38"/>
      <c r="B351" s="179"/>
      <c r="C351" s="224" t="s">
        <v>410</v>
      </c>
      <c r="D351" s="224" t="s">
        <v>238</v>
      </c>
      <c r="E351" s="225" t="s">
        <v>411</v>
      </c>
      <c r="F351" s="226" t="s">
        <v>412</v>
      </c>
      <c r="G351" s="227" t="s">
        <v>176</v>
      </c>
      <c r="H351" s="228">
        <v>2.0390000000000001</v>
      </c>
      <c r="I351" s="229"/>
      <c r="J351" s="230">
        <f>ROUND(I351*H351,2)</f>
        <v>0</v>
      </c>
      <c r="K351" s="226" t="s">
        <v>151</v>
      </c>
      <c r="L351" s="231"/>
      <c r="M351" s="232" t="s">
        <v>1</v>
      </c>
      <c r="N351" s="233" t="s">
        <v>39</v>
      </c>
      <c r="O351" s="77"/>
      <c r="P351" s="189">
        <f>O351*H351</f>
        <v>0</v>
      </c>
      <c r="Q351" s="189">
        <v>0.44</v>
      </c>
      <c r="R351" s="189">
        <f>Q351*H351</f>
        <v>0.89716000000000007</v>
      </c>
      <c r="S351" s="189">
        <v>0</v>
      </c>
      <c r="T351" s="190">
        <f>S351*H351</f>
        <v>0</v>
      </c>
      <c r="U351" s="38"/>
      <c r="V351" s="38"/>
      <c r="W351" s="38"/>
      <c r="X351" s="38"/>
      <c r="Y351" s="38"/>
      <c r="Z351" s="38"/>
      <c r="AA351" s="38"/>
      <c r="AB351" s="38"/>
      <c r="AC351" s="38"/>
      <c r="AD351" s="38"/>
      <c r="AE351" s="38"/>
      <c r="AR351" s="191" t="s">
        <v>304</v>
      </c>
      <c r="AT351" s="191" t="s">
        <v>238</v>
      </c>
      <c r="AU351" s="191" t="s">
        <v>84</v>
      </c>
      <c r="AY351" s="19" t="s">
        <v>145</v>
      </c>
      <c r="BE351" s="192">
        <f>IF(N351="základní",J351,0)</f>
        <v>0</v>
      </c>
      <c r="BF351" s="192">
        <f>IF(N351="snížená",J351,0)</f>
        <v>0</v>
      </c>
      <c r="BG351" s="192">
        <f>IF(N351="zákl. přenesená",J351,0)</f>
        <v>0</v>
      </c>
      <c r="BH351" s="192">
        <f>IF(N351="sníž. přenesená",J351,0)</f>
        <v>0</v>
      </c>
      <c r="BI351" s="192">
        <f>IF(N351="nulová",J351,0)</f>
        <v>0</v>
      </c>
      <c r="BJ351" s="19" t="s">
        <v>82</v>
      </c>
      <c r="BK351" s="192">
        <f>ROUND(I351*H351,2)</f>
        <v>0</v>
      </c>
      <c r="BL351" s="19" t="s">
        <v>263</v>
      </c>
      <c r="BM351" s="191" t="s">
        <v>413</v>
      </c>
    </row>
    <row r="352" s="2" customFormat="1">
      <c r="A352" s="38"/>
      <c r="B352" s="39"/>
      <c r="C352" s="38"/>
      <c r="D352" s="193" t="s">
        <v>154</v>
      </c>
      <c r="E352" s="38"/>
      <c r="F352" s="194" t="s">
        <v>412</v>
      </c>
      <c r="G352" s="38"/>
      <c r="H352" s="38"/>
      <c r="I352" s="195"/>
      <c r="J352" s="38"/>
      <c r="K352" s="38"/>
      <c r="L352" s="39"/>
      <c r="M352" s="196"/>
      <c r="N352" s="197"/>
      <c r="O352" s="77"/>
      <c r="P352" s="77"/>
      <c r="Q352" s="77"/>
      <c r="R352" s="77"/>
      <c r="S352" s="77"/>
      <c r="T352" s="78"/>
      <c r="U352" s="38"/>
      <c r="V352" s="38"/>
      <c r="W352" s="38"/>
      <c r="X352" s="38"/>
      <c r="Y352" s="38"/>
      <c r="Z352" s="38"/>
      <c r="AA352" s="38"/>
      <c r="AB352" s="38"/>
      <c r="AC352" s="38"/>
      <c r="AD352" s="38"/>
      <c r="AE352" s="38"/>
      <c r="AT352" s="19" t="s">
        <v>154</v>
      </c>
      <c r="AU352" s="19" t="s">
        <v>84</v>
      </c>
    </row>
    <row r="353" s="13" customFormat="1">
      <c r="A353" s="13"/>
      <c r="B353" s="200"/>
      <c r="C353" s="13"/>
      <c r="D353" s="193" t="s">
        <v>158</v>
      </c>
      <c r="E353" s="201" t="s">
        <v>1</v>
      </c>
      <c r="F353" s="202" t="s">
        <v>414</v>
      </c>
      <c r="G353" s="13"/>
      <c r="H353" s="203">
        <v>2.0390000000000001</v>
      </c>
      <c r="I353" s="204"/>
      <c r="J353" s="13"/>
      <c r="K353" s="13"/>
      <c r="L353" s="200"/>
      <c r="M353" s="205"/>
      <c r="N353" s="206"/>
      <c r="O353" s="206"/>
      <c r="P353" s="206"/>
      <c r="Q353" s="206"/>
      <c r="R353" s="206"/>
      <c r="S353" s="206"/>
      <c r="T353" s="207"/>
      <c r="U353" s="13"/>
      <c r="V353" s="13"/>
      <c r="W353" s="13"/>
      <c r="X353" s="13"/>
      <c r="Y353" s="13"/>
      <c r="Z353" s="13"/>
      <c r="AA353" s="13"/>
      <c r="AB353" s="13"/>
      <c r="AC353" s="13"/>
      <c r="AD353" s="13"/>
      <c r="AE353" s="13"/>
      <c r="AT353" s="201" t="s">
        <v>158</v>
      </c>
      <c r="AU353" s="201" t="s">
        <v>84</v>
      </c>
      <c r="AV353" s="13" t="s">
        <v>84</v>
      </c>
      <c r="AW353" s="13" t="s">
        <v>31</v>
      </c>
      <c r="AX353" s="13" t="s">
        <v>74</v>
      </c>
      <c r="AY353" s="201" t="s">
        <v>145</v>
      </c>
    </row>
    <row r="354" s="14" customFormat="1">
      <c r="A354" s="14"/>
      <c r="B354" s="208"/>
      <c r="C354" s="14"/>
      <c r="D354" s="193" t="s">
        <v>158</v>
      </c>
      <c r="E354" s="209" t="s">
        <v>1</v>
      </c>
      <c r="F354" s="210" t="s">
        <v>160</v>
      </c>
      <c r="G354" s="14"/>
      <c r="H354" s="211">
        <v>2.0390000000000001</v>
      </c>
      <c r="I354" s="212"/>
      <c r="J354" s="14"/>
      <c r="K354" s="14"/>
      <c r="L354" s="208"/>
      <c r="M354" s="213"/>
      <c r="N354" s="214"/>
      <c r="O354" s="214"/>
      <c r="P354" s="214"/>
      <c r="Q354" s="214"/>
      <c r="R354" s="214"/>
      <c r="S354" s="214"/>
      <c r="T354" s="215"/>
      <c r="U354" s="14"/>
      <c r="V354" s="14"/>
      <c r="W354" s="14"/>
      <c r="X354" s="14"/>
      <c r="Y354" s="14"/>
      <c r="Z354" s="14"/>
      <c r="AA354" s="14"/>
      <c r="AB354" s="14"/>
      <c r="AC354" s="14"/>
      <c r="AD354" s="14"/>
      <c r="AE354" s="14"/>
      <c r="AT354" s="209" t="s">
        <v>158</v>
      </c>
      <c r="AU354" s="209" t="s">
        <v>84</v>
      </c>
      <c r="AV354" s="14" t="s">
        <v>152</v>
      </c>
      <c r="AW354" s="14" t="s">
        <v>31</v>
      </c>
      <c r="AX354" s="14" t="s">
        <v>82</v>
      </c>
      <c r="AY354" s="209" t="s">
        <v>145</v>
      </c>
    </row>
    <row r="355" s="2" customFormat="1" ht="24.15" customHeight="1">
      <c r="A355" s="38"/>
      <c r="B355" s="179"/>
      <c r="C355" s="180" t="s">
        <v>415</v>
      </c>
      <c r="D355" s="180" t="s">
        <v>147</v>
      </c>
      <c r="E355" s="181" t="s">
        <v>416</v>
      </c>
      <c r="F355" s="182" t="s">
        <v>417</v>
      </c>
      <c r="G355" s="183" t="s">
        <v>150</v>
      </c>
      <c r="H355" s="184">
        <v>126.33499999999999</v>
      </c>
      <c r="I355" s="185"/>
      <c r="J355" s="186">
        <f>ROUND(I355*H355,2)</f>
        <v>0</v>
      </c>
      <c r="K355" s="182" t="s">
        <v>151</v>
      </c>
      <c r="L355" s="39"/>
      <c r="M355" s="187" t="s">
        <v>1</v>
      </c>
      <c r="N355" s="188" t="s">
        <v>39</v>
      </c>
      <c r="O355" s="77"/>
      <c r="P355" s="189">
        <f>O355*H355</f>
        <v>0</v>
      </c>
      <c r="Q355" s="189">
        <v>0.010019999999999999</v>
      </c>
      <c r="R355" s="189">
        <f>Q355*H355</f>
        <v>1.2658767</v>
      </c>
      <c r="S355" s="189">
        <v>0</v>
      </c>
      <c r="T355" s="190">
        <f>S355*H355</f>
        <v>0</v>
      </c>
      <c r="U355" s="38"/>
      <c r="V355" s="38"/>
      <c r="W355" s="38"/>
      <c r="X355" s="38"/>
      <c r="Y355" s="38"/>
      <c r="Z355" s="38"/>
      <c r="AA355" s="38"/>
      <c r="AB355" s="38"/>
      <c r="AC355" s="38"/>
      <c r="AD355" s="38"/>
      <c r="AE355" s="38"/>
      <c r="AR355" s="191" t="s">
        <v>263</v>
      </c>
      <c r="AT355" s="191" t="s">
        <v>147</v>
      </c>
      <c r="AU355" s="191" t="s">
        <v>84</v>
      </c>
      <c r="AY355" s="19" t="s">
        <v>145</v>
      </c>
      <c r="BE355" s="192">
        <f>IF(N355="základní",J355,0)</f>
        <v>0</v>
      </c>
      <c r="BF355" s="192">
        <f>IF(N355="snížená",J355,0)</f>
        <v>0</v>
      </c>
      <c r="BG355" s="192">
        <f>IF(N355="zákl. přenesená",J355,0)</f>
        <v>0</v>
      </c>
      <c r="BH355" s="192">
        <f>IF(N355="sníž. přenesená",J355,0)</f>
        <v>0</v>
      </c>
      <c r="BI355" s="192">
        <f>IF(N355="nulová",J355,0)</f>
        <v>0</v>
      </c>
      <c r="BJ355" s="19" t="s">
        <v>82</v>
      </c>
      <c r="BK355" s="192">
        <f>ROUND(I355*H355,2)</f>
        <v>0</v>
      </c>
      <c r="BL355" s="19" t="s">
        <v>263</v>
      </c>
      <c r="BM355" s="191" t="s">
        <v>418</v>
      </c>
    </row>
    <row r="356" s="2" customFormat="1">
      <c r="A356" s="38"/>
      <c r="B356" s="39"/>
      <c r="C356" s="38"/>
      <c r="D356" s="193" t="s">
        <v>154</v>
      </c>
      <c r="E356" s="38"/>
      <c r="F356" s="194" t="s">
        <v>419</v>
      </c>
      <c r="G356" s="38"/>
      <c r="H356" s="38"/>
      <c r="I356" s="195"/>
      <c r="J356" s="38"/>
      <c r="K356" s="38"/>
      <c r="L356" s="39"/>
      <c r="M356" s="196"/>
      <c r="N356" s="197"/>
      <c r="O356" s="77"/>
      <c r="P356" s="77"/>
      <c r="Q356" s="77"/>
      <c r="R356" s="77"/>
      <c r="S356" s="77"/>
      <c r="T356" s="78"/>
      <c r="U356" s="38"/>
      <c r="V356" s="38"/>
      <c r="W356" s="38"/>
      <c r="X356" s="38"/>
      <c r="Y356" s="38"/>
      <c r="Z356" s="38"/>
      <c r="AA356" s="38"/>
      <c r="AB356" s="38"/>
      <c r="AC356" s="38"/>
      <c r="AD356" s="38"/>
      <c r="AE356" s="38"/>
      <c r="AT356" s="19" t="s">
        <v>154</v>
      </c>
      <c r="AU356" s="19" t="s">
        <v>84</v>
      </c>
    </row>
    <row r="357" s="2" customFormat="1">
      <c r="A357" s="38"/>
      <c r="B357" s="39"/>
      <c r="C357" s="38"/>
      <c r="D357" s="198" t="s">
        <v>156</v>
      </c>
      <c r="E357" s="38"/>
      <c r="F357" s="199" t="s">
        <v>420</v>
      </c>
      <c r="G357" s="38"/>
      <c r="H357" s="38"/>
      <c r="I357" s="195"/>
      <c r="J357" s="38"/>
      <c r="K357" s="38"/>
      <c r="L357" s="39"/>
      <c r="M357" s="196"/>
      <c r="N357" s="197"/>
      <c r="O357" s="77"/>
      <c r="P357" s="77"/>
      <c r="Q357" s="77"/>
      <c r="R357" s="77"/>
      <c r="S357" s="77"/>
      <c r="T357" s="78"/>
      <c r="U357" s="38"/>
      <c r="V357" s="38"/>
      <c r="W357" s="38"/>
      <c r="X357" s="38"/>
      <c r="Y357" s="38"/>
      <c r="Z357" s="38"/>
      <c r="AA357" s="38"/>
      <c r="AB357" s="38"/>
      <c r="AC357" s="38"/>
      <c r="AD357" s="38"/>
      <c r="AE357" s="38"/>
      <c r="AT357" s="19" t="s">
        <v>156</v>
      </c>
      <c r="AU357" s="19" t="s">
        <v>84</v>
      </c>
    </row>
    <row r="358" s="15" customFormat="1">
      <c r="A358" s="15"/>
      <c r="B358" s="216"/>
      <c r="C358" s="15"/>
      <c r="D358" s="193" t="s">
        <v>158</v>
      </c>
      <c r="E358" s="217" t="s">
        <v>1</v>
      </c>
      <c r="F358" s="218" t="s">
        <v>213</v>
      </c>
      <c r="G358" s="15"/>
      <c r="H358" s="217" t="s">
        <v>1</v>
      </c>
      <c r="I358" s="219"/>
      <c r="J358" s="15"/>
      <c r="K358" s="15"/>
      <c r="L358" s="216"/>
      <c r="M358" s="220"/>
      <c r="N358" s="221"/>
      <c r="O358" s="221"/>
      <c r="P358" s="221"/>
      <c r="Q358" s="221"/>
      <c r="R358" s="221"/>
      <c r="S358" s="221"/>
      <c r="T358" s="222"/>
      <c r="U358" s="15"/>
      <c r="V358" s="15"/>
      <c r="W358" s="15"/>
      <c r="X358" s="15"/>
      <c r="Y358" s="15"/>
      <c r="Z358" s="15"/>
      <c r="AA358" s="15"/>
      <c r="AB358" s="15"/>
      <c r="AC358" s="15"/>
      <c r="AD358" s="15"/>
      <c r="AE358" s="15"/>
      <c r="AT358" s="217" t="s">
        <v>158</v>
      </c>
      <c r="AU358" s="217" t="s">
        <v>84</v>
      </c>
      <c r="AV358" s="15" t="s">
        <v>82</v>
      </c>
      <c r="AW358" s="15" t="s">
        <v>31</v>
      </c>
      <c r="AX358" s="15" t="s">
        <v>74</v>
      </c>
      <c r="AY358" s="217" t="s">
        <v>145</v>
      </c>
    </row>
    <row r="359" s="13" customFormat="1">
      <c r="A359" s="13"/>
      <c r="B359" s="200"/>
      <c r="C359" s="13"/>
      <c r="D359" s="193" t="s">
        <v>158</v>
      </c>
      <c r="E359" s="201" t="s">
        <v>1</v>
      </c>
      <c r="F359" s="202" t="s">
        <v>214</v>
      </c>
      <c r="G359" s="13"/>
      <c r="H359" s="203">
        <v>146.09399999999999</v>
      </c>
      <c r="I359" s="204"/>
      <c r="J359" s="13"/>
      <c r="K359" s="13"/>
      <c r="L359" s="200"/>
      <c r="M359" s="205"/>
      <c r="N359" s="206"/>
      <c r="O359" s="206"/>
      <c r="P359" s="206"/>
      <c r="Q359" s="206"/>
      <c r="R359" s="206"/>
      <c r="S359" s="206"/>
      <c r="T359" s="207"/>
      <c r="U359" s="13"/>
      <c r="V359" s="13"/>
      <c r="W359" s="13"/>
      <c r="X359" s="13"/>
      <c r="Y359" s="13"/>
      <c r="Z359" s="13"/>
      <c r="AA359" s="13"/>
      <c r="AB359" s="13"/>
      <c r="AC359" s="13"/>
      <c r="AD359" s="13"/>
      <c r="AE359" s="13"/>
      <c r="AT359" s="201" t="s">
        <v>158</v>
      </c>
      <c r="AU359" s="201" t="s">
        <v>84</v>
      </c>
      <c r="AV359" s="13" t="s">
        <v>84</v>
      </c>
      <c r="AW359" s="13" t="s">
        <v>31</v>
      </c>
      <c r="AX359" s="13" t="s">
        <v>74</v>
      </c>
      <c r="AY359" s="201" t="s">
        <v>145</v>
      </c>
    </row>
    <row r="360" s="13" customFormat="1">
      <c r="A360" s="13"/>
      <c r="B360" s="200"/>
      <c r="C360" s="13"/>
      <c r="D360" s="193" t="s">
        <v>158</v>
      </c>
      <c r="E360" s="201" t="s">
        <v>1</v>
      </c>
      <c r="F360" s="202" t="s">
        <v>216</v>
      </c>
      <c r="G360" s="13"/>
      <c r="H360" s="203">
        <v>-19.759</v>
      </c>
      <c r="I360" s="204"/>
      <c r="J360" s="13"/>
      <c r="K360" s="13"/>
      <c r="L360" s="200"/>
      <c r="M360" s="205"/>
      <c r="N360" s="206"/>
      <c r="O360" s="206"/>
      <c r="P360" s="206"/>
      <c r="Q360" s="206"/>
      <c r="R360" s="206"/>
      <c r="S360" s="206"/>
      <c r="T360" s="207"/>
      <c r="U360" s="13"/>
      <c r="V360" s="13"/>
      <c r="W360" s="13"/>
      <c r="X360" s="13"/>
      <c r="Y360" s="13"/>
      <c r="Z360" s="13"/>
      <c r="AA360" s="13"/>
      <c r="AB360" s="13"/>
      <c r="AC360" s="13"/>
      <c r="AD360" s="13"/>
      <c r="AE360" s="13"/>
      <c r="AT360" s="201" t="s">
        <v>158</v>
      </c>
      <c r="AU360" s="201" t="s">
        <v>84</v>
      </c>
      <c r="AV360" s="13" t="s">
        <v>84</v>
      </c>
      <c r="AW360" s="13" t="s">
        <v>31</v>
      </c>
      <c r="AX360" s="13" t="s">
        <v>74</v>
      </c>
      <c r="AY360" s="201" t="s">
        <v>145</v>
      </c>
    </row>
    <row r="361" s="14" customFormat="1">
      <c r="A361" s="14"/>
      <c r="B361" s="208"/>
      <c r="C361" s="14"/>
      <c r="D361" s="193" t="s">
        <v>158</v>
      </c>
      <c r="E361" s="209" t="s">
        <v>1</v>
      </c>
      <c r="F361" s="210" t="s">
        <v>160</v>
      </c>
      <c r="G361" s="14"/>
      <c r="H361" s="211">
        <v>126.33499999999999</v>
      </c>
      <c r="I361" s="212"/>
      <c r="J361" s="14"/>
      <c r="K361" s="14"/>
      <c r="L361" s="208"/>
      <c r="M361" s="213"/>
      <c r="N361" s="214"/>
      <c r="O361" s="214"/>
      <c r="P361" s="214"/>
      <c r="Q361" s="214"/>
      <c r="R361" s="214"/>
      <c r="S361" s="214"/>
      <c r="T361" s="215"/>
      <c r="U361" s="14"/>
      <c r="V361" s="14"/>
      <c r="W361" s="14"/>
      <c r="X361" s="14"/>
      <c r="Y361" s="14"/>
      <c r="Z361" s="14"/>
      <c r="AA361" s="14"/>
      <c r="AB361" s="14"/>
      <c r="AC361" s="14"/>
      <c r="AD361" s="14"/>
      <c r="AE361" s="14"/>
      <c r="AT361" s="209" t="s">
        <v>158</v>
      </c>
      <c r="AU361" s="209" t="s">
        <v>84</v>
      </c>
      <c r="AV361" s="14" t="s">
        <v>152</v>
      </c>
      <c r="AW361" s="14" t="s">
        <v>31</v>
      </c>
      <c r="AX361" s="14" t="s">
        <v>82</v>
      </c>
      <c r="AY361" s="209" t="s">
        <v>145</v>
      </c>
    </row>
    <row r="362" s="2" customFormat="1" ht="16.5" customHeight="1">
      <c r="A362" s="38"/>
      <c r="B362" s="179"/>
      <c r="C362" s="180" t="s">
        <v>421</v>
      </c>
      <c r="D362" s="180" t="s">
        <v>147</v>
      </c>
      <c r="E362" s="181" t="s">
        <v>422</v>
      </c>
      <c r="F362" s="182" t="s">
        <v>423</v>
      </c>
      <c r="G362" s="183" t="s">
        <v>392</v>
      </c>
      <c r="H362" s="184">
        <v>189.50299999999999</v>
      </c>
      <c r="I362" s="185"/>
      <c r="J362" s="186">
        <f>ROUND(I362*H362,2)</f>
        <v>0</v>
      </c>
      <c r="K362" s="182" t="s">
        <v>151</v>
      </c>
      <c r="L362" s="39"/>
      <c r="M362" s="187" t="s">
        <v>1</v>
      </c>
      <c r="N362" s="188" t="s">
        <v>39</v>
      </c>
      <c r="O362" s="77"/>
      <c r="P362" s="189">
        <f>O362*H362</f>
        <v>0</v>
      </c>
      <c r="Q362" s="189">
        <v>3.0000000000000001E-05</v>
      </c>
      <c r="R362" s="189">
        <f>Q362*H362</f>
        <v>0.0056850899999999994</v>
      </c>
      <c r="S362" s="189">
        <v>0</v>
      </c>
      <c r="T362" s="190">
        <f>S362*H362</f>
        <v>0</v>
      </c>
      <c r="U362" s="38"/>
      <c r="V362" s="38"/>
      <c r="W362" s="38"/>
      <c r="X362" s="38"/>
      <c r="Y362" s="38"/>
      <c r="Z362" s="38"/>
      <c r="AA362" s="38"/>
      <c r="AB362" s="38"/>
      <c r="AC362" s="38"/>
      <c r="AD362" s="38"/>
      <c r="AE362" s="38"/>
      <c r="AR362" s="191" t="s">
        <v>263</v>
      </c>
      <c r="AT362" s="191" t="s">
        <v>147</v>
      </c>
      <c r="AU362" s="191" t="s">
        <v>84</v>
      </c>
      <c r="AY362" s="19" t="s">
        <v>145</v>
      </c>
      <c r="BE362" s="192">
        <f>IF(N362="základní",J362,0)</f>
        <v>0</v>
      </c>
      <c r="BF362" s="192">
        <f>IF(N362="snížená",J362,0)</f>
        <v>0</v>
      </c>
      <c r="BG362" s="192">
        <f>IF(N362="zákl. přenesená",J362,0)</f>
        <v>0</v>
      </c>
      <c r="BH362" s="192">
        <f>IF(N362="sníž. přenesená",J362,0)</f>
        <v>0</v>
      </c>
      <c r="BI362" s="192">
        <f>IF(N362="nulová",J362,0)</f>
        <v>0</v>
      </c>
      <c r="BJ362" s="19" t="s">
        <v>82</v>
      </c>
      <c r="BK362" s="192">
        <f>ROUND(I362*H362,2)</f>
        <v>0</v>
      </c>
      <c r="BL362" s="19" t="s">
        <v>263</v>
      </c>
      <c r="BM362" s="191" t="s">
        <v>424</v>
      </c>
    </row>
    <row r="363" s="2" customFormat="1">
      <c r="A363" s="38"/>
      <c r="B363" s="39"/>
      <c r="C363" s="38"/>
      <c r="D363" s="193" t="s">
        <v>154</v>
      </c>
      <c r="E363" s="38"/>
      <c r="F363" s="194" t="s">
        <v>425</v>
      </c>
      <c r="G363" s="38"/>
      <c r="H363" s="38"/>
      <c r="I363" s="195"/>
      <c r="J363" s="38"/>
      <c r="K363" s="38"/>
      <c r="L363" s="39"/>
      <c r="M363" s="196"/>
      <c r="N363" s="197"/>
      <c r="O363" s="77"/>
      <c r="P363" s="77"/>
      <c r="Q363" s="77"/>
      <c r="R363" s="77"/>
      <c r="S363" s="77"/>
      <c r="T363" s="78"/>
      <c r="U363" s="38"/>
      <c r="V363" s="38"/>
      <c r="W363" s="38"/>
      <c r="X363" s="38"/>
      <c r="Y363" s="38"/>
      <c r="Z363" s="38"/>
      <c r="AA363" s="38"/>
      <c r="AB363" s="38"/>
      <c r="AC363" s="38"/>
      <c r="AD363" s="38"/>
      <c r="AE363" s="38"/>
      <c r="AT363" s="19" t="s">
        <v>154</v>
      </c>
      <c r="AU363" s="19" t="s">
        <v>84</v>
      </c>
    </row>
    <row r="364" s="2" customFormat="1">
      <c r="A364" s="38"/>
      <c r="B364" s="39"/>
      <c r="C364" s="38"/>
      <c r="D364" s="198" t="s">
        <v>156</v>
      </c>
      <c r="E364" s="38"/>
      <c r="F364" s="199" t="s">
        <v>426</v>
      </c>
      <c r="G364" s="38"/>
      <c r="H364" s="38"/>
      <c r="I364" s="195"/>
      <c r="J364" s="38"/>
      <c r="K364" s="38"/>
      <c r="L364" s="39"/>
      <c r="M364" s="196"/>
      <c r="N364" s="197"/>
      <c r="O364" s="77"/>
      <c r="P364" s="77"/>
      <c r="Q364" s="77"/>
      <c r="R364" s="77"/>
      <c r="S364" s="77"/>
      <c r="T364" s="78"/>
      <c r="U364" s="38"/>
      <c r="V364" s="38"/>
      <c r="W364" s="38"/>
      <c r="X364" s="38"/>
      <c r="Y364" s="38"/>
      <c r="Z364" s="38"/>
      <c r="AA364" s="38"/>
      <c r="AB364" s="38"/>
      <c r="AC364" s="38"/>
      <c r="AD364" s="38"/>
      <c r="AE364" s="38"/>
      <c r="AT364" s="19" t="s">
        <v>156</v>
      </c>
      <c r="AU364" s="19" t="s">
        <v>84</v>
      </c>
    </row>
    <row r="365" s="13" customFormat="1">
      <c r="A365" s="13"/>
      <c r="B365" s="200"/>
      <c r="C365" s="13"/>
      <c r="D365" s="193" t="s">
        <v>158</v>
      </c>
      <c r="E365" s="201" t="s">
        <v>1</v>
      </c>
      <c r="F365" s="202" t="s">
        <v>427</v>
      </c>
      <c r="G365" s="13"/>
      <c r="H365" s="203">
        <v>189.50299999999999</v>
      </c>
      <c r="I365" s="204"/>
      <c r="J365" s="13"/>
      <c r="K365" s="13"/>
      <c r="L365" s="200"/>
      <c r="M365" s="205"/>
      <c r="N365" s="206"/>
      <c r="O365" s="206"/>
      <c r="P365" s="206"/>
      <c r="Q365" s="206"/>
      <c r="R365" s="206"/>
      <c r="S365" s="206"/>
      <c r="T365" s="207"/>
      <c r="U365" s="13"/>
      <c r="V365" s="13"/>
      <c r="W365" s="13"/>
      <c r="X365" s="13"/>
      <c r="Y365" s="13"/>
      <c r="Z365" s="13"/>
      <c r="AA365" s="13"/>
      <c r="AB365" s="13"/>
      <c r="AC365" s="13"/>
      <c r="AD365" s="13"/>
      <c r="AE365" s="13"/>
      <c r="AT365" s="201" t="s">
        <v>158</v>
      </c>
      <c r="AU365" s="201" t="s">
        <v>84</v>
      </c>
      <c r="AV365" s="13" t="s">
        <v>84</v>
      </c>
      <c r="AW365" s="13" t="s">
        <v>31</v>
      </c>
      <c r="AX365" s="13" t="s">
        <v>74</v>
      </c>
      <c r="AY365" s="201" t="s">
        <v>145</v>
      </c>
    </row>
    <row r="366" s="14" customFormat="1">
      <c r="A366" s="14"/>
      <c r="B366" s="208"/>
      <c r="C366" s="14"/>
      <c r="D366" s="193" t="s">
        <v>158</v>
      </c>
      <c r="E366" s="209" t="s">
        <v>1</v>
      </c>
      <c r="F366" s="210" t="s">
        <v>160</v>
      </c>
      <c r="G366" s="14"/>
      <c r="H366" s="211">
        <v>189.50299999999999</v>
      </c>
      <c r="I366" s="212"/>
      <c r="J366" s="14"/>
      <c r="K366" s="14"/>
      <c r="L366" s="208"/>
      <c r="M366" s="213"/>
      <c r="N366" s="214"/>
      <c r="O366" s="214"/>
      <c r="P366" s="214"/>
      <c r="Q366" s="214"/>
      <c r="R366" s="214"/>
      <c r="S366" s="214"/>
      <c r="T366" s="215"/>
      <c r="U366" s="14"/>
      <c r="V366" s="14"/>
      <c r="W366" s="14"/>
      <c r="X366" s="14"/>
      <c r="Y366" s="14"/>
      <c r="Z366" s="14"/>
      <c r="AA366" s="14"/>
      <c r="AB366" s="14"/>
      <c r="AC366" s="14"/>
      <c r="AD366" s="14"/>
      <c r="AE366" s="14"/>
      <c r="AT366" s="209" t="s">
        <v>158</v>
      </c>
      <c r="AU366" s="209" t="s">
        <v>84</v>
      </c>
      <c r="AV366" s="14" t="s">
        <v>152</v>
      </c>
      <c r="AW366" s="14" t="s">
        <v>31</v>
      </c>
      <c r="AX366" s="14" t="s">
        <v>82</v>
      </c>
      <c r="AY366" s="209" t="s">
        <v>145</v>
      </c>
    </row>
    <row r="367" s="2" customFormat="1" ht="16.5" customHeight="1">
      <c r="A367" s="38"/>
      <c r="B367" s="179"/>
      <c r="C367" s="224" t="s">
        <v>428</v>
      </c>
      <c r="D367" s="224" t="s">
        <v>238</v>
      </c>
      <c r="E367" s="225" t="s">
        <v>429</v>
      </c>
      <c r="F367" s="226" t="s">
        <v>430</v>
      </c>
      <c r="G367" s="227" t="s">
        <v>176</v>
      </c>
      <c r="H367" s="228">
        <v>0.45500000000000002</v>
      </c>
      <c r="I367" s="229"/>
      <c r="J367" s="230">
        <f>ROUND(I367*H367,2)</f>
        <v>0</v>
      </c>
      <c r="K367" s="226" t="s">
        <v>151</v>
      </c>
      <c r="L367" s="231"/>
      <c r="M367" s="232" t="s">
        <v>1</v>
      </c>
      <c r="N367" s="233" t="s">
        <v>39</v>
      </c>
      <c r="O367" s="77"/>
      <c r="P367" s="189">
        <f>O367*H367</f>
        <v>0</v>
      </c>
      <c r="Q367" s="189">
        <v>0.55000000000000004</v>
      </c>
      <c r="R367" s="189">
        <f>Q367*H367</f>
        <v>0.25025000000000003</v>
      </c>
      <c r="S367" s="189">
        <v>0</v>
      </c>
      <c r="T367" s="190">
        <f>S367*H367</f>
        <v>0</v>
      </c>
      <c r="U367" s="38"/>
      <c r="V367" s="38"/>
      <c r="W367" s="38"/>
      <c r="X367" s="38"/>
      <c r="Y367" s="38"/>
      <c r="Z367" s="38"/>
      <c r="AA367" s="38"/>
      <c r="AB367" s="38"/>
      <c r="AC367" s="38"/>
      <c r="AD367" s="38"/>
      <c r="AE367" s="38"/>
      <c r="AR367" s="191" t="s">
        <v>304</v>
      </c>
      <c r="AT367" s="191" t="s">
        <v>238</v>
      </c>
      <c r="AU367" s="191" t="s">
        <v>84</v>
      </c>
      <c r="AY367" s="19" t="s">
        <v>145</v>
      </c>
      <c r="BE367" s="192">
        <f>IF(N367="základní",J367,0)</f>
        <v>0</v>
      </c>
      <c r="BF367" s="192">
        <f>IF(N367="snížená",J367,0)</f>
        <v>0</v>
      </c>
      <c r="BG367" s="192">
        <f>IF(N367="zákl. přenesená",J367,0)</f>
        <v>0</v>
      </c>
      <c r="BH367" s="192">
        <f>IF(N367="sníž. přenesená",J367,0)</f>
        <v>0</v>
      </c>
      <c r="BI367" s="192">
        <f>IF(N367="nulová",J367,0)</f>
        <v>0</v>
      </c>
      <c r="BJ367" s="19" t="s">
        <v>82</v>
      </c>
      <c r="BK367" s="192">
        <f>ROUND(I367*H367,2)</f>
        <v>0</v>
      </c>
      <c r="BL367" s="19" t="s">
        <v>263</v>
      </c>
      <c r="BM367" s="191" t="s">
        <v>431</v>
      </c>
    </row>
    <row r="368" s="2" customFormat="1">
      <c r="A368" s="38"/>
      <c r="B368" s="39"/>
      <c r="C368" s="38"/>
      <c r="D368" s="193" t="s">
        <v>154</v>
      </c>
      <c r="E368" s="38"/>
      <c r="F368" s="194" t="s">
        <v>430</v>
      </c>
      <c r="G368" s="38"/>
      <c r="H368" s="38"/>
      <c r="I368" s="195"/>
      <c r="J368" s="38"/>
      <c r="K368" s="38"/>
      <c r="L368" s="39"/>
      <c r="M368" s="196"/>
      <c r="N368" s="197"/>
      <c r="O368" s="77"/>
      <c r="P368" s="77"/>
      <c r="Q368" s="77"/>
      <c r="R368" s="77"/>
      <c r="S368" s="77"/>
      <c r="T368" s="78"/>
      <c r="U368" s="38"/>
      <c r="V368" s="38"/>
      <c r="W368" s="38"/>
      <c r="X368" s="38"/>
      <c r="Y368" s="38"/>
      <c r="Z368" s="38"/>
      <c r="AA368" s="38"/>
      <c r="AB368" s="38"/>
      <c r="AC368" s="38"/>
      <c r="AD368" s="38"/>
      <c r="AE368" s="38"/>
      <c r="AT368" s="19" t="s">
        <v>154</v>
      </c>
      <c r="AU368" s="19" t="s">
        <v>84</v>
      </c>
    </row>
    <row r="369" s="13" customFormat="1">
      <c r="A369" s="13"/>
      <c r="B369" s="200"/>
      <c r="C369" s="13"/>
      <c r="D369" s="193" t="s">
        <v>158</v>
      </c>
      <c r="E369" s="201" t="s">
        <v>1</v>
      </c>
      <c r="F369" s="202" t="s">
        <v>432</v>
      </c>
      <c r="G369" s="13"/>
      <c r="H369" s="203">
        <v>0.45500000000000002</v>
      </c>
      <c r="I369" s="204"/>
      <c r="J369" s="13"/>
      <c r="K369" s="13"/>
      <c r="L369" s="200"/>
      <c r="M369" s="205"/>
      <c r="N369" s="206"/>
      <c r="O369" s="206"/>
      <c r="P369" s="206"/>
      <c r="Q369" s="206"/>
      <c r="R369" s="206"/>
      <c r="S369" s="206"/>
      <c r="T369" s="207"/>
      <c r="U369" s="13"/>
      <c r="V369" s="13"/>
      <c r="W369" s="13"/>
      <c r="X369" s="13"/>
      <c r="Y369" s="13"/>
      <c r="Z369" s="13"/>
      <c r="AA369" s="13"/>
      <c r="AB369" s="13"/>
      <c r="AC369" s="13"/>
      <c r="AD369" s="13"/>
      <c r="AE369" s="13"/>
      <c r="AT369" s="201" t="s">
        <v>158</v>
      </c>
      <c r="AU369" s="201" t="s">
        <v>84</v>
      </c>
      <c r="AV369" s="13" t="s">
        <v>84</v>
      </c>
      <c r="AW369" s="13" t="s">
        <v>31</v>
      </c>
      <c r="AX369" s="13" t="s">
        <v>74</v>
      </c>
      <c r="AY369" s="201" t="s">
        <v>145</v>
      </c>
    </row>
    <row r="370" s="14" customFormat="1">
      <c r="A370" s="14"/>
      <c r="B370" s="208"/>
      <c r="C370" s="14"/>
      <c r="D370" s="193" t="s">
        <v>158</v>
      </c>
      <c r="E370" s="209" t="s">
        <v>1</v>
      </c>
      <c r="F370" s="210" t="s">
        <v>160</v>
      </c>
      <c r="G370" s="14"/>
      <c r="H370" s="211">
        <v>0.45500000000000002</v>
      </c>
      <c r="I370" s="212"/>
      <c r="J370" s="14"/>
      <c r="K370" s="14"/>
      <c r="L370" s="208"/>
      <c r="M370" s="213"/>
      <c r="N370" s="214"/>
      <c r="O370" s="214"/>
      <c r="P370" s="214"/>
      <c r="Q370" s="214"/>
      <c r="R370" s="214"/>
      <c r="S370" s="214"/>
      <c r="T370" s="215"/>
      <c r="U370" s="14"/>
      <c r="V370" s="14"/>
      <c r="W370" s="14"/>
      <c r="X370" s="14"/>
      <c r="Y370" s="14"/>
      <c r="Z370" s="14"/>
      <c r="AA370" s="14"/>
      <c r="AB370" s="14"/>
      <c r="AC370" s="14"/>
      <c r="AD370" s="14"/>
      <c r="AE370" s="14"/>
      <c r="AT370" s="209" t="s">
        <v>158</v>
      </c>
      <c r="AU370" s="209" t="s">
        <v>84</v>
      </c>
      <c r="AV370" s="14" t="s">
        <v>152</v>
      </c>
      <c r="AW370" s="14" t="s">
        <v>31</v>
      </c>
      <c r="AX370" s="14" t="s">
        <v>82</v>
      </c>
      <c r="AY370" s="209" t="s">
        <v>145</v>
      </c>
    </row>
    <row r="371" s="2" customFormat="1" ht="24.15" customHeight="1">
      <c r="A371" s="38"/>
      <c r="B371" s="179"/>
      <c r="C371" s="180" t="s">
        <v>433</v>
      </c>
      <c r="D371" s="180" t="s">
        <v>147</v>
      </c>
      <c r="E371" s="181" t="s">
        <v>434</v>
      </c>
      <c r="F371" s="182" t="s">
        <v>435</v>
      </c>
      <c r="G371" s="183" t="s">
        <v>150</v>
      </c>
      <c r="H371" s="184">
        <v>131.31700000000001</v>
      </c>
      <c r="I371" s="185"/>
      <c r="J371" s="186">
        <f>ROUND(I371*H371,2)</f>
        <v>0</v>
      </c>
      <c r="K371" s="182" t="s">
        <v>151</v>
      </c>
      <c r="L371" s="39"/>
      <c r="M371" s="187" t="s">
        <v>1</v>
      </c>
      <c r="N371" s="188" t="s">
        <v>39</v>
      </c>
      <c r="O371" s="77"/>
      <c r="P371" s="189">
        <f>O371*H371</f>
        <v>0</v>
      </c>
      <c r="Q371" s="189">
        <v>0.01389</v>
      </c>
      <c r="R371" s="189">
        <f>Q371*H371</f>
        <v>1.8239931300000001</v>
      </c>
      <c r="S371" s="189">
        <v>0</v>
      </c>
      <c r="T371" s="190">
        <f>S371*H371</f>
        <v>0</v>
      </c>
      <c r="U371" s="38"/>
      <c r="V371" s="38"/>
      <c r="W371" s="38"/>
      <c r="X371" s="38"/>
      <c r="Y371" s="38"/>
      <c r="Z371" s="38"/>
      <c r="AA371" s="38"/>
      <c r="AB371" s="38"/>
      <c r="AC371" s="38"/>
      <c r="AD371" s="38"/>
      <c r="AE371" s="38"/>
      <c r="AR371" s="191" t="s">
        <v>263</v>
      </c>
      <c r="AT371" s="191" t="s">
        <v>147</v>
      </c>
      <c r="AU371" s="191" t="s">
        <v>84</v>
      </c>
      <c r="AY371" s="19" t="s">
        <v>145</v>
      </c>
      <c r="BE371" s="192">
        <f>IF(N371="základní",J371,0)</f>
        <v>0</v>
      </c>
      <c r="BF371" s="192">
        <f>IF(N371="snížená",J371,0)</f>
        <v>0</v>
      </c>
      <c r="BG371" s="192">
        <f>IF(N371="zákl. přenesená",J371,0)</f>
        <v>0</v>
      </c>
      <c r="BH371" s="192">
        <f>IF(N371="sníž. přenesená",J371,0)</f>
        <v>0</v>
      </c>
      <c r="BI371" s="192">
        <f>IF(N371="nulová",J371,0)</f>
        <v>0</v>
      </c>
      <c r="BJ371" s="19" t="s">
        <v>82</v>
      </c>
      <c r="BK371" s="192">
        <f>ROUND(I371*H371,2)</f>
        <v>0</v>
      </c>
      <c r="BL371" s="19" t="s">
        <v>263</v>
      </c>
      <c r="BM371" s="191" t="s">
        <v>436</v>
      </c>
    </row>
    <row r="372" s="2" customFormat="1">
      <c r="A372" s="38"/>
      <c r="B372" s="39"/>
      <c r="C372" s="38"/>
      <c r="D372" s="193" t="s">
        <v>154</v>
      </c>
      <c r="E372" s="38"/>
      <c r="F372" s="194" t="s">
        <v>437</v>
      </c>
      <c r="G372" s="38"/>
      <c r="H372" s="38"/>
      <c r="I372" s="195"/>
      <c r="J372" s="38"/>
      <c r="K372" s="38"/>
      <c r="L372" s="39"/>
      <c r="M372" s="196"/>
      <c r="N372" s="197"/>
      <c r="O372" s="77"/>
      <c r="P372" s="77"/>
      <c r="Q372" s="77"/>
      <c r="R372" s="77"/>
      <c r="S372" s="77"/>
      <c r="T372" s="78"/>
      <c r="U372" s="38"/>
      <c r="V372" s="38"/>
      <c r="W372" s="38"/>
      <c r="X372" s="38"/>
      <c r="Y372" s="38"/>
      <c r="Z372" s="38"/>
      <c r="AA372" s="38"/>
      <c r="AB372" s="38"/>
      <c r="AC372" s="38"/>
      <c r="AD372" s="38"/>
      <c r="AE372" s="38"/>
      <c r="AT372" s="19" t="s">
        <v>154</v>
      </c>
      <c r="AU372" s="19" t="s">
        <v>84</v>
      </c>
    </row>
    <row r="373" s="2" customFormat="1">
      <c r="A373" s="38"/>
      <c r="B373" s="39"/>
      <c r="C373" s="38"/>
      <c r="D373" s="198" t="s">
        <v>156</v>
      </c>
      <c r="E373" s="38"/>
      <c r="F373" s="199" t="s">
        <v>438</v>
      </c>
      <c r="G373" s="38"/>
      <c r="H373" s="38"/>
      <c r="I373" s="195"/>
      <c r="J373" s="38"/>
      <c r="K373" s="38"/>
      <c r="L373" s="39"/>
      <c r="M373" s="196"/>
      <c r="N373" s="197"/>
      <c r="O373" s="77"/>
      <c r="P373" s="77"/>
      <c r="Q373" s="77"/>
      <c r="R373" s="77"/>
      <c r="S373" s="77"/>
      <c r="T373" s="78"/>
      <c r="U373" s="38"/>
      <c r="V373" s="38"/>
      <c r="W373" s="38"/>
      <c r="X373" s="38"/>
      <c r="Y373" s="38"/>
      <c r="Z373" s="38"/>
      <c r="AA373" s="38"/>
      <c r="AB373" s="38"/>
      <c r="AC373" s="38"/>
      <c r="AD373" s="38"/>
      <c r="AE373" s="38"/>
      <c r="AT373" s="19" t="s">
        <v>156</v>
      </c>
      <c r="AU373" s="19" t="s">
        <v>84</v>
      </c>
    </row>
    <row r="374" s="15" customFormat="1">
      <c r="A374" s="15"/>
      <c r="B374" s="216"/>
      <c r="C374" s="15"/>
      <c r="D374" s="193" t="s">
        <v>158</v>
      </c>
      <c r="E374" s="217" t="s">
        <v>1</v>
      </c>
      <c r="F374" s="218" t="s">
        <v>197</v>
      </c>
      <c r="G374" s="15"/>
      <c r="H374" s="217" t="s">
        <v>1</v>
      </c>
      <c r="I374" s="219"/>
      <c r="J374" s="15"/>
      <c r="K374" s="15"/>
      <c r="L374" s="216"/>
      <c r="M374" s="220"/>
      <c r="N374" s="221"/>
      <c r="O374" s="221"/>
      <c r="P374" s="221"/>
      <c r="Q374" s="221"/>
      <c r="R374" s="221"/>
      <c r="S374" s="221"/>
      <c r="T374" s="222"/>
      <c r="U374" s="15"/>
      <c r="V374" s="15"/>
      <c r="W374" s="15"/>
      <c r="X374" s="15"/>
      <c r="Y374" s="15"/>
      <c r="Z374" s="15"/>
      <c r="AA374" s="15"/>
      <c r="AB374" s="15"/>
      <c r="AC374" s="15"/>
      <c r="AD374" s="15"/>
      <c r="AE374" s="15"/>
      <c r="AT374" s="217" t="s">
        <v>158</v>
      </c>
      <c r="AU374" s="217" t="s">
        <v>84</v>
      </c>
      <c r="AV374" s="15" t="s">
        <v>82</v>
      </c>
      <c r="AW374" s="15" t="s">
        <v>31</v>
      </c>
      <c r="AX374" s="15" t="s">
        <v>74</v>
      </c>
      <c r="AY374" s="217" t="s">
        <v>145</v>
      </c>
    </row>
    <row r="375" s="13" customFormat="1">
      <c r="A375" s="13"/>
      <c r="B375" s="200"/>
      <c r="C375" s="13"/>
      <c r="D375" s="193" t="s">
        <v>158</v>
      </c>
      <c r="E375" s="201" t="s">
        <v>1</v>
      </c>
      <c r="F375" s="202" t="s">
        <v>198</v>
      </c>
      <c r="G375" s="13"/>
      <c r="H375" s="203">
        <v>58.695999999999998</v>
      </c>
      <c r="I375" s="204"/>
      <c r="J375" s="13"/>
      <c r="K375" s="13"/>
      <c r="L375" s="200"/>
      <c r="M375" s="205"/>
      <c r="N375" s="206"/>
      <c r="O375" s="206"/>
      <c r="P375" s="206"/>
      <c r="Q375" s="206"/>
      <c r="R375" s="206"/>
      <c r="S375" s="206"/>
      <c r="T375" s="207"/>
      <c r="U375" s="13"/>
      <c r="V375" s="13"/>
      <c r="W375" s="13"/>
      <c r="X375" s="13"/>
      <c r="Y375" s="13"/>
      <c r="Z375" s="13"/>
      <c r="AA375" s="13"/>
      <c r="AB375" s="13"/>
      <c r="AC375" s="13"/>
      <c r="AD375" s="13"/>
      <c r="AE375" s="13"/>
      <c r="AT375" s="201" t="s">
        <v>158</v>
      </c>
      <c r="AU375" s="201" t="s">
        <v>84</v>
      </c>
      <c r="AV375" s="13" t="s">
        <v>84</v>
      </c>
      <c r="AW375" s="13" t="s">
        <v>31</v>
      </c>
      <c r="AX375" s="13" t="s">
        <v>74</v>
      </c>
      <c r="AY375" s="201" t="s">
        <v>145</v>
      </c>
    </row>
    <row r="376" s="16" customFormat="1">
      <c r="A376" s="16"/>
      <c r="B376" s="235"/>
      <c r="C376" s="16"/>
      <c r="D376" s="193" t="s">
        <v>158</v>
      </c>
      <c r="E376" s="236" t="s">
        <v>1</v>
      </c>
      <c r="F376" s="237" t="s">
        <v>333</v>
      </c>
      <c r="G376" s="16"/>
      <c r="H376" s="238">
        <v>58.695999999999998</v>
      </c>
      <c r="I376" s="239"/>
      <c r="J376" s="16"/>
      <c r="K376" s="16"/>
      <c r="L376" s="235"/>
      <c r="M376" s="240"/>
      <c r="N376" s="241"/>
      <c r="O376" s="241"/>
      <c r="P376" s="241"/>
      <c r="Q376" s="241"/>
      <c r="R376" s="241"/>
      <c r="S376" s="241"/>
      <c r="T376" s="242"/>
      <c r="U376" s="16"/>
      <c r="V376" s="16"/>
      <c r="W376" s="16"/>
      <c r="X376" s="16"/>
      <c r="Y376" s="16"/>
      <c r="Z376" s="16"/>
      <c r="AA376" s="16"/>
      <c r="AB376" s="16"/>
      <c r="AC376" s="16"/>
      <c r="AD376" s="16"/>
      <c r="AE376" s="16"/>
      <c r="AT376" s="236" t="s">
        <v>158</v>
      </c>
      <c r="AU376" s="236" t="s">
        <v>84</v>
      </c>
      <c r="AV376" s="16" t="s">
        <v>166</v>
      </c>
      <c r="AW376" s="16" t="s">
        <v>31</v>
      </c>
      <c r="AX376" s="16" t="s">
        <v>74</v>
      </c>
      <c r="AY376" s="236" t="s">
        <v>145</v>
      </c>
    </row>
    <row r="377" s="15" customFormat="1">
      <c r="A377" s="15"/>
      <c r="B377" s="216"/>
      <c r="C377" s="15"/>
      <c r="D377" s="193" t="s">
        <v>158</v>
      </c>
      <c r="E377" s="217" t="s">
        <v>1</v>
      </c>
      <c r="F377" s="218" t="s">
        <v>299</v>
      </c>
      <c r="G377" s="15"/>
      <c r="H377" s="217" t="s">
        <v>1</v>
      </c>
      <c r="I377" s="219"/>
      <c r="J377" s="15"/>
      <c r="K377" s="15"/>
      <c r="L377" s="216"/>
      <c r="M377" s="220"/>
      <c r="N377" s="221"/>
      <c r="O377" s="221"/>
      <c r="P377" s="221"/>
      <c r="Q377" s="221"/>
      <c r="R377" s="221"/>
      <c r="S377" s="221"/>
      <c r="T377" s="222"/>
      <c r="U377" s="15"/>
      <c r="V377" s="15"/>
      <c r="W377" s="15"/>
      <c r="X377" s="15"/>
      <c r="Y377" s="15"/>
      <c r="Z377" s="15"/>
      <c r="AA377" s="15"/>
      <c r="AB377" s="15"/>
      <c r="AC377" s="15"/>
      <c r="AD377" s="15"/>
      <c r="AE377" s="15"/>
      <c r="AT377" s="217" t="s">
        <v>158</v>
      </c>
      <c r="AU377" s="217" t="s">
        <v>84</v>
      </c>
      <c r="AV377" s="15" t="s">
        <v>82</v>
      </c>
      <c r="AW377" s="15" t="s">
        <v>31</v>
      </c>
      <c r="AX377" s="15" t="s">
        <v>74</v>
      </c>
      <c r="AY377" s="217" t="s">
        <v>145</v>
      </c>
    </row>
    <row r="378" s="13" customFormat="1">
      <c r="A378" s="13"/>
      <c r="B378" s="200"/>
      <c r="C378" s="13"/>
      <c r="D378" s="193" t="s">
        <v>158</v>
      </c>
      <c r="E378" s="201" t="s">
        <v>1</v>
      </c>
      <c r="F378" s="202" t="s">
        <v>300</v>
      </c>
      <c r="G378" s="13"/>
      <c r="H378" s="203">
        <v>52.112000000000002</v>
      </c>
      <c r="I378" s="204"/>
      <c r="J378" s="13"/>
      <c r="K378" s="13"/>
      <c r="L378" s="200"/>
      <c r="M378" s="205"/>
      <c r="N378" s="206"/>
      <c r="O378" s="206"/>
      <c r="P378" s="206"/>
      <c r="Q378" s="206"/>
      <c r="R378" s="206"/>
      <c r="S378" s="206"/>
      <c r="T378" s="207"/>
      <c r="U378" s="13"/>
      <c r="V378" s="13"/>
      <c r="W378" s="13"/>
      <c r="X378" s="13"/>
      <c r="Y378" s="13"/>
      <c r="Z378" s="13"/>
      <c r="AA378" s="13"/>
      <c r="AB378" s="13"/>
      <c r="AC378" s="13"/>
      <c r="AD378" s="13"/>
      <c r="AE378" s="13"/>
      <c r="AT378" s="201" t="s">
        <v>158</v>
      </c>
      <c r="AU378" s="201" t="s">
        <v>84</v>
      </c>
      <c r="AV378" s="13" t="s">
        <v>84</v>
      </c>
      <c r="AW378" s="13" t="s">
        <v>31</v>
      </c>
      <c r="AX378" s="13" t="s">
        <v>74</v>
      </c>
      <c r="AY378" s="201" t="s">
        <v>145</v>
      </c>
    </row>
    <row r="379" s="13" customFormat="1">
      <c r="A379" s="13"/>
      <c r="B379" s="200"/>
      <c r="C379" s="13"/>
      <c r="D379" s="193" t="s">
        <v>158</v>
      </c>
      <c r="E379" s="201" t="s">
        <v>1</v>
      </c>
      <c r="F379" s="202" t="s">
        <v>301</v>
      </c>
      <c r="G379" s="13"/>
      <c r="H379" s="203">
        <v>20.509</v>
      </c>
      <c r="I379" s="204"/>
      <c r="J379" s="13"/>
      <c r="K379" s="13"/>
      <c r="L379" s="200"/>
      <c r="M379" s="205"/>
      <c r="N379" s="206"/>
      <c r="O379" s="206"/>
      <c r="P379" s="206"/>
      <c r="Q379" s="206"/>
      <c r="R379" s="206"/>
      <c r="S379" s="206"/>
      <c r="T379" s="207"/>
      <c r="U379" s="13"/>
      <c r="V379" s="13"/>
      <c r="W379" s="13"/>
      <c r="X379" s="13"/>
      <c r="Y379" s="13"/>
      <c r="Z379" s="13"/>
      <c r="AA379" s="13"/>
      <c r="AB379" s="13"/>
      <c r="AC379" s="13"/>
      <c r="AD379" s="13"/>
      <c r="AE379" s="13"/>
      <c r="AT379" s="201" t="s">
        <v>158</v>
      </c>
      <c r="AU379" s="201" t="s">
        <v>84</v>
      </c>
      <c r="AV379" s="13" t="s">
        <v>84</v>
      </c>
      <c r="AW379" s="13" t="s">
        <v>31</v>
      </c>
      <c r="AX379" s="13" t="s">
        <v>74</v>
      </c>
      <c r="AY379" s="201" t="s">
        <v>145</v>
      </c>
    </row>
    <row r="380" s="16" customFormat="1">
      <c r="A380" s="16"/>
      <c r="B380" s="235"/>
      <c r="C380" s="16"/>
      <c r="D380" s="193" t="s">
        <v>158</v>
      </c>
      <c r="E380" s="236" t="s">
        <v>1</v>
      </c>
      <c r="F380" s="237" t="s">
        <v>333</v>
      </c>
      <c r="G380" s="16"/>
      <c r="H380" s="238">
        <v>72.621000000000009</v>
      </c>
      <c r="I380" s="239"/>
      <c r="J380" s="16"/>
      <c r="K380" s="16"/>
      <c r="L380" s="235"/>
      <c r="M380" s="240"/>
      <c r="N380" s="241"/>
      <c r="O380" s="241"/>
      <c r="P380" s="241"/>
      <c r="Q380" s="241"/>
      <c r="R380" s="241"/>
      <c r="S380" s="241"/>
      <c r="T380" s="242"/>
      <c r="U380" s="16"/>
      <c r="V380" s="16"/>
      <c r="W380" s="16"/>
      <c r="X380" s="16"/>
      <c r="Y380" s="16"/>
      <c r="Z380" s="16"/>
      <c r="AA380" s="16"/>
      <c r="AB380" s="16"/>
      <c r="AC380" s="16"/>
      <c r="AD380" s="16"/>
      <c r="AE380" s="16"/>
      <c r="AT380" s="236" t="s">
        <v>158</v>
      </c>
      <c r="AU380" s="236" t="s">
        <v>84</v>
      </c>
      <c r="AV380" s="16" t="s">
        <v>166</v>
      </c>
      <c r="AW380" s="16" t="s">
        <v>31</v>
      </c>
      <c r="AX380" s="16" t="s">
        <v>74</v>
      </c>
      <c r="AY380" s="236" t="s">
        <v>145</v>
      </c>
    </row>
    <row r="381" s="14" customFormat="1">
      <c r="A381" s="14"/>
      <c r="B381" s="208"/>
      <c r="C381" s="14"/>
      <c r="D381" s="193" t="s">
        <v>158</v>
      </c>
      <c r="E381" s="209" t="s">
        <v>1</v>
      </c>
      <c r="F381" s="210" t="s">
        <v>160</v>
      </c>
      <c r="G381" s="14"/>
      <c r="H381" s="211">
        <v>131.31700000000001</v>
      </c>
      <c r="I381" s="212"/>
      <c r="J381" s="14"/>
      <c r="K381" s="14"/>
      <c r="L381" s="208"/>
      <c r="M381" s="213"/>
      <c r="N381" s="214"/>
      <c r="O381" s="214"/>
      <c r="P381" s="214"/>
      <c r="Q381" s="214"/>
      <c r="R381" s="214"/>
      <c r="S381" s="214"/>
      <c r="T381" s="215"/>
      <c r="U381" s="14"/>
      <c r="V381" s="14"/>
      <c r="W381" s="14"/>
      <c r="X381" s="14"/>
      <c r="Y381" s="14"/>
      <c r="Z381" s="14"/>
      <c r="AA381" s="14"/>
      <c r="AB381" s="14"/>
      <c r="AC381" s="14"/>
      <c r="AD381" s="14"/>
      <c r="AE381" s="14"/>
      <c r="AT381" s="209" t="s">
        <v>158</v>
      </c>
      <c r="AU381" s="209" t="s">
        <v>84</v>
      </c>
      <c r="AV381" s="14" t="s">
        <v>152</v>
      </c>
      <c r="AW381" s="14" t="s">
        <v>31</v>
      </c>
      <c r="AX381" s="14" t="s">
        <v>82</v>
      </c>
      <c r="AY381" s="209" t="s">
        <v>145</v>
      </c>
    </row>
    <row r="382" s="2" customFormat="1" ht="24.15" customHeight="1">
      <c r="A382" s="38"/>
      <c r="B382" s="179"/>
      <c r="C382" s="180" t="s">
        <v>439</v>
      </c>
      <c r="D382" s="180" t="s">
        <v>147</v>
      </c>
      <c r="E382" s="181" t="s">
        <v>440</v>
      </c>
      <c r="F382" s="182" t="s">
        <v>441</v>
      </c>
      <c r="G382" s="183" t="s">
        <v>150</v>
      </c>
      <c r="H382" s="184">
        <v>58.695999999999998</v>
      </c>
      <c r="I382" s="185"/>
      <c r="J382" s="186">
        <f>ROUND(I382*H382,2)</f>
        <v>0</v>
      </c>
      <c r="K382" s="182" t="s">
        <v>151</v>
      </c>
      <c r="L382" s="39"/>
      <c r="M382" s="187" t="s">
        <v>1</v>
      </c>
      <c r="N382" s="188" t="s">
        <v>39</v>
      </c>
      <c r="O382" s="77"/>
      <c r="P382" s="189">
        <f>O382*H382</f>
        <v>0</v>
      </c>
      <c r="Q382" s="189">
        <v>0.027699999999999999</v>
      </c>
      <c r="R382" s="189">
        <f>Q382*H382</f>
        <v>1.6258792</v>
      </c>
      <c r="S382" s="189">
        <v>0</v>
      </c>
      <c r="T382" s="190">
        <f>S382*H382</f>
        <v>0</v>
      </c>
      <c r="U382" s="38"/>
      <c r="V382" s="38"/>
      <c r="W382" s="38"/>
      <c r="X382" s="38"/>
      <c r="Y382" s="38"/>
      <c r="Z382" s="38"/>
      <c r="AA382" s="38"/>
      <c r="AB382" s="38"/>
      <c r="AC382" s="38"/>
      <c r="AD382" s="38"/>
      <c r="AE382" s="38"/>
      <c r="AR382" s="191" t="s">
        <v>263</v>
      </c>
      <c r="AT382" s="191" t="s">
        <v>147</v>
      </c>
      <c r="AU382" s="191" t="s">
        <v>84</v>
      </c>
      <c r="AY382" s="19" t="s">
        <v>145</v>
      </c>
      <c r="BE382" s="192">
        <f>IF(N382="základní",J382,0)</f>
        <v>0</v>
      </c>
      <c r="BF382" s="192">
        <f>IF(N382="snížená",J382,0)</f>
        <v>0</v>
      </c>
      <c r="BG382" s="192">
        <f>IF(N382="zákl. přenesená",J382,0)</f>
        <v>0</v>
      </c>
      <c r="BH382" s="192">
        <f>IF(N382="sníž. přenesená",J382,0)</f>
        <v>0</v>
      </c>
      <c r="BI382" s="192">
        <f>IF(N382="nulová",J382,0)</f>
        <v>0</v>
      </c>
      <c r="BJ382" s="19" t="s">
        <v>82</v>
      </c>
      <c r="BK382" s="192">
        <f>ROUND(I382*H382,2)</f>
        <v>0</v>
      </c>
      <c r="BL382" s="19" t="s">
        <v>263</v>
      </c>
      <c r="BM382" s="191" t="s">
        <v>442</v>
      </c>
    </row>
    <row r="383" s="2" customFormat="1">
      <c r="A383" s="38"/>
      <c r="B383" s="39"/>
      <c r="C383" s="38"/>
      <c r="D383" s="193" t="s">
        <v>154</v>
      </c>
      <c r="E383" s="38"/>
      <c r="F383" s="194" t="s">
        <v>443</v>
      </c>
      <c r="G383" s="38"/>
      <c r="H383" s="38"/>
      <c r="I383" s="195"/>
      <c r="J383" s="38"/>
      <c r="K383" s="38"/>
      <c r="L383" s="39"/>
      <c r="M383" s="196"/>
      <c r="N383" s="197"/>
      <c r="O383" s="77"/>
      <c r="P383" s="77"/>
      <c r="Q383" s="77"/>
      <c r="R383" s="77"/>
      <c r="S383" s="77"/>
      <c r="T383" s="78"/>
      <c r="U383" s="38"/>
      <c r="V383" s="38"/>
      <c r="W383" s="38"/>
      <c r="X383" s="38"/>
      <c r="Y383" s="38"/>
      <c r="Z383" s="38"/>
      <c r="AA383" s="38"/>
      <c r="AB383" s="38"/>
      <c r="AC383" s="38"/>
      <c r="AD383" s="38"/>
      <c r="AE383" s="38"/>
      <c r="AT383" s="19" t="s">
        <v>154</v>
      </c>
      <c r="AU383" s="19" t="s">
        <v>84</v>
      </c>
    </row>
    <row r="384" s="2" customFormat="1">
      <c r="A384" s="38"/>
      <c r="B384" s="39"/>
      <c r="C384" s="38"/>
      <c r="D384" s="198" t="s">
        <v>156</v>
      </c>
      <c r="E384" s="38"/>
      <c r="F384" s="199" t="s">
        <v>444</v>
      </c>
      <c r="G384" s="38"/>
      <c r="H384" s="38"/>
      <c r="I384" s="195"/>
      <c r="J384" s="38"/>
      <c r="K384" s="38"/>
      <c r="L384" s="39"/>
      <c r="M384" s="196"/>
      <c r="N384" s="197"/>
      <c r="O384" s="77"/>
      <c r="P384" s="77"/>
      <c r="Q384" s="77"/>
      <c r="R384" s="77"/>
      <c r="S384" s="77"/>
      <c r="T384" s="78"/>
      <c r="U384" s="38"/>
      <c r="V384" s="38"/>
      <c r="W384" s="38"/>
      <c r="X384" s="38"/>
      <c r="Y384" s="38"/>
      <c r="Z384" s="38"/>
      <c r="AA384" s="38"/>
      <c r="AB384" s="38"/>
      <c r="AC384" s="38"/>
      <c r="AD384" s="38"/>
      <c r="AE384" s="38"/>
      <c r="AT384" s="19" t="s">
        <v>156</v>
      </c>
      <c r="AU384" s="19" t="s">
        <v>84</v>
      </c>
    </row>
    <row r="385" s="15" customFormat="1">
      <c r="A385" s="15"/>
      <c r="B385" s="216"/>
      <c r="C385" s="15"/>
      <c r="D385" s="193" t="s">
        <v>158</v>
      </c>
      <c r="E385" s="217" t="s">
        <v>1</v>
      </c>
      <c r="F385" s="218" t="s">
        <v>197</v>
      </c>
      <c r="G385" s="15"/>
      <c r="H385" s="217" t="s">
        <v>1</v>
      </c>
      <c r="I385" s="219"/>
      <c r="J385" s="15"/>
      <c r="K385" s="15"/>
      <c r="L385" s="216"/>
      <c r="M385" s="220"/>
      <c r="N385" s="221"/>
      <c r="O385" s="221"/>
      <c r="P385" s="221"/>
      <c r="Q385" s="221"/>
      <c r="R385" s="221"/>
      <c r="S385" s="221"/>
      <c r="T385" s="222"/>
      <c r="U385" s="15"/>
      <c r="V385" s="15"/>
      <c r="W385" s="15"/>
      <c r="X385" s="15"/>
      <c r="Y385" s="15"/>
      <c r="Z385" s="15"/>
      <c r="AA385" s="15"/>
      <c r="AB385" s="15"/>
      <c r="AC385" s="15"/>
      <c r="AD385" s="15"/>
      <c r="AE385" s="15"/>
      <c r="AT385" s="217" t="s">
        <v>158</v>
      </c>
      <c r="AU385" s="217" t="s">
        <v>84</v>
      </c>
      <c r="AV385" s="15" t="s">
        <v>82</v>
      </c>
      <c r="AW385" s="15" t="s">
        <v>31</v>
      </c>
      <c r="AX385" s="15" t="s">
        <v>74</v>
      </c>
      <c r="AY385" s="217" t="s">
        <v>145</v>
      </c>
    </row>
    <row r="386" s="13" customFormat="1">
      <c r="A386" s="13"/>
      <c r="B386" s="200"/>
      <c r="C386" s="13"/>
      <c r="D386" s="193" t="s">
        <v>158</v>
      </c>
      <c r="E386" s="201" t="s">
        <v>1</v>
      </c>
      <c r="F386" s="202" t="s">
        <v>198</v>
      </c>
      <c r="G386" s="13"/>
      <c r="H386" s="203">
        <v>58.695999999999998</v>
      </c>
      <c r="I386" s="204"/>
      <c r="J386" s="13"/>
      <c r="K386" s="13"/>
      <c r="L386" s="200"/>
      <c r="M386" s="205"/>
      <c r="N386" s="206"/>
      <c r="O386" s="206"/>
      <c r="P386" s="206"/>
      <c r="Q386" s="206"/>
      <c r="R386" s="206"/>
      <c r="S386" s="206"/>
      <c r="T386" s="207"/>
      <c r="U386" s="13"/>
      <c r="V386" s="13"/>
      <c r="W386" s="13"/>
      <c r="X386" s="13"/>
      <c r="Y386" s="13"/>
      <c r="Z386" s="13"/>
      <c r="AA386" s="13"/>
      <c r="AB386" s="13"/>
      <c r="AC386" s="13"/>
      <c r="AD386" s="13"/>
      <c r="AE386" s="13"/>
      <c r="AT386" s="201" t="s">
        <v>158</v>
      </c>
      <c r="AU386" s="201" t="s">
        <v>84</v>
      </c>
      <c r="AV386" s="13" t="s">
        <v>84</v>
      </c>
      <c r="AW386" s="13" t="s">
        <v>31</v>
      </c>
      <c r="AX386" s="13" t="s">
        <v>74</v>
      </c>
      <c r="AY386" s="201" t="s">
        <v>145</v>
      </c>
    </row>
    <row r="387" s="14" customFormat="1">
      <c r="A387" s="14"/>
      <c r="B387" s="208"/>
      <c r="C387" s="14"/>
      <c r="D387" s="193" t="s">
        <v>158</v>
      </c>
      <c r="E387" s="209" t="s">
        <v>1</v>
      </c>
      <c r="F387" s="210" t="s">
        <v>160</v>
      </c>
      <c r="G387" s="14"/>
      <c r="H387" s="211">
        <v>58.695999999999998</v>
      </c>
      <c r="I387" s="212"/>
      <c r="J387" s="14"/>
      <c r="K387" s="14"/>
      <c r="L387" s="208"/>
      <c r="M387" s="213"/>
      <c r="N387" s="214"/>
      <c r="O387" s="214"/>
      <c r="P387" s="214"/>
      <c r="Q387" s="214"/>
      <c r="R387" s="214"/>
      <c r="S387" s="214"/>
      <c r="T387" s="215"/>
      <c r="U387" s="14"/>
      <c r="V387" s="14"/>
      <c r="W387" s="14"/>
      <c r="X387" s="14"/>
      <c r="Y387" s="14"/>
      <c r="Z387" s="14"/>
      <c r="AA387" s="14"/>
      <c r="AB387" s="14"/>
      <c r="AC387" s="14"/>
      <c r="AD387" s="14"/>
      <c r="AE387" s="14"/>
      <c r="AT387" s="209" t="s">
        <v>158</v>
      </c>
      <c r="AU387" s="209" t="s">
        <v>84</v>
      </c>
      <c r="AV387" s="14" t="s">
        <v>152</v>
      </c>
      <c r="AW387" s="14" t="s">
        <v>31</v>
      </c>
      <c r="AX387" s="14" t="s">
        <v>82</v>
      </c>
      <c r="AY387" s="209" t="s">
        <v>145</v>
      </c>
    </row>
    <row r="388" s="2" customFormat="1" ht="24.15" customHeight="1">
      <c r="A388" s="38"/>
      <c r="B388" s="179"/>
      <c r="C388" s="180" t="s">
        <v>445</v>
      </c>
      <c r="D388" s="180" t="s">
        <v>147</v>
      </c>
      <c r="E388" s="181" t="s">
        <v>446</v>
      </c>
      <c r="F388" s="182" t="s">
        <v>447</v>
      </c>
      <c r="G388" s="183" t="s">
        <v>392</v>
      </c>
      <c r="H388" s="184">
        <v>108.39700000000001</v>
      </c>
      <c r="I388" s="185"/>
      <c r="J388" s="186">
        <f>ROUND(I388*H388,2)</f>
        <v>0</v>
      </c>
      <c r="K388" s="182" t="s">
        <v>151</v>
      </c>
      <c r="L388" s="39"/>
      <c r="M388" s="187" t="s">
        <v>1</v>
      </c>
      <c r="N388" s="188" t="s">
        <v>39</v>
      </c>
      <c r="O388" s="77"/>
      <c r="P388" s="189">
        <f>O388*H388</f>
        <v>0</v>
      </c>
      <c r="Q388" s="189">
        <v>0</v>
      </c>
      <c r="R388" s="189">
        <f>Q388*H388</f>
        <v>0</v>
      </c>
      <c r="S388" s="189">
        <v>0</v>
      </c>
      <c r="T388" s="190">
        <f>S388*H388</f>
        <v>0</v>
      </c>
      <c r="U388" s="38"/>
      <c r="V388" s="38"/>
      <c r="W388" s="38"/>
      <c r="X388" s="38"/>
      <c r="Y388" s="38"/>
      <c r="Z388" s="38"/>
      <c r="AA388" s="38"/>
      <c r="AB388" s="38"/>
      <c r="AC388" s="38"/>
      <c r="AD388" s="38"/>
      <c r="AE388" s="38"/>
      <c r="AR388" s="191" t="s">
        <v>263</v>
      </c>
      <c r="AT388" s="191" t="s">
        <v>147</v>
      </c>
      <c r="AU388" s="191" t="s">
        <v>84</v>
      </c>
      <c r="AY388" s="19" t="s">
        <v>145</v>
      </c>
      <c r="BE388" s="192">
        <f>IF(N388="základní",J388,0)</f>
        <v>0</v>
      </c>
      <c r="BF388" s="192">
        <f>IF(N388="snížená",J388,0)</f>
        <v>0</v>
      </c>
      <c r="BG388" s="192">
        <f>IF(N388="zákl. přenesená",J388,0)</f>
        <v>0</v>
      </c>
      <c r="BH388" s="192">
        <f>IF(N388="sníž. přenesená",J388,0)</f>
        <v>0</v>
      </c>
      <c r="BI388" s="192">
        <f>IF(N388="nulová",J388,0)</f>
        <v>0</v>
      </c>
      <c r="BJ388" s="19" t="s">
        <v>82</v>
      </c>
      <c r="BK388" s="192">
        <f>ROUND(I388*H388,2)</f>
        <v>0</v>
      </c>
      <c r="BL388" s="19" t="s">
        <v>263</v>
      </c>
      <c r="BM388" s="191" t="s">
        <v>448</v>
      </c>
    </row>
    <row r="389" s="2" customFormat="1">
      <c r="A389" s="38"/>
      <c r="B389" s="39"/>
      <c r="C389" s="38"/>
      <c r="D389" s="193" t="s">
        <v>154</v>
      </c>
      <c r="E389" s="38"/>
      <c r="F389" s="194" t="s">
        <v>449</v>
      </c>
      <c r="G389" s="38"/>
      <c r="H389" s="38"/>
      <c r="I389" s="195"/>
      <c r="J389" s="38"/>
      <c r="K389" s="38"/>
      <c r="L389" s="39"/>
      <c r="M389" s="196"/>
      <c r="N389" s="197"/>
      <c r="O389" s="77"/>
      <c r="P389" s="77"/>
      <c r="Q389" s="77"/>
      <c r="R389" s="77"/>
      <c r="S389" s="77"/>
      <c r="T389" s="78"/>
      <c r="U389" s="38"/>
      <c r="V389" s="38"/>
      <c r="W389" s="38"/>
      <c r="X389" s="38"/>
      <c r="Y389" s="38"/>
      <c r="Z389" s="38"/>
      <c r="AA389" s="38"/>
      <c r="AB389" s="38"/>
      <c r="AC389" s="38"/>
      <c r="AD389" s="38"/>
      <c r="AE389" s="38"/>
      <c r="AT389" s="19" t="s">
        <v>154</v>
      </c>
      <c r="AU389" s="19" t="s">
        <v>84</v>
      </c>
    </row>
    <row r="390" s="2" customFormat="1">
      <c r="A390" s="38"/>
      <c r="B390" s="39"/>
      <c r="C390" s="38"/>
      <c r="D390" s="198" t="s">
        <v>156</v>
      </c>
      <c r="E390" s="38"/>
      <c r="F390" s="199" t="s">
        <v>450</v>
      </c>
      <c r="G390" s="38"/>
      <c r="H390" s="38"/>
      <c r="I390" s="195"/>
      <c r="J390" s="38"/>
      <c r="K390" s="38"/>
      <c r="L390" s="39"/>
      <c r="M390" s="196"/>
      <c r="N390" s="197"/>
      <c r="O390" s="77"/>
      <c r="P390" s="77"/>
      <c r="Q390" s="77"/>
      <c r="R390" s="77"/>
      <c r="S390" s="77"/>
      <c r="T390" s="78"/>
      <c r="U390" s="38"/>
      <c r="V390" s="38"/>
      <c r="W390" s="38"/>
      <c r="X390" s="38"/>
      <c r="Y390" s="38"/>
      <c r="Z390" s="38"/>
      <c r="AA390" s="38"/>
      <c r="AB390" s="38"/>
      <c r="AC390" s="38"/>
      <c r="AD390" s="38"/>
      <c r="AE390" s="38"/>
      <c r="AT390" s="19" t="s">
        <v>156</v>
      </c>
      <c r="AU390" s="19" t="s">
        <v>84</v>
      </c>
    </row>
    <row r="391" s="15" customFormat="1">
      <c r="A391" s="15"/>
      <c r="B391" s="216"/>
      <c r="C391" s="15"/>
      <c r="D391" s="193" t="s">
        <v>158</v>
      </c>
      <c r="E391" s="217" t="s">
        <v>1</v>
      </c>
      <c r="F391" s="218" t="s">
        <v>451</v>
      </c>
      <c r="G391" s="15"/>
      <c r="H391" s="217" t="s">
        <v>1</v>
      </c>
      <c r="I391" s="219"/>
      <c r="J391" s="15"/>
      <c r="K391" s="15"/>
      <c r="L391" s="216"/>
      <c r="M391" s="220"/>
      <c r="N391" s="221"/>
      <c r="O391" s="221"/>
      <c r="P391" s="221"/>
      <c r="Q391" s="221"/>
      <c r="R391" s="221"/>
      <c r="S391" s="221"/>
      <c r="T391" s="222"/>
      <c r="U391" s="15"/>
      <c r="V391" s="15"/>
      <c r="W391" s="15"/>
      <c r="X391" s="15"/>
      <c r="Y391" s="15"/>
      <c r="Z391" s="15"/>
      <c r="AA391" s="15"/>
      <c r="AB391" s="15"/>
      <c r="AC391" s="15"/>
      <c r="AD391" s="15"/>
      <c r="AE391" s="15"/>
      <c r="AT391" s="217" t="s">
        <v>158</v>
      </c>
      <c r="AU391" s="217" t="s">
        <v>84</v>
      </c>
      <c r="AV391" s="15" t="s">
        <v>82</v>
      </c>
      <c r="AW391" s="15" t="s">
        <v>31</v>
      </c>
      <c r="AX391" s="15" t="s">
        <v>74</v>
      </c>
      <c r="AY391" s="217" t="s">
        <v>145</v>
      </c>
    </row>
    <row r="392" s="15" customFormat="1">
      <c r="A392" s="15"/>
      <c r="B392" s="216"/>
      <c r="C392" s="15"/>
      <c r="D392" s="193" t="s">
        <v>158</v>
      </c>
      <c r="E392" s="217" t="s">
        <v>1</v>
      </c>
      <c r="F392" s="218" t="s">
        <v>452</v>
      </c>
      <c r="G392" s="15"/>
      <c r="H392" s="217" t="s">
        <v>1</v>
      </c>
      <c r="I392" s="219"/>
      <c r="J392" s="15"/>
      <c r="K392" s="15"/>
      <c r="L392" s="216"/>
      <c r="M392" s="220"/>
      <c r="N392" s="221"/>
      <c r="O392" s="221"/>
      <c r="P392" s="221"/>
      <c r="Q392" s="221"/>
      <c r="R392" s="221"/>
      <c r="S392" s="221"/>
      <c r="T392" s="222"/>
      <c r="U392" s="15"/>
      <c r="V392" s="15"/>
      <c r="W392" s="15"/>
      <c r="X392" s="15"/>
      <c r="Y392" s="15"/>
      <c r="Z392" s="15"/>
      <c r="AA392" s="15"/>
      <c r="AB392" s="15"/>
      <c r="AC392" s="15"/>
      <c r="AD392" s="15"/>
      <c r="AE392" s="15"/>
      <c r="AT392" s="217" t="s">
        <v>158</v>
      </c>
      <c r="AU392" s="217" t="s">
        <v>84</v>
      </c>
      <c r="AV392" s="15" t="s">
        <v>82</v>
      </c>
      <c r="AW392" s="15" t="s">
        <v>31</v>
      </c>
      <c r="AX392" s="15" t="s">
        <v>74</v>
      </c>
      <c r="AY392" s="217" t="s">
        <v>145</v>
      </c>
    </row>
    <row r="393" s="15" customFormat="1">
      <c r="A393" s="15"/>
      <c r="B393" s="216"/>
      <c r="C393" s="15"/>
      <c r="D393" s="193" t="s">
        <v>158</v>
      </c>
      <c r="E393" s="217" t="s">
        <v>1</v>
      </c>
      <c r="F393" s="218" t="s">
        <v>453</v>
      </c>
      <c r="G393" s="15"/>
      <c r="H393" s="217" t="s">
        <v>1</v>
      </c>
      <c r="I393" s="219"/>
      <c r="J393" s="15"/>
      <c r="K393" s="15"/>
      <c r="L393" s="216"/>
      <c r="M393" s="220"/>
      <c r="N393" s="221"/>
      <c r="O393" s="221"/>
      <c r="P393" s="221"/>
      <c r="Q393" s="221"/>
      <c r="R393" s="221"/>
      <c r="S393" s="221"/>
      <c r="T393" s="222"/>
      <c r="U393" s="15"/>
      <c r="V393" s="15"/>
      <c r="W393" s="15"/>
      <c r="X393" s="15"/>
      <c r="Y393" s="15"/>
      <c r="Z393" s="15"/>
      <c r="AA393" s="15"/>
      <c r="AB393" s="15"/>
      <c r="AC393" s="15"/>
      <c r="AD393" s="15"/>
      <c r="AE393" s="15"/>
      <c r="AT393" s="217" t="s">
        <v>158</v>
      </c>
      <c r="AU393" s="217" t="s">
        <v>84</v>
      </c>
      <c r="AV393" s="15" t="s">
        <v>82</v>
      </c>
      <c r="AW393" s="15" t="s">
        <v>31</v>
      </c>
      <c r="AX393" s="15" t="s">
        <v>74</v>
      </c>
      <c r="AY393" s="217" t="s">
        <v>145</v>
      </c>
    </row>
    <row r="394" s="13" customFormat="1">
      <c r="A394" s="13"/>
      <c r="B394" s="200"/>
      <c r="C394" s="13"/>
      <c r="D394" s="193" t="s">
        <v>158</v>
      </c>
      <c r="E394" s="201" t="s">
        <v>1</v>
      </c>
      <c r="F394" s="202" t="s">
        <v>454</v>
      </c>
      <c r="G394" s="13"/>
      <c r="H394" s="203">
        <v>6.4400000000000004</v>
      </c>
      <c r="I394" s="204"/>
      <c r="J394" s="13"/>
      <c r="K394" s="13"/>
      <c r="L394" s="200"/>
      <c r="M394" s="205"/>
      <c r="N394" s="206"/>
      <c r="O394" s="206"/>
      <c r="P394" s="206"/>
      <c r="Q394" s="206"/>
      <c r="R394" s="206"/>
      <c r="S394" s="206"/>
      <c r="T394" s="207"/>
      <c r="U394" s="13"/>
      <c r="V394" s="13"/>
      <c r="W394" s="13"/>
      <c r="X394" s="13"/>
      <c r="Y394" s="13"/>
      <c r="Z394" s="13"/>
      <c r="AA394" s="13"/>
      <c r="AB394" s="13"/>
      <c r="AC394" s="13"/>
      <c r="AD394" s="13"/>
      <c r="AE394" s="13"/>
      <c r="AT394" s="201" t="s">
        <v>158</v>
      </c>
      <c r="AU394" s="201" t="s">
        <v>84</v>
      </c>
      <c r="AV394" s="13" t="s">
        <v>84</v>
      </c>
      <c r="AW394" s="13" t="s">
        <v>31</v>
      </c>
      <c r="AX394" s="13" t="s">
        <v>74</v>
      </c>
      <c r="AY394" s="201" t="s">
        <v>145</v>
      </c>
    </row>
    <row r="395" s="13" customFormat="1">
      <c r="A395" s="13"/>
      <c r="B395" s="200"/>
      <c r="C395" s="13"/>
      <c r="D395" s="193" t="s">
        <v>158</v>
      </c>
      <c r="E395" s="201" t="s">
        <v>1</v>
      </c>
      <c r="F395" s="202" t="s">
        <v>455</v>
      </c>
      <c r="G395" s="13"/>
      <c r="H395" s="203">
        <v>0.80000000000000004</v>
      </c>
      <c r="I395" s="204"/>
      <c r="J395" s="13"/>
      <c r="K395" s="13"/>
      <c r="L395" s="200"/>
      <c r="M395" s="205"/>
      <c r="N395" s="206"/>
      <c r="O395" s="206"/>
      <c r="P395" s="206"/>
      <c r="Q395" s="206"/>
      <c r="R395" s="206"/>
      <c r="S395" s="206"/>
      <c r="T395" s="207"/>
      <c r="U395" s="13"/>
      <c r="V395" s="13"/>
      <c r="W395" s="13"/>
      <c r="X395" s="13"/>
      <c r="Y395" s="13"/>
      <c r="Z395" s="13"/>
      <c r="AA395" s="13"/>
      <c r="AB395" s="13"/>
      <c r="AC395" s="13"/>
      <c r="AD395" s="13"/>
      <c r="AE395" s="13"/>
      <c r="AT395" s="201" t="s">
        <v>158</v>
      </c>
      <c r="AU395" s="201" t="s">
        <v>84</v>
      </c>
      <c r="AV395" s="13" t="s">
        <v>84</v>
      </c>
      <c r="AW395" s="13" t="s">
        <v>31</v>
      </c>
      <c r="AX395" s="13" t="s">
        <v>74</v>
      </c>
      <c r="AY395" s="201" t="s">
        <v>145</v>
      </c>
    </row>
    <row r="396" s="15" customFormat="1">
      <c r="A396" s="15"/>
      <c r="B396" s="216"/>
      <c r="C396" s="15"/>
      <c r="D396" s="193" t="s">
        <v>158</v>
      </c>
      <c r="E396" s="217" t="s">
        <v>1</v>
      </c>
      <c r="F396" s="218" t="s">
        <v>456</v>
      </c>
      <c r="G396" s="15"/>
      <c r="H396" s="217" t="s">
        <v>1</v>
      </c>
      <c r="I396" s="219"/>
      <c r="J396" s="15"/>
      <c r="K396" s="15"/>
      <c r="L396" s="216"/>
      <c r="M396" s="220"/>
      <c r="N396" s="221"/>
      <c r="O396" s="221"/>
      <c r="P396" s="221"/>
      <c r="Q396" s="221"/>
      <c r="R396" s="221"/>
      <c r="S396" s="221"/>
      <c r="T396" s="222"/>
      <c r="U396" s="15"/>
      <c r="V396" s="15"/>
      <c r="W396" s="15"/>
      <c r="X396" s="15"/>
      <c r="Y396" s="15"/>
      <c r="Z396" s="15"/>
      <c r="AA396" s="15"/>
      <c r="AB396" s="15"/>
      <c r="AC396" s="15"/>
      <c r="AD396" s="15"/>
      <c r="AE396" s="15"/>
      <c r="AT396" s="217" t="s">
        <v>158</v>
      </c>
      <c r="AU396" s="217" t="s">
        <v>84</v>
      </c>
      <c r="AV396" s="15" t="s">
        <v>82</v>
      </c>
      <c r="AW396" s="15" t="s">
        <v>31</v>
      </c>
      <c r="AX396" s="15" t="s">
        <v>74</v>
      </c>
      <c r="AY396" s="217" t="s">
        <v>145</v>
      </c>
    </row>
    <row r="397" s="13" customFormat="1">
      <c r="A397" s="13"/>
      <c r="B397" s="200"/>
      <c r="C397" s="13"/>
      <c r="D397" s="193" t="s">
        <v>158</v>
      </c>
      <c r="E397" s="201" t="s">
        <v>1</v>
      </c>
      <c r="F397" s="202" t="s">
        <v>457</v>
      </c>
      <c r="G397" s="13"/>
      <c r="H397" s="203">
        <v>14.064</v>
      </c>
      <c r="I397" s="204"/>
      <c r="J397" s="13"/>
      <c r="K397" s="13"/>
      <c r="L397" s="200"/>
      <c r="M397" s="205"/>
      <c r="N397" s="206"/>
      <c r="O397" s="206"/>
      <c r="P397" s="206"/>
      <c r="Q397" s="206"/>
      <c r="R397" s="206"/>
      <c r="S397" s="206"/>
      <c r="T397" s="207"/>
      <c r="U397" s="13"/>
      <c r="V397" s="13"/>
      <c r="W397" s="13"/>
      <c r="X397" s="13"/>
      <c r="Y397" s="13"/>
      <c r="Z397" s="13"/>
      <c r="AA397" s="13"/>
      <c r="AB397" s="13"/>
      <c r="AC397" s="13"/>
      <c r="AD397" s="13"/>
      <c r="AE397" s="13"/>
      <c r="AT397" s="201" t="s">
        <v>158</v>
      </c>
      <c r="AU397" s="201" t="s">
        <v>84</v>
      </c>
      <c r="AV397" s="13" t="s">
        <v>84</v>
      </c>
      <c r="AW397" s="13" t="s">
        <v>31</v>
      </c>
      <c r="AX397" s="13" t="s">
        <v>74</v>
      </c>
      <c r="AY397" s="201" t="s">
        <v>145</v>
      </c>
    </row>
    <row r="398" s="13" customFormat="1">
      <c r="A398" s="13"/>
      <c r="B398" s="200"/>
      <c r="C398" s="13"/>
      <c r="D398" s="193" t="s">
        <v>158</v>
      </c>
      <c r="E398" s="201" t="s">
        <v>1</v>
      </c>
      <c r="F398" s="202" t="s">
        <v>458</v>
      </c>
      <c r="G398" s="13"/>
      <c r="H398" s="203">
        <v>46.905000000000001</v>
      </c>
      <c r="I398" s="204"/>
      <c r="J398" s="13"/>
      <c r="K398" s="13"/>
      <c r="L398" s="200"/>
      <c r="M398" s="205"/>
      <c r="N398" s="206"/>
      <c r="O398" s="206"/>
      <c r="P398" s="206"/>
      <c r="Q398" s="206"/>
      <c r="R398" s="206"/>
      <c r="S398" s="206"/>
      <c r="T398" s="207"/>
      <c r="U398" s="13"/>
      <c r="V398" s="13"/>
      <c r="W398" s="13"/>
      <c r="X398" s="13"/>
      <c r="Y398" s="13"/>
      <c r="Z398" s="13"/>
      <c r="AA398" s="13"/>
      <c r="AB398" s="13"/>
      <c r="AC398" s="13"/>
      <c r="AD398" s="13"/>
      <c r="AE398" s="13"/>
      <c r="AT398" s="201" t="s">
        <v>158</v>
      </c>
      <c r="AU398" s="201" t="s">
        <v>84</v>
      </c>
      <c r="AV398" s="13" t="s">
        <v>84</v>
      </c>
      <c r="AW398" s="13" t="s">
        <v>31</v>
      </c>
      <c r="AX398" s="13" t="s">
        <v>74</v>
      </c>
      <c r="AY398" s="201" t="s">
        <v>145</v>
      </c>
    </row>
    <row r="399" s="13" customFormat="1">
      <c r="A399" s="13"/>
      <c r="B399" s="200"/>
      <c r="C399" s="13"/>
      <c r="D399" s="193" t="s">
        <v>158</v>
      </c>
      <c r="E399" s="201" t="s">
        <v>1</v>
      </c>
      <c r="F399" s="202" t="s">
        <v>459</v>
      </c>
      <c r="G399" s="13"/>
      <c r="H399" s="203">
        <v>22.416</v>
      </c>
      <c r="I399" s="204"/>
      <c r="J399" s="13"/>
      <c r="K399" s="13"/>
      <c r="L399" s="200"/>
      <c r="M399" s="205"/>
      <c r="N399" s="206"/>
      <c r="O399" s="206"/>
      <c r="P399" s="206"/>
      <c r="Q399" s="206"/>
      <c r="R399" s="206"/>
      <c r="S399" s="206"/>
      <c r="T399" s="207"/>
      <c r="U399" s="13"/>
      <c r="V399" s="13"/>
      <c r="W399" s="13"/>
      <c r="X399" s="13"/>
      <c r="Y399" s="13"/>
      <c r="Z399" s="13"/>
      <c r="AA399" s="13"/>
      <c r="AB399" s="13"/>
      <c r="AC399" s="13"/>
      <c r="AD399" s="13"/>
      <c r="AE399" s="13"/>
      <c r="AT399" s="201" t="s">
        <v>158</v>
      </c>
      <c r="AU399" s="201" t="s">
        <v>84</v>
      </c>
      <c r="AV399" s="13" t="s">
        <v>84</v>
      </c>
      <c r="AW399" s="13" t="s">
        <v>31</v>
      </c>
      <c r="AX399" s="13" t="s">
        <v>74</v>
      </c>
      <c r="AY399" s="201" t="s">
        <v>145</v>
      </c>
    </row>
    <row r="400" s="13" customFormat="1">
      <c r="A400" s="13"/>
      <c r="B400" s="200"/>
      <c r="C400" s="13"/>
      <c r="D400" s="193" t="s">
        <v>158</v>
      </c>
      <c r="E400" s="201" t="s">
        <v>1</v>
      </c>
      <c r="F400" s="202" t="s">
        <v>460</v>
      </c>
      <c r="G400" s="13"/>
      <c r="H400" s="203">
        <v>17.771999999999998</v>
      </c>
      <c r="I400" s="204"/>
      <c r="J400" s="13"/>
      <c r="K400" s="13"/>
      <c r="L400" s="200"/>
      <c r="M400" s="205"/>
      <c r="N400" s="206"/>
      <c r="O400" s="206"/>
      <c r="P400" s="206"/>
      <c r="Q400" s="206"/>
      <c r="R400" s="206"/>
      <c r="S400" s="206"/>
      <c r="T400" s="207"/>
      <c r="U400" s="13"/>
      <c r="V400" s="13"/>
      <c r="W400" s="13"/>
      <c r="X400" s="13"/>
      <c r="Y400" s="13"/>
      <c r="Z400" s="13"/>
      <c r="AA400" s="13"/>
      <c r="AB400" s="13"/>
      <c r="AC400" s="13"/>
      <c r="AD400" s="13"/>
      <c r="AE400" s="13"/>
      <c r="AT400" s="201" t="s">
        <v>158</v>
      </c>
      <c r="AU400" s="201" t="s">
        <v>84</v>
      </c>
      <c r="AV400" s="13" t="s">
        <v>84</v>
      </c>
      <c r="AW400" s="13" t="s">
        <v>31</v>
      </c>
      <c r="AX400" s="13" t="s">
        <v>74</v>
      </c>
      <c r="AY400" s="201" t="s">
        <v>145</v>
      </c>
    </row>
    <row r="401" s="14" customFormat="1">
      <c r="A401" s="14"/>
      <c r="B401" s="208"/>
      <c r="C401" s="14"/>
      <c r="D401" s="193" t="s">
        <v>158</v>
      </c>
      <c r="E401" s="209" t="s">
        <v>1</v>
      </c>
      <c r="F401" s="210" t="s">
        <v>160</v>
      </c>
      <c r="G401" s="14"/>
      <c r="H401" s="211">
        <v>108.39699999999999</v>
      </c>
      <c r="I401" s="212"/>
      <c r="J401" s="14"/>
      <c r="K401" s="14"/>
      <c r="L401" s="208"/>
      <c r="M401" s="213"/>
      <c r="N401" s="214"/>
      <c r="O401" s="214"/>
      <c r="P401" s="214"/>
      <c r="Q401" s="214"/>
      <c r="R401" s="214"/>
      <c r="S401" s="214"/>
      <c r="T401" s="215"/>
      <c r="U401" s="14"/>
      <c r="V401" s="14"/>
      <c r="W401" s="14"/>
      <c r="X401" s="14"/>
      <c r="Y401" s="14"/>
      <c r="Z401" s="14"/>
      <c r="AA401" s="14"/>
      <c r="AB401" s="14"/>
      <c r="AC401" s="14"/>
      <c r="AD401" s="14"/>
      <c r="AE401" s="14"/>
      <c r="AT401" s="209" t="s">
        <v>158</v>
      </c>
      <c r="AU401" s="209" t="s">
        <v>84</v>
      </c>
      <c r="AV401" s="14" t="s">
        <v>152</v>
      </c>
      <c r="AW401" s="14" t="s">
        <v>31</v>
      </c>
      <c r="AX401" s="14" t="s">
        <v>82</v>
      </c>
      <c r="AY401" s="209" t="s">
        <v>145</v>
      </c>
    </row>
    <row r="402" s="2" customFormat="1" ht="24.15" customHeight="1">
      <c r="A402" s="38"/>
      <c r="B402" s="179"/>
      <c r="C402" s="224" t="s">
        <v>461</v>
      </c>
      <c r="D402" s="224" t="s">
        <v>238</v>
      </c>
      <c r="E402" s="225" t="s">
        <v>462</v>
      </c>
      <c r="F402" s="226" t="s">
        <v>463</v>
      </c>
      <c r="G402" s="227" t="s">
        <v>176</v>
      </c>
      <c r="H402" s="228">
        <v>0.67800000000000005</v>
      </c>
      <c r="I402" s="229"/>
      <c r="J402" s="230">
        <f>ROUND(I402*H402,2)</f>
        <v>0</v>
      </c>
      <c r="K402" s="226" t="s">
        <v>151</v>
      </c>
      <c r="L402" s="231"/>
      <c r="M402" s="232" t="s">
        <v>1</v>
      </c>
      <c r="N402" s="233" t="s">
        <v>39</v>
      </c>
      <c r="O402" s="77"/>
      <c r="P402" s="189">
        <f>O402*H402</f>
        <v>0</v>
      </c>
      <c r="Q402" s="189">
        <v>0.44</v>
      </c>
      <c r="R402" s="189">
        <f>Q402*H402</f>
        <v>0.29832000000000003</v>
      </c>
      <c r="S402" s="189">
        <v>0</v>
      </c>
      <c r="T402" s="190">
        <f>S402*H402</f>
        <v>0</v>
      </c>
      <c r="U402" s="38"/>
      <c r="V402" s="38"/>
      <c r="W402" s="38"/>
      <c r="X402" s="38"/>
      <c r="Y402" s="38"/>
      <c r="Z402" s="38"/>
      <c r="AA402" s="38"/>
      <c r="AB402" s="38"/>
      <c r="AC402" s="38"/>
      <c r="AD402" s="38"/>
      <c r="AE402" s="38"/>
      <c r="AR402" s="191" t="s">
        <v>304</v>
      </c>
      <c r="AT402" s="191" t="s">
        <v>238</v>
      </c>
      <c r="AU402" s="191" t="s">
        <v>84</v>
      </c>
      <c r="AY402" s="19" t="s">
        <v>145</v>
      </c>
      <c r="BE402" s="192">
        <f>IF(N402="základní",J402,0)</f>
        <v>0</v>
      </c>
      <c r="BF402" s="192">
        <f>IF(N402="snížená",J402,0)</f>
        <v>0</v>
      </c>
      <c r="BG402" s="192">
        <f>IF(N402="zákl. přenesená",J402,0)</f>
        <v>0</v>
      </c>
      <c r="BH402" s="192">
        <f>IF(N402="sníž. přenesená",J402,0)</f>
        <v>0</v>
      </c>
      <c r="BI402" s="192">
        <f>IF(N402="nulová",J402,0)</f>
        <v>0</v>
      </c>
      <c r="BJ402" s="19" t="s">
        <v>82</v>
      </c>
      <c r="BK402" s="192">
        <f>ROUND(I402*H402,2)</f>
        <v>0</v>
      </c>
      <c r="BL402" s="19" t="s">
        <v>263</v>
      </c>
      <c r="BM402" s="191" t="s">
        <v>464</v>
      </c>
    </row>
    <row r="403" s="2" customFormat="1">
      <c r="A403" s="38"/>
      <c r="B403" s="39"/>
      <c r="C403" s="38"/>
      <c r="D403" s="193" t="s">
        <v>154</v>
      </c>
      <c r="E403" s="38"/>
      <c r="F403" s="194" t="s">
        <v>463</v>
      </c>
      <c r="G403" s="38"/>
      <c r="H403" s="38"/>
      <c r="I403" s="195"/>
      <c r="J403" s="38"/>
      <c r="K403" s="38"/>
      <c r="L403" s="39"/>
      <c r="M403" s="196"/>
      <c r="N403" s="197"/>
      <c r="O403" s="77"/>
      <c r="P403" s="77"/>
      <c r="Q403" s="77"/>
      <c r="R403" s="77"/>
      <c r="S403" s="77"/>
      <c r="T403" s="78"/>
      <c r="U403" s="38"/>
      <c r="V403" s="38"/>
      <c r="W403" s="38"/>
      <c r="X403" s="38"/>
      <c r="Y403" s="38"/>
      <c r="Z403" s="38"/>
      <c r="AA403" s="38"/>
      <c r="AB403" s="38"/>
      <c r="AC403" s="38"/>
      <c r="AD403" s="38"/>
      <c r="AE403" s="38"/>
      <c r="AT403" s="19" t="s">
        <v>154</v>
      </c>
      <c r="AU403" s="19" t="s">
        <v>84</v>
      </c>
    </row>
    <row r="404" s="2" customFormat="1" ht="33" customHeight="1">
      <c r="A404" s="38"/>
      <c r="B404" s="179"/>
      <c r="C404" s="180" t="s">
        <v>465</v>
      </c>
      <c r="D404" s="180" t="s">
        <v>147</v>
      </c>
      <c r="E404" s="181" t="s">
        <v>466</v>
      </c>
      <c r="F404" s="182" t="s">
        <v>467</v>
      </c>
      <c r="G404" s="183" t="s">
        <v>392</v>
      </c>
      <c r="H404" s="184">
        <v>163.87600000000001</v>
      </c>
      <c r="I404" s="185"/>
      <c r="J404" s="186">
        <f>ROUND(I404*H404,2)</f>
        <v>0</v>
      </c>
      <c r="K404" s="182" t="s">
        <v>151</v>
      </c>
      <c r="L404" s="39"/>
      <c r="M404" s="187" t="s">
        <v>1</v>
      </c>
      <c r="N404" s="188" t="s">
        <v>39</v>
      </c>
      <c r="O404" s="77"/>
      <c r="P404" s="189">
        <f>O404*H404</f>
        <v>0</v>
      </c>
      <c r="Q404" s="189">
        <v>0</v>
      </c>
      <c r="R404" s="189">
        <f>Q404*H404</f>
        <v>0</v>
      </c>
      <c r="S404" s="189">
        <v>0</v>
      </c>
      <c r="T404" s="190">
        <f>S404*H404</f>
        <v>0</v>
      </c>
      <c r="U404" s="38"/>
      <c r="V404" s="38"/>
      <c r="W404" s="38"/>
      <c r="X404" s="38"/>
      <c r="Y404" s="38"/>
      <c r="Z404" s="38"/>
      <c r="AA404" s="38"/>
      <c r="AB404" s="38"/>
      <c r="AC404" s="38"/>
      <c r="AD404" s="38"/>
      <c r="AE404" s="38"/>
      <c r="AR404" s="191" t="s">
        <v>263</v>
      </c>
      <c r="AT404" s="191" t="s">
        <v>147</v>
      </c>
      <c r="AU404" s="191" t="s">
        <v>84</v>
      </c>
      <c r="AY404" s="19" t="s">
        <v>145</v>
      </c>
      <c r="BE404" s="192">
        <f>IF(N404="základní",J404,0)</f>
        <v>0</v>
      </c>
      <c r="BF404" s="192">
        <f>IF(N404="snížená",J404,0)</f>
        <v>0</v>
      </c>
      <c r="BG404" s="192">
        <f>IF(N404="zákl. přenesená",J404,0)</f>
        <v>0</v>
      </c>
      <c r="BH404" s="192">
        <f>IF(N404="sníž. přenesená",J404,0)</f>
        <v>0</v>
      </c>
      <c r="BI404" s="192">
        <f>IF(N404="nulová",J404,0)</f>
        <v>0</v>
      </c>
      <c r="BJ404" s="19" t="s">
        <v>82</v>
      </c>
      <c r="BK404" s="192">
        <f>ROUND(I404*H404,2)</f>
        <v>0</v>
      </c>
      <c r="BL404" s="19" t="s">
        <v>263</v>
      </c>
      <c r="BM404" s="191" t="s">
        <v>468</v>
      </c>
    </row>
    <row r="405" s="2" customFormat="1">
      <c r="A405" s="38"/>
      <c r="B405" s="39"/>
      <c r="C405" s="38"/>
      <c r="D405" s="193" t="s">
        <v>154</v>
      </c>
      <c r="E405" s="38"/>
      <c r="F405" s="194" t="s">
        <v>469</v>
      </c>
      <c r="G405" s="38"/>
      <c r="H405" s="38"/>
      <c r="I405" s="195"/>
      <c r="J405" s="38"/>
      <c r="K405" s="38"/>
      <c r="L405" s="39"/>
      <c r="M405" s="196"/>
      <c r="N405" s="197"/>
      <c r="O405" s="77"/>
      <c r="P405" s="77"/>
      <c r="Q405" s="77"/>
      <c r="R405" s="77"/>
      <c r="S405" s="77"/>
      <c r="T405" s="78"/>
      <c r="U405" s="38"/>
      <c r="V405" s="38"/>
      <c r="W405" s="38"/>
      <c r="X405" s="38"/>
      <c r="Y405" s="38"/>
      <c r="Z405" s="38"/>
      <c r="AA405" s="38"/>
      <c r="AB405" s="38"/>
      <c r="AC405" s="38"/>
      <c r="AD405" s="38"/>
      <c r="AE405" s="38"/>
      <c r="AT405" s="19" t="s">
        <v>154</v>
      </c>
      <c r="AU405" s="19" t="s">
        <v>84</v>
      </c>
    </row>
    <row r="406" s="2" customFormat="1">
      <c r="A406" s="38"/>
      <c r="B406" s="39"/>
      <c r="C406" s="38"/>
      <c r="D406" s="198" t="s">
        <v>156</v>
      </c>
      <c r="E406" s="38"/>
      <c r="F406" s="199" t="s">
        <v>470</v>
      </c>
      <c r="G406" s="38"/>
      <c r="H406" s="38"/>
      <c r="I406" s="195"/>
      <c r="J406" s="38"/>
      <c r="K406" s="38"/>
      <c r="L406" s="39"/>
      <c r="M406" s="196"/>
      <c r="N406" s="197"/>
      <c r="O406" s="77"/>
      <c r="P406" s="77"/>
      <c r="Q406" s="77"/>
      <c r="R406" s="77"/>
      <c r="S406" s="77"/>
      <c r="T406" s="78"/>
      <c r="U406" s="38"/>
      <c r="V406" s="38"/>
      <c r="W406" s="38"/>
      <c r="X406" s="38"/>
      <c r="Y406" s="38"/>
      <c r="Z406" s="38"/>
      <c r="AA406" s="38"/>
      <c r="AB406" s="38"/>
      <c r="AC406" s="38"/>
      <c r="AD406" s="38"/>
      <c r="AE406" s="38"/>
      <c r="AT406" s="19" t="s">
        <v>156</v>
      </c>
      <c r="AU406" s="19" t="s">
        <v>84</v>
      </c>
    </row>
    <row r="407" s="15" customFormat="1">
      <c r="A407" s="15"/>
      <c r="B407" s="216"/>
      <c r="C407" s="15"/>
      <c r="D407" s="193" t="s">
        <v>158</v>
      </c>
      <c r="E407" s="217" t="s">
        <v>1</v>
      </c>
      <c r="F407" s="218" t="s">
        <v>471</v>
      </c>
      <c r="G407" s="15"/>
      <c r="H407" s="217" t="s">
        <v>1</v>
      </c>
      <c r="I407" s="219"/>
      <c r="J407" s="15"/>
      <c r="K407" s="15"/>
      <c r="L407" s="216"/>
      <c r="M407" s="220"/>
      <c r="N407" s="221"/>
      <c r="O407" s="221"/>
      <c r="P407" s="221"/>
      <c r="Q407" s="221"/>
      <c r="R407" s="221"/>
      <c r="S407" s="221"/>
      <c r="T407" s="222"/>
      <c r="U407" s="15"/>
      <c r="V407" s="15"/>
      <c r="W407" s="15"/>
      <c r="X407" s="15"/>
      <c r="Y407" s="15"/>
      <c r="Z407" s="15"/>
      <c r="AA407" s="15"/>
      <c r="AB407" s="15"/>
      <c r="AC407" s="15"/>
      <c r="AD407" s="15"/>
      <c r="AE407" s="15"/>
      <c r="AT407" s="217" t="s">
        <v>158</v>
      </c>
      <c r="AU407" s="217" t="s">
        <v>84</v>
      </c>
      <c r="AV407" s="15" t="s">
        <v>82</v>
      </c>
      <c r="AW407" s="15" t="s">
        <v>31</v>
      </c>
      <c r="AX407" s="15" t="s">
        <v>74</v>
      </c>
      <c r="AY407" s="217" t="s">
        <v>145</v>
      </c>
    </row>
    <row r="408" s="15" customFormat="1">
      <c r="A408" s="15"/>
      <c r="B408" s="216"/>
      <c r="C408" s="15"/>
      <c r="D408" s="193" t="s">
        <v>158</v>
      </c>
      <c r="E408" s="217" t="s">
        <v>1</v>
      </c>
      <c r="F408" s="218" t="s">
        <v>472</v>
      </c>
      <c r="G408" s="15"/>
      <c r="H408" s="217" t="s">
        <v>1</v>
      </c>
      <c r="I408" s="219"/>
      <c r="J408" s="15"/>
      <c r="K408" s="15"/>
      <c r="L408" s="216"/>
      <c r="M408" s="220"/>
      <c r="N408" s="221"/>
      <c r="O408" s="221"/>
      <c r="P408" s="221"/>
      <c r="Q408" s="221"/>
      <c r="R408" s="221"/>
      <c r="S408" s="221"/>
      <c r="T408" s="222"/>
      <c r="U408" s="15"/>
      <c r="V408" s="15"/>
      <c r="W408" s="15"/>
      <c r="X408" s="15"/>
      <c r="Y408" s="15"/>
      <c r="Z408" s="15"/>
      <c r="AA408" s="15"/>
      <c r="AB408" s="15"/>
      <c r="AC408" s="15"/>
      <c r="AD408" s="15"/>
      <c r="AE408" s="15"/>
      <c r="AT408" s="217" t="s">
        <v>158</v>
      </c>
      <c r="AU408" s="217" t="s">
        <v>84</v>
      </c>
      <c r="AV408" s="15" t="s">
        <v>82</v>
      </c>
      <c r="AW408" s="15" t="s">
        <v>31</v>
      </c>
      <c r="AX408" s="15" t="s">
        <v>74</v>
      </c>
      <c r="AY408" s="217" t="s">
        <v>145</v>
      </c>
    </row>
    <row r="409" s="15" customFormat="1">
      <c r="A409" s="15"/>
      <c r="B409" s="216"/>
      <c r="C409" s="15"/>
      <c r="D409" s="193" t="s">
        <v>158</v>
      </c>
      <c r="E409" s="217" t="s">
        <v>1</v>
      </c>
      <c r="F409" s="218" t="s">
        <v>473</v>
      </c>
      <c r="G409" s="15"/>
      <c r="H409" s="217" t="s">
        <v>1</v>
      </c>
      <c r="I409" s="219"/>
      <c r="J409" s="15"/>
      <c r="K409" s="15"/>
      <c r="L409" s="216"/>
      <c r="M409" s="220"/>
      <c r="N409" s="221"/>
      <c r="O409" s="221"/>
      <c r="P409" s="221"/>
      <c r="Q409" s="221"/>
      <c r="R409" s="221"/>
      <c r="S409" s="221"/>
      <c r="T409" s="222"/>
      <c r="U409" s="15"/>
      <c r="V409" s="15"/>
      <c r="W409" s="15"/>
      <c r="X409" s="15"/>
      <c r="Y409" s="15"/>
      <c r="Z409" s="15"/>
      <c r="AA409" s="15"/>
      <c r="AB409" s="15"/>
      <c r="AC409" s="15"/>
      <c r="AD409" s="15"/>
      <c r="AE409" s="15"/>
      <c r="AT409" s="217" t="s">
        <v>158</v>
      </c>
      <c r="AU409" s="217" t="s">
        <v>84</v>
      </c>
      <c r="AV409" s="15" t="s">
        <v>82</v>
      </c>
      <c r="AW409" s="15" t="s">
        <v>31</v>
      </c>
      <c r="AX409" s="15" t="s">
        <v>74</v>
      </c>
      <c r="AY409" s="217" t="s">
        <v>145</v>
      </c>
    </row>
    <row r="410" s="13" customFormat="1">
      <c r="A410" s="13"/>
      <c r="B410" s="200"/>
      <c r="C410" s="13"/>
      <c r="D410" s="193" t="s">
        <v>158</v>
      </c>
      <c r="E410" s="201" t="s">
        <v>1</v>
      </c>
      <c r="F410" s="202" t="s">
        <v>474</v>
      </c>
      <c r="G410" s="13"/>
      <c r="H410" s="203">
        <v>162.51599999999999</v>
      </c>
      <c r="I410" s="204"/>
      <c r="J410" s="13"/>
      <c r="K410" s="13"/>
      <c r="L410" s="200"/>
      <c r="M410" s="205"/>
      <c r="N410" s="206"/>
      <c r="O410" s="206"/>
      <c r="P410" s="206"/>
      <c r="Q410" s="206"/>
      <c r="R410" s="206"/>
      <c r="S410" s="206"/>
      <c r="T410" s="207"/>
      <c r="U410" s="13"/>
      <c r="V410" s="13"/>
      <c r="W410" s="13"/>
      <c r="X410" s="13"/>
      <c r="Y410" s="13"/>
      <c r="Z410" s="13"/>
      <c r="AA410" s="13"/>
      <c r="AB410" s="13"/>
      <c r="AC410" s="13"/>
      <c r="AD410" s="13"/>
      <c r="AE410" s="13"/>
      <c r="AT410" s="201" t="s">
        <v>158</v>
      </c>
      <c r="AU410" s="201" t="s">
        <v>84</v>
      </c>
      <c r="AV410" s="13" t="s">
        <v>84</v>
      </c>
      <c r="AW410" s="13" t="s">
        <v>31</v>
      </c>
      <c r="AX410" s="13" t="s">
        <v>74</v>
      </c>
      <c r="AY410" s="201" t="s">
        <v>145</v>
      </c>
    </row>
    <row r="411" s="13" customFormat="1">
      <c r="A411" s="13"/>
      <c r="B411" s="200"/>
      <c r="C411" s="13"/>
      <c r="D411" s="193" t="s">
        <v>158</v>
      </c>
      <c r="E411" s="201" t="s">
        <v>1</v>
      </c>
      <c r="F411" s="202" t="s">
        <v>475</v>
      </c>
      <c r="G411" s="13"/>
      <c r="H411" s="203">
        <v>1.3600000000000001</v>
      </c>
      <c r="I411" s="204"/>
      <c r="J411" s="13"/>
      <c r="K411" s="13"/>
      <c r="L411" s="200"/>
      <c r="M411" s="205"/>
      <c r="N411" s="206"/>
      <c r="O411" s="206"/>
      <c r="P411" s="206"/>
      <c r="Q411" s="206"/>
      <c r="R411" s="206"/>
      <c r="S411" s="206"/>
      <c r="T411" s="207"/>
      <c r="U411" s="13"/>
      <c r="V411" s="13"/>
      <c r="W411" s="13"/>
      <c r="X411" s="13"/>
      <c r="Y411" s="13"/>
      <c r="Z411" s="13"/>
      <c r="AA411" s="13"/>
      <c r="AB411" s="13"/>
      <c r="AC411" s="13"/>
      <c r="AD411" s="13"/>
      <c r="AE411" s="13"/>
      <c r="AT411" s="201" t="s">
        <v>158</v>
      </c>
      <c r="AU411" s="201" t="s">
        <v>84</v>
      </c>
      <c r="AV411" s="13" t="s">
        <v>84</v>
      </c>
      <c r="AW411" s="13" t="s">
        <v>31</v>
      </c>
      <c r="AX411" s="13" t="s">
        <v>74</v>
      </c>
      <c r="AY411" s="201" t="s">
        <v>145</v>
      </c>
    </row>
    <row r="412" s="14" customFormat="1">
      <c r="A412" s="14"/>
      <c r="B412" s="208"/>
      <c r="C412" s="14"/>
      <c r="D412" s="193" t="s">
        <v>158</v>
      </c>
      <c r="E412" s="209" t="s">
        <v>1</v>
      </c>
      <c r="F412" s="210" t="s">
        <v>160</v>
      </c>
      <c r="G412" s="14"/>
      <c r="H412" s="211">
        <v>163.87600000000001</v>
      </c>
      <c r="I412" s="212"/>
      <c r="J412" s="14"/>
      <c r="K412" s="14"/>
      <c r="L412" s="208"/>
      <c r="M412" s="213"/>
      <c r="N412" s="214"/>
      <c r="O412" s="214"/>
      <c r="P412" s="214"/>
      <c r="Q412" s="214"/>
      <c r="R412" s="214"/>
      <c r="S412" s="214"/>
      <c r="T412" s="215"/>
      <c r="U412" s="14"/>
      <c r="V412" s="14"/>
      <c r="W412" s="14"/>
      <c r="X412" s="14"/>
      <c r="Y412" s="14"/>
      <c r="Z412" s="14"/>
      <c r="AA412" s="14"/>
      <c r="AB412" s="14"/>
      <c r="AC412" s="14"/>
      <c r="AD412" s="14"/>
      <c r="AE412" s="14"/>
      <c r="AT412" s="209" t="s">
        <v>158</v>
      </c>
      <c r="AU412" s="209" t="s">
        <v>84</v>
      </c>
      <c r="AV412" s="14" t="s">
        <v>152</v>
      </c>
      <c r="AW412" s="14" t="s">
        <v>31</v>
      </c>
      <c r="AX412" s="14" t="s">
        <v>82</v>
      </c>
      <c r="AY412" s="209" t="s">
        <v>145</v>
      </c>
    </row>
    <row r="413" s="2" customFormat="1" ht="24.15" customHeight="1">
      <c r="A413" s="38"/>
      <c r="B413" s="179"/>
      <c r="C413" s="224" t="s">
        <v>476</v>
      </c>
      <c r="D413" s="224" t="s">
        <v>238</v>
      </c>
      <c r="E413" s="225" t="s">
        <v>477</v>
      </c>
      <c r="F413" s="226" t="s">
        <v>478</v>
      </c>
      <c r="G413" s="227" t="s">
        <v>176</v>
      </c>
      <c r="H413" s="228">
        <v>4.3259999999999996</v>
      </c>
      <c r="I413" s="229"/>
      <c r="J413" s="230">
        <f>ROUND(I413*H413,2)</f>
        <v>0</v>
      </c>
      <c r="K413" s="226" t="s">
        <v>151</v>
      </c>
      <c r="L413" s="231"/>
      <c r="M413" s="232" t="s">
        <v>1</v>
      </c>
      <c r="N413" s="233" t="s">
        <v>39</v>
      </c>
      <c r="O413" s="77"/>
      <c r="P413" s="189">
        <f>O413*H413</f>
        <v>0</v>
      </c>
      <c r="Q413" s="189">
        <v>0.44</v>
      </c>
      <c r="R413" s="189">
        <f>Q413*H413</f>
        <v>1.9034399999999998</v>
      </c>
      <c r="S413" s="189">
        <v>0</v>
      </c>
      <c r="T413" s="190">
        <f>S413*H413</f>
        <v>0</v>
      </c>
      <c r="U413" s="38"/>
      <c r="V413" s="38"/>
      <c r="W413" s="38"/>
      <c r="X413" s="38"/>
      <c r="Y413" s="38"/>
      <c r="Z413" s="38"/>
      <c r="AA413" s="38"/>
      <c r="AB413" s="38"/>
      <c r="AC413" s="38"/>
      <c r="AD413" s="38"/>
      <c r="AE413" s="38"/>
      <c r="AR413" s="191" t="s">
        <v>304</v>
      </c>
      <c r="AT413" s="191" t="s">
        <v>238</v>
      </c>
      <c r="AU413" s="191" t="s">
        <v>84</v>
      </c>
      <c r="AY413" s="19" t="s">
        <v>145</v>
      </c>
      <c r="BE413" s="192">
        <f>IF(N413="základní",J413,0)</f>
        <v>0</v>
      </c>
      <c r="BF413" s="192">
        <f>IF(N413="snížená",J413,0)</f>
        <v>0</v>
      </c>
      <c r="BG413" s="192">
        <f>IF(N413="zákl. přenesená",J413,0)</f>
        <v>0</v>
      </c>
      <c r="BH413" s="192">
        <f>IF(N413="sníž. přenesená",J413,0)</f>
        <v>0</v>
      </c>
      <c r="BI413" s="192">
        <f>IF(N413="nulová",J413,0)</f>
        <v>0</v>
      </c>
      <c r="BJ413" s="19" t="s">
        <v>82</v>
      </c>
      <c r="BK413" s="192">
        <f>ROUND(I413*H413,2)</f>
        <v>0</v>
      </c>
      <c r="BL413" s="19" t="s">
        <v>263</v>
      </c>
      <c r="BM413" s="191" t="s">
        <v>479</v>
      </c>
    </row>
    <row r="414" s="2" customFormat="1">
      <c r="A414" s="38"/>
      <c r="B414" s="39"/>
      <c r="C414" s="38"/>
      <c r="D414" s="193" t="s">
        <v>154</v>
      </c>
      <c r="E414" s="38"/>
      <c r="F414" s="194" t="s">
        <v>478</v>
      </c>
      <c r="G414" s="38"/>
      <c r="H414" s="38"/>
      <c r="I414" s="195"/>
      <c r="J414" s="38"/>
      <c r="K414" s="38"/>
      <c r="L414" s="39"/>
      <c r="M414" s="196"/>
      <c r="N414" s="197"/>
      <c r="O414" s="77"/>
      <c r="P414" s="77"/>
      <c r="Q414" s="77"/>
      <c r="R414" s="77"/>
      <c r="S414" s="77"/>
      <c r="T414" s="78"/>
      <c r="U414" s="38"/>
      <c r="V414" s="38"/>
      <c r="W414" s="38"/>
      <c r="X414" s="38"/>
      <c r="Y414" s="38"/>
      <c r="Z414" s="38"/>
      <c r="AA414" s="38"/>
      <c r="AB414" s="38"/>
      <c r="AC414" s="38"/>
      <c r="AD414" s="38"/>
      <c r="AE414" s="38"/>
      <c r="AT414" s="19" t="s">
        <v>154</v>
      </c>
      <c r="AU414" s="19" t="s">
        <v>84</v>
      </c>
    </row>
    <row r="415" s="15" customFormat="1">
      <c r="A415" s="15"/>
      <c r="B415" s="216"/>
      <c r="C415" s="15"/>
      <c r="D415" s="193" t="s">
        <v>158</v>
      </c>
      <c r="E415" s="217" t="s">
        <v>1</v>
      </c>
      <c r="F415" s="218" t="s">
        <v>471</v>
      </c>
      <c r="G415" s="15"/>
      <c r="H415" s="217" t="s">
        <v>1</v>
      </c>
      <c r="I415" s="219"/>
      <c r="J415" s="15"/>
      <c r="K415" s="15"/>
      <c r="L415" s="216"/>
      <c r="M415" s="220"/>
      <c r="N415" s="221"/>
      <c r="O415" s="221"/>
      <c r="P415" s="221"/>
      <c r="Q415" s="221"/>
      <c r="R415" s="221"/>
      <c r="S415" s="221"/>
      <c r="T415" s="222"/>
      <c r="U415" s="15"/>
      <c r="V415" s="15"/>
      <c r="W415" s="15"/>
      <c r="X415" s="15"/>
      <c r="Y415" s="15"/>
      <c r="Z415" s="15"/>
      <c r="AA415" s="15"/>
      <c r="AB415" s="15"/>
      <c r="AC415" s="15"/>
      <c r="AD415" s="15"/>
      <c r="AE415" s="15"/>
      <c r="AT415" s="217" t="s">
        <v>158</v>
      </c>
      <c r="AU415" s="217" t="s">
        <v>84</v>
      </c>
      <c r="AV415" s="15" t="s">
        <v>82</v>
      </c>
      <c r="AW415" s="15" t="s">
        <v>31</v>
      </c>
      <c r="AX415" s="15" t="s">
        <v>74</v>
      </c>
      <c r="AY415" s="217" t="s">
        <v>145</v>
      </c>
    </row>
    <row r="416" s="15" customFormat="1">
      <c r="A416" s="15"/>
      <c r="B416" s="216"/>
      <c r="C416" s="15"/>
      <c r="D416" s="193" t="s">
        <v>158</v>
      </c>
      <c r="E416" s="217" t="s">
        <v>1</v>
      </c>
      <c r="F416" s="218" t="s">
        <v>472</v>
      </c>
      <c r="G416" s="15"/>
      <c r="H416" s="217" t="s">
        <v>1</v>
      </c>
      <c r="I416" s="219"/>
      <c r="J416" s="15"/>
      <c r="K416" s="15"/>
      <c r="L416" s="216"/>
      <c r="M416" s="220"/>
      <c r="N416" s="221"/>
      <c r="O416" s="221"/>
      <c r="P416" s="221"/>
      <c r="Q416" s="221"/>
      <c r="R416" s="221"/>
      <c r="S416" s="221"/>
      <c r="T416" s="222"/>
      <c r="U416" s="15"/>
      <c r="V416" s="15"/>
      <c r="W416" s="15"/>
      <c r="X416" s="15"/>
      <c r="Y416" s="15"/>
      <c r="Z416" s="15"/>
      <c r="AA416" s="15"/>
      <c r="AB416" s="15"/>
      <c r="AC416" s="15"/>
      <c r="AD416" s="15"/>
      <c r="AE416" s="15"/>
      <c r="AT416" s="217" t="s">
        <v>158</v>
      </c>
      <c r="AU416" s="217" t="s">
        <v>84</v>
      </c>
      <c r="AV416" s="15" t="s">
        <v>82</v>
      </c>
      <c r="AW416" s="15" t="s">
        <v>31</v>
      </c>
      <c r="AX416" s="15" t="s">
        <v>74</v>
      </c>
      <c r="AY416" s="217" t="s">
        <v>145</v>
      </c>
    </row>
    <row r="417" s="15" customFormat="1">
      <c r="A417" s="15"/>
      <c r="B417" s="216"/>
      <c r="C417" s="15"/>
      <c r="D417" s="193" t="s">
        <v>158</v>
      </c>
      <c r="E417" s="217" t="s">
        <v>1</v>
      </c>
      <c r="F417" s="218" t="s">
        <v>473</v>
      </c>
      <c r="G417" s="15"/>
      <c r="H417" s="217" t="s">
        <v>1</v>
      </c>
      <c r="I417" s="219"/>
      <c r="J417" s="15"/>
      <c r="K417" s="15"/>
      <c r="L417" s="216"/>
      <c r="M417" s="220"/>
      <c r="N417" s="221"/>
      <c r="O417" s="221"/>
      <c r="P417" s="221"/>
      <c r="Q417" s="221"/>
      <c r="R417" s="221"/>
      <c r="S417" s="221"/>
      <c r="T417" s="222"/>
      <c r="U417" s="15"/>
      <c r="V417" s="15"/>
      <c r="W417" s="15"/>
      <c r="X417" s="15"/>
      <c r="Y417" s="15"/>
      <c r="Z417" s="15"/>
      <c r="AA417" s="15"/>
      <c r="AB417" s="15"/>
      <c r="AC417" s="15"/>
      <c r="AD417" s="15"/>
      <c r="AE417" s="15"/>
      <c r="AT417" s="217" t="s">
        <v>158</v>
      </c>
      <c r="AU417" s="217" t="s">
        <v>84</v>
      </c>
      <c r="AV417" s="15" t="s">
        <v>82</v>
      </c>
      <c r="AW417" s="15" t="s">
        <v>31</v>
      </c>
      <c r="AX417" s="15" t="s">
        <v>74</v>
      </c>
      <c r="AY417" s="217" t="s">
        <v>145</v>
      </c>
    </row>
    <row r="418" s="13" customFormat="1">
      <c r="A418" s="13"/>
      <c r="B418" s="200"/>
      <c r="C418" s="13"/>
      <c r="D418" s="193" t="s">
        <v>158</v>
      </c>
      <c r="E418" s="201" t="s">
        <v>1</v>
      </c>
      <c r="F418" s="202" t="s">
        <v>480</v>
      </c>
      <c r="G418" s="13"/>
      <c r="H418" s="203">
        <v>4.29</v>
      </c>
      <c r="I418" s="204"/>
      <c r="J418" s="13"/>
      <c r="K418" s="13"/>
      <c r="L418" s="200"/>
      <c r="M418" s="205"/>
      <c r="N418" s="206"/>
      <c r="O418" s="206"/>
      <c r="P418" s="206"/>
      <c r="Q418" s="206"/>
      <c r="R418" s="206"/>
      <c r="S418" s="206"/>
      <c r="T418" s="207"/>
      <c r="U418" s="13"/>
      <c r="V418" s="13"/>
      <c r="W418" s="13"/>
      <c r="X418" s="13"/>
      <c r="Y418" s="13"/>
      <c r="Z418" s="13"/>
      <c r="AA418" s="13"/>
      <c r="AB418" s="13"/>
      <c r="AC418" s="13"/>
      <c r="AD418" s="13"/>
      <c r="AE418" s="13"/>
      <c r="AT418" s="201" t="s">
        <v>158</v>
      </c>
      <c r="AU418" s="201" t="s">
        <v>84</v>
      </c>
      <c r="AV418" s="13" t="s">
        <v>84</v>
      </c>
      <c r="AW418" s="13" t="s">
        <v>31</v>
      </c>
      <c r="AX418" s="13" t="s">
        <v>74</v>
      </c>
      <c r="AY418" s="201" t="s">
        <v>145</v>
      </c>
    </row>
    <row r="419" s="13" customFormat="1">
      <c r="A419" s="13"/>
      <c r="B419" s="200"/>
      <c r="C419" s="13"/>
      <c r="D419" s="193" t="s">
        <v>158</v>
      </c>
      <c r="E419" s="201" t="s">
        <v>1</v>
      </c>
      <c r="F419" s="202" t="s">
        <v>481</v>
      </c>
      <c r="G419" s="13"/>
      <c r="H419" s="203">
        <v>0.035999999999999997</v>
      </c>
      <c r="I419" s="204"/>
      <c r="J419" s="13"/>
      <c r="K419" s="13"/>
      <c r="L419" s="200"/>
      <c r="M419" s="205"/>
      <c r="N419" s="206"/>
      <c r="O419" s="206"/>
      <c r="P419" s="206"/>
      <c r="Q419" s="206"/>
      <c r="R419" s="206"/>
      <c r="S419" s="206"/>
      <c r="T419" s="207"/>
      <c r="U419" s="13"/>
      <c r="V419" s="13"/>
      <c r="W419" s="13"/>
      <c r="X419" s="13"/>
      <c r="Y419" s="13"/>
      <c r="Z419" s="13"/>
      <c r="AA419" s="13"/>
      <c r="AB419" s="13"/>
      <c r="AC419" s="13"/>
      <c r="AD419" s="13"/>
      <c r="AE419" s="13"/>
      <c r="AT419" s="201" t="s">
        <v>158</v>
      </c>
      <c r="AU419" s="201" t="s">
        <v>84</v>
      </c>
      <c r="AV419" s="13" t="s">
        <v>84</v>
      </c>
      <c r="AW419" s="13" t="s">
        <v>31</v>
      </c>
      <c r="AX419" s="13" t="s">
        <v>74</v>
      </c>
      <c r="AY419" s="201" t="s">
        <v>145</v>
      </c>
    </row>
    <row r="420" s="14" customFormat="1">
      <c r="A420" s="14"/>
      <c r="B420" s="208"/>
      <c r="C420" s="14"/>
      <c r="D420" s="193" t="s">
        <v>158</v>
      </c>
      <c r="E420" s="209" t="s">
        <v>1</v>
      </c>
      <c r="F420" s="210" t="s">
        <v>160</v>
      </c>
      <c r="G420" s="14"/>
      <c r="H420" s="211">
        <v>4.3259999999999996</v>
      </c>
      <c r="I420" s="212"/>
      <c r="J420" s="14"/>
      <c r="K420" s="14"/>
      <c r="L420" s="208"/>
      <c r="M420" s="213"/>
      <c r="N420" s="214"/>
      <c r="O420" s="214"/>
      <c r="P420" s="214"/>
      <c r="Q420" s="214"/>
      <c r="R420" s="214"/>
      <c r="S420" s="214"/>
      <c r="T420" s="215"/>
      <c r="U420" s="14"/>
      <c r="V420" s="14"/>
      <c r="W420" s="14"/>
      <c r="X420" s="14"/>
      <c r="Y420" s="14"/>
      <c r="Z420" s="14"/>
      <c r="AA420" s="14"/>
      <c r="AB420" s="14"/>
      <c r="AC420" s="14"/>
      <c r="AD420" s="14"/>
      <c r="AE420" s="14"/>
      <c r="AT420" s="209" t="s">
        <v>158</v>
      </c>
      <c r="AU420" s="209" t="s">
        <v>84</v>
      </c>
      <c r="AV420" s="14" t="s">
        <v>152</v>
      </c>
      <c r="AW420" s="14" t="s">
        <v>31</v>
      </c>
      <c r="AX420" s="14" t="s">
        <v>82</v>
      </c>
      <c r="AY420" s="209" t="s">
        <v>145</v>
      </c>
    </row>
    <row r="421" s="2" customFormat="1" ht="33" customHeight="1">
      <c r="A421" s="38"/>
      <c r="B421" s="179"/>
      <c r="C421" s="180" t="s">
        <v>482</v>
      </c>
      <c r="D421" s="180" t="s">
        <v>147</v>
      </c>
      <c r="E421" s="181" t="s">
        <v>483</v>
      </c>
      <c r="F421" s="182" t="s">
        <v>484</v>
      </c>
      <c r="G421" s="183" t="s">
        <v>392</v>
      </c>
      <c r="H421" s="184">
        <v>35.911999999999999</v>
      </c>
      <c r="I421" s="185"/>
      <c r="J421" s="186">
        <f>ROUND(I421*H421,2)</f>
        <v>0</v>
      </c>
      <c r="K421" s="182" t="s">
        <v>151</v>
      </c>
      <c r="L421" s="39"/>
      <c r="M421" s="187" t="s">
        <v>1</v>
      </c>
      <c r="N421" s="188" t="s">
        <v>39</v>
      </c>
      <c r="O421" s="77"/>
      <c r="P421" s="189">
        <f>O421*H421</f>
        <v>0</v>
      </c>
      <c r="Q421" s="189">
        <v>0</v>
      </c>
      <c r="R421" s="189">
        <f>Q421*H421</f>
        <v>0</v>
      </c>
      <c r="S421" s="189">
        <v>0</v>
      </c>
      <c r="T421" s="190">
        <f>S421*H421</f>
        <v>0</v>
      </c>
      <c r="U421" s="38"/>
      <c r="V421" s="38"/>
      <c r="W421" s="38"/>
      <c r="X421" s="38"/>
      <c r="Y421" s="38"/>
      <c r="Z421" s="38"/>
      <c r="AA421" s="38"/>
      <c r="AB421" s="38"/>
      <c r="AC421" s="38"/>
      <c r="AD421" s="38"/>
      <c r="AE421" s="38"/>
      <c r="AR421" s="191" t="s">
        <v>263</v>
      </c>
      <c r="AT421" s="191" t="s">
        <v>147</v>
      </c>
      <c r="AU421" s="191" t="s">
        <v>84</v>
      </c>
      <c r="AY421" s="19" t="s">
        <v>145</v>
      </c>
      <c r="BE421" s="192">
        <f>IF(N421="základní",J421,0)</f>
        <v>0</v>
      </c>
      <c r="BF421" s="192">
        <f>IF(N421="snížená",J421,0)</f>
        <v>0</v>
      </c>
      <c r="BG421" s="192">
        <f>IF(N421="zákl. přenesená",J421,0)</f>
        <v>0</v>
      </c>
      <c r="BH421" s="192">
        <f>IF(N421="sníž. přenesená",J421,0)</f>
        <v>0</v>
      </c>
      <c r="BI421" s="192">
        <f>IF(N421="nulová",J421,0)</f>
        <v>0</v>
      </c>
      <c r="BJ421" s="19" t="s">
        <v>82</v>
      </c>
      <c r="BK421" s="192">
        <f>ROUND(I421*H421,2)</f>
        <v>0</v>
      </c>
      <c r="BL421" s="19" t="s">
        <v>263</v>
      </c>
      <c r="BM421" s="191" t="s">
        <v>485</v>
      </c>
    </row>
    <row r="422" s="2" customFormat="1">
      <c r="A422" s="38"/>
      <c r="B422" s="39"/>
      <c r="C422" s="38"/>
      <c r="D422" s="193" t="s">
        <v>154</v>
      </c>
      <c r="E422" s="38"/>
      <c r="F422" s="194" t="s">
        <v>486</v>
      </c>
      <c r="G422" s="38"/>
      <c r="H422" s="38"/>
      <c r="I422" s="195"/>
      <c r="J422" s="38"/>
      <c r="K422" s="38"/>
      <c r="L422" s="39"/>
      <c r="M422" s="196"/>
      <c r="N422" s="197"/>
      <c r="O422" s="77"/>
      <c r="P422" s="77"/>
      <c r="Q422" s="77"/>
      <c r="R422" s="77"/>
      <c r="S422" s="77"/>
      <c r="T422" s="78"/>
      <c r="U422" s="38"/>
      <c r="V422" s="38"/>
      <c r="W422" s="38"/>
      <c r="X422" s="38"/>
      <c r="Y422" s="38"/>
      <c r="Z422" s="38"/>
      <c r="AA422" s="38"/>
      <c r="AB422" s="38"/>
      <c r="AC422" s="38"/>
      <c r="AD422" s="38"/>
      <c r="AE422" s="38"/>
      <c r="AT422" s="19" t="s">
        <v>154</v>
      </c>
      <c r="AU422" s="19" t="s">
        <v>84</v>
      </c>
    </row>
    <row r="423" s="2" customFormat="1">
      <c r="A423" s="38"/>
      <c r="B423" s="39"/>
      <c r="C423" s="38"/>
      <c r="D423" s="198" t="s">
        <v>156</v>
      </c>
      <c r="E423" s="38"/>
      <c r="F423" s="199" t="s">
        <v>487</v>
      </c>
      <c r="G423" s="38"/>
      <c r="H423" s="38"/>
      <c r="I423" s="195"/>
      <c r="J423" s="38"/>
      <c r="K423" s="38"/>
      <c r="L423" s="39"/>
      <c r="M423" s="196"/>
      <c r="N423" s="197"/>
      <c r="O423" s="77"/>
      <c r="P423" s="77"/>
      <c r="Q423" s="77"/>
      <c r="R423" s="77"/>
      <c r="S423" s="77"/>
      <c r="T423" s="78"/>
      <c r="U423" s="38"/>
      <c r="V423" s="38"/>
      <c r="W423" s="38"/>
      <c r="X423" s="38"/>
      <c r="Y423" s="38"/>
      <c r="Z423" s="38"/>
      <c r="AA423" s="38"/>
      <c r="AB423" s="38"/>
      <c r="AC423" s="38"/>
      <c r="AD423" s="38"/>
      <c r="AE423" s="38"/>
      <c r="AT423" s="19" t="s">
        <v>156</v>
      </c>
      <c r="AU423" s="19" t="s">
        <v>84</v>
      </c>
    </row>
    <row r="424" s="15" customFormat="1">
      <c r="A424" s="15"/>
      <c r="B424" s="216"/>
      <c r="C424" s="15"/>
      <c r="D424" s="193" t="s">
        <v>158</v>
      </c>
      <c r="E424" s="217" t="s">
        <v>1</v>
      </c>
      <c r="F424" s="218" t="s">
        <v>488</v>
      </c>
      <c r="G424" s="15"/>
      <c r="H424" s="217" t="s">
        <v>1</v>
      </c>
      <c r="I424" s="219"/>
      <c r="J424" s="15"/>
      <c r="K424" s="15"/>
      <c r="L424" s="216"/>
      <c r="M424" s="220"/>
      <c r="N424" s="221"/>
      <c r="O424" s="221"/>
      <c r="P424" s="221"/>
      <c r="Q424" s="221"/>
      <c r="R424" s="221"/>
      <c r="S424" s="221"/>
      <c r="T424" s="222"/>
      <c r="U424" s="15"/>
      <c r="V424" s="15"/>
      <c r="W424" s="15"/>
      <c r="X424" s="15"/>
      <c r="Y424" s="15"/>
      <c r="Z424" s="15"/>
      <c r="AA424" s="15"/>
      <c r="AB424" s="15"/>
      <c r="AC424" s="15"/>
      <c r="AD424" s="15"/>
      <c r="AE424" s="15"/>
      <c r="AT424" s="217" t="s">
        <v>158</v>
      </c>
      <c r="AU424" s="217" t="s">
        <v>84</v>
      </c>
      <c r="AV424" s="15" t="s">
        <v>82</v>
      </c>
      <c r="AW424" s="15" t="s">
        <v>31</v>
      </c>
      <c r="AX424" s="15" t="s">
        <v>74</v>
      </c>
      <c r="AY424" s="217" t="s">
        <v>145</v>
      </c>
    </row>
    <row r="425" s="15" customFormat="1">
      <c r="A425" s="15"/>
      <c r="B425" s="216"/>
      <c r="C425" s="15"/>
      <c r="D425" s="193" t="s">
        <v>158</v>
      </c>
      <c r="E425" s="217" t="s">
        <v>1</v>
      </c>
      <c r="F425" s="218" t="s">
        <v>489</v>
      </c>
      <c r="G425" s="15"/>
      <c r="H425" s="217" t="s">
        <v>1</v>
      </c>
      <c r="I425" s="219"/>
      <c r="J425" s="15"/>
      <c r="K425" s="15"/>
      <c r="L425" s="216"/>
      <c r="M425" s="220"/>
      <c r="N425" s="221"/>
      <c r="O425" s="221"/>
      <c r="P425" s="221"/>
      <c r="Q425" s="221"/>
      <c r="R425" s="221"/>
      <c r="S425" s="221"/>
      <c r="T425" s="222"/>
      <c r="U425" s="15"/>
      <c r="V425" s="15"/>
      <c r="W425" s="15"/>
      <c r="X425" s="15"/>
      <c r="Y425" s="15"/>
      <c r="Z425" s="15"/>
      <c r="AA425" s="15"/>
      <c r="AB425" s="15"/>
      <c r="AC425" s="15"/>
      <c r="AD425" s="15"/>
      <c r="AE425" s="15"/>
      <c r="AT425" s="217" t="s">
        <v>158</v>
      </c>
      <c r="AU425" s="217" t="s">
        <v>84</v>
      </c>
      <c r="AV425" s="15" t="s">
        <v>82</v>
      </c>
      <c r="AW425" s="15" t="s">
        <v>31</v>
      </c>
      <c r="AX425" s="15" t="s">
        <v>74</v>
      </c>
      <c r="AY425" s="217" t="s">
        <v>145</v>
      </c>
    </row>
    <row r="426" s="15" customFormat="1">
      <c r="A426" s="15"/>
      <c r="B426" s="216"/>
      <c r="C426" s="15"/>
      <c r="D426" s="193" t="s">
        <v>158</v>
      </c>
      <c r="E426" s="217" t="s">
        <v>1</v>
      </c>
      <c r="F426" s="218" t="s">
        <v>490</v>
      </c>
      <c r="G426" s="15"/>
      <c r="H426" s="217" t="s">
        <v>1</v>
      </c>
      <c r="I426" s="219"/>
      <c r="J426" s="15"/>
      <c r="K426" s="15"/>
      <c r="L426" s="216"/>
      <c r="M426" s="220"/>
      <c r="N426" s="221"/>
      <c r="O426" s="221"/>
      <c r="P426" s="221"/>
      <c r="Q426" s="221"/>
      <c r="R426" s="221"/>
      <c r="S426" s="221"/>
      <c r="T426" s="222"/>
      <c r="U426" s="15"/>
      <c r="V426" s="15"/>
      <c r="W426" s="15"/>
      <c r="X426" s="15"/>
      <c r="Y426" s="15"/>
      <c r="Z426" s="15"/>
      <c r="AA426" s="15"/>
      <c r="AB426" s="15"/>
      <c r="AC426" s="15"/>
      <c r="AD426" s="15"/>
      <c r="AE426" s="15"/>
      <c r="AT426" s="217" t="s">
        <v>158</v>
      </c>
      <c r="AU426" s="217" t="s">
        <v>84</v>
      </c>
      <c r="AV426" s="15" t="s">
        <v>82</v>
      </c>
      <c r="AW426" s="15" t="s">
        <v>31</v>
      </c>
      <c r="AX426" s="15" t="s">
        <v>74</v>
      </c>
      <c r="AY426" s="217" t="s">
        <v>145</v>
      </c>
    </row>
    <row r="427" s="13" customFormat="1">
      <c r="A427" s="13"/>
      <c r="B427" s="200"/>
      <c r="C427" s="13"/>
      <c r="D427" s="193" t="s">
        <v>158</v>
      </c>
      <c r="E427" s="201" t="s">
        <v>1</v>
      </c>
      <c r="F427" s="202" t="s">
        <v>491</v>
      </c>
      <c r="G427" s="13"/>
      <c r="H427" s="203">
        <v>5.6040000000000001</v>
      </c>
      <c r="I427" s="204"/>
      <c r="J427" s="13"/>
      <c r="K427" s="13"/>
      <c r="L427" s="200"/>
      <c r="M427" s="205"/>
      <c r="N427" s="206"/>
      <c r="O427" s="206"/>
      <c r="P427" s="206"/>
      <c r="Q427" s="206"/>
      <c r="R427" s="206"/>
      <c r="S427" s="206"/>
      <c r="T427" s="207"/>
      <c r="U427" s="13"/>
      <c r="V427" s="13"/>
      <c r="W427" s="13"/>
      <c r="X427" s="13"/>
      <c r="Y427" s="13"/>
      <c r="Z427" s="13"/>
      <c r="AA427" s="13"/>
      <c r="AB427" s="13"/>
      <c r="AC427" s="13"/>
      <c r="AD427" s="13"/>
      <c r="AE427" s="13"/>
      <c r="AT427" s="201" t="s">
        <v>158</v>
      </c>
      <c r="AU427" s="201" t="s">
        <v>84</v>
      </c>
      <c r="AV427" s="13" t="s">
        <v>84</v>
      </c>
      <c r="AW427" s="13" t="s">
        <v>31</v>
      </c>
      <c r="AX427" s="13" t="s">
        <v>74</v>
      </c>
      <c r="AY427" s="201" t="s">
        <v>145</v>
      </c>
    </row>
    <row r="428" s="13" customFormat="1">
      <c r="A428" s="13"/>
      <c r="B428" s="200"/>
      <c r="C428" s="13"/>
      <c r="D428" s="193" t="s">
        <v>158</v>
      </c>
      <c r="E428" s="201" t="s">
        <v>1</v>
      </c>
      <c r="F428" s="202" t="s">
        <v>492</v>
      </c>
      <c r="G428" s="13"/>
      <c r="H428" s="203">
        <v>18.762</v>
      </c>
      <c r="I428" s="204"/>
      <c r="J428" s="13"/>
      <c r="K428" s="13"/>
      <c r="L428" s="200"/>
      <c r="M428" s="205"/>
      <c r="N428" s="206"/>
      <c r="O428" s="206"/>
      <c r="P428" s="206"/>
      <c r="Q428" s="206"/>
      <c r="R428" s="206"/>
      <c r="S428" s="206"/>
      <c r="T428" s="207"/>
      <c r="U428" s="13"/>
      <c r="V428" s="13"/>
      <c r="W428" s="13"/>
      <c r="X428" s="13"/>
      <c r="Y428" s="13"/>
      <c r="Z428" s="13"/>
      <c r="AA428" s="13"/>
      <c r="AB428" s="13"/>
      <c r="AC428" s="13"/>
      <c r="AD428" s="13"/>
      <c r="AE428" s="13"/>
      <c r="AT428" s="201" t="s">
        <v>158</v>
      </c>
      <c r="AU428" s="201" t="s">
        <v>84</v>
      </c>
      <c r="AV428" s="13" t="s">
        <v>84</v>
      </c>
      <c r="AW428" s="13" t="s">
        <v>31</v>
      </c>
      <c r="AX428" s="13" t="s">
        <v>74</v>
      </c>
      <c r="AY428" s="201" t="s">
        <v>145</v>
      </c>
    </row>
    <row r="429" s="13" customFormat="1">
      <c r="A429" s="13"/>
      <c r="B429" s="200"/>
      <c r="C429" s="13"/>
      <c r="D429" s="193" t="s">
        <v>158</v>
      </c>
      <c r="E429" s="201" t="s">
        <v>1</v>
      </c>
      <c r="F429" s="202" t="s">
        <v>493</v>
      </c>
      <c r="G429" s="13"/>
      <c r="H429" s="203">
        <v>5.9420000000000002</v>
      </c>
      <c r="I429" s="204"/>
      <c r="J429" s="13"/>
      <c r="K429" s="13"/>
      <c r="L429" s="200"/>
      <c r="M429" s="205"/>
      <c r="N429" s="206"/>
      <c r="O429" s="206"/>
      <c r="P429" s="206"/>
      <c r="Q429" s="206"/>
      <c r="R429" s="206"/>
      <c r="S429" s="206"/>
      <c r="T429" s="207"/>
      <c r="U429" s="13"/>
      <c r="V429" s="13"/>
      <c r="W429" s="13"/>
      <c r="X429" s="13"/>
      <c r="Y429" s="13"/>
      <c r="Z429" s="13"/>
      <c r="AA429" s="13"/>
      <c r="AB429" s="13"/>
      <c r="AC429" s="13"/>
      <c r="AD429" s="13"/>
      <c r="AE429" s="13"/>
      <c r="AT429" s="201" t="s">
        <v>158</v>
      </c>
      <c r="AU429" s="201" t="s">
        <v>84</v>
      </c>
      <c r="AV429" s="13" t="s">
        <v>84</v>
      </c>
      <c r="AW429" s="13" t="s">
        <v>31</v>
      </c>
      <c r="AX429" s="13" t="s">
        <v>74</v>
      </c>
      <c r="AY429" s="201" t="s">
        <v>145</v>
      </c>
    </row>
    <row r="430" s="15" customFormat="1">
      <c r="A430" s="15"/>
      <c r="B430" s="216"/>
      <c r="C430" s="15"/>
      <c r="D430" s="193" t="s">
        <v>158</v>
      </c>
      <c r="E430" s="217" t="s">
        <v>1</v>
      </c>
      <c r="F430" s="218" t="s">
        <v>494</v>
      </c>
      <c r="G430" s="15"/>
      <c r="H430" s="217" t="s">
        <v>1</v>
      </c>
      <c r="I430" s="219"/>
      <c r="J430" s="15"/>
      <c r="K430" s="15"/>
      <c r="L430" s="216"/>
      <c r="M430" s="220"/>
      <c r="N430" s="221"/>
      <c r="O430" s="221"/>
      <c r="P430" s="221"/>
      <c r="Q430" s="221"/>
      <c r="R430" s="221"/>
      <c r="S430" s="221"/>
      <c r="T430" s="222"/>
      <c r="U430" s="15"/>
      <c r="V430" s="15"/>
      <c r="W430" s="15"/>
      <c r="X430" s="15"/>
      <c r="Y430" s="15"/>
      <c r="Z430" s="15"/>
      <c r="AA430" s="15"/>
      <c r="AB430" s="15"/>
      <c r="AC430" s="15"/>
      <c r="AD430" s="15"/>
      <c r="AE430" s="15"/>
      <c r="AT430" s="217" t="s">
        <v>158</v>
      </c>
      <c r="AU430" s="217" t="s">
        <v>84</v>
      </c>
      <c r="AV430" s="15" t="s">
        <v>82</v>
      </c>
      <c r="AW430" s="15" t="s">
        <v>31</v>
      </c>
      <c r="AX430" s="15" t="s">
        <v>74</v>
      </c>
      <c r="AY430" s="217" t="s">
        <v>145</v>
      </c>
    </row>
    <row r="431" s="15" customFormat="1">
      <c r="A431" s="15"/>
      <c r="B431" s="216"/>
      <c r="C431" s="15"/>
      <c r="D431" s="193" t="s">
        <v>158</v>
      </c>
      <c r="E431" s="217" t="s">
        <v>1</v>
      </c>
      <c r="F431" s="218" t="s">
        <v>495</v>
      </c>
      <c r="G431" s="15"/>
      <c r="H431" s="217" t="s">
        <v>1</v>
      </c>
      <c r="I431" s="219"/>
      <c r="J431" s="15"/>
      <c r="K431" s="15"/>
      <c r="L431" s="216"/>
      <c r="M431" s="220"/>
      <c r="N431" s="221"/>
      <c r="O431" s="221"/>
      <c r="P431" s="221"/>
      <c r="Q431" s="221"/>
      <c r="R431" s="221"/>
      <c r="S431" s="221"/>
      <c r="T431" s="222"/>
      <c r="U431" s="15"/>
      <c r="V431" s="15"/>
      <c r="W431" s="15"/>
      <c r="X431" s="15"/>
      <c r="Y431" s="15"/>
      <c r="Z431" s="15"/>
      <c r="AA431" s="15"/>
      <c r="AB431" s="15"/>
      <c r="AC431" s="15"/>
      <c r="AD431" s="15"/>
      <c r="AE431" s="15"/>
      <c r="AT431" s="217" t="s">
        <v>158</v>
      </c>
      <c r="AU431" s="217" t="s">
        <v>84</v>
      </c>
      <c r="AV431" s="15" t="s">
        <v>82</v>
      </c>
      <c r="AW431" s="15" t="s">
        <v>31</v>
      </c>
      <c r="AX431" s="15" t="s">
        <v>74</v>
      </c>
      <c r="AY431" s="217" t="s">
        <v>145</v>
      </c>
    </row>
    <row r="432" s="13" customFormat="1">
      <c r="A432" s="13"/>
      <c r="B432" s="200"/>
      <c r="C432" s="13"/>
      <c r="D432" s="193" t="s">
        <v>158</v>
      </c>
      <c r="E432" s="201" t="s">
        <v>1</v>
      </c>
      <c r="F432" s="202" t="s">
        <v>491</v>
      </c>
      <c r="G432" s="13"/>
      <c r="H432" s="203">
        <v>5.6040000000000001</v>
      </c>
      <c r="I432" s="204"/>
      <c r="J432" s="13"/>
      <c r="K432" s="13"/>
      <c r="L432" s="200"/>
      <c r="M432" s="205"/>
      <c r="N432" s="206"/>
      <c r="O432" s="206"/>
      <c r="P432" s="206"/>
      <c r="Q432" s="206"/>
      <c r="R432" s="206"/>
      <c r="S432" s="206"/>
      <c r="T432" s="207"/>
      <c r="U432" s="13"/>
      <c r="V432" s="13"/>
      <c r="W432" s="13"/>
      <c r="X432" s="13"/>
      <c r="Y432" s="13"/>
      <c r="Z432" s="13"/>
      <c r="AA432" s="13"/>
      <c r="AB432" s="13"/>
      <c r="AC432" s="13"/>
      <c r="AD432" s="13"/>
      <c r="AE432" s="13"/>
      <c r="AT432" s="201" t="s">
        <v>158</v>
      </c>
      <c r="AU432" s="201" t="s">
        <v>84</v>
      </c>
      <c r="AV432" s="13" t="s">
        <v>84</v>
      </c>
      <c r="AW432" s="13" t="s">
        <v>31</v>
      </c>
      <c r="AX432" s="13" t="s">
        <v>74</v>
      </c>
      <c r="AY432" s="201" t="s">
        <v>145</v>
      </c>
    </row>
    <row r="433" s="14" customFormat="1">
      <c r="A433" s="14"/>
      <c r="B433" s="208"/>
      <c r="C433" s="14"/>
      <c r="D433" s="193" t="s">
        <v>158</v>
      </c>
      <c r="E433" s="209" t="s">
        <v>1</v>
      </c>
      <c r="F433" s="210" t="s">
        <v>160</v>
      </c>
      <c r="G433" s="14"/>
      <c r="H433" s="211">
        <v>35.911999999999999</v>
      </c>
      <c r="I433" s="212"/>
      <c r="J433" s="14"/>
      <c r="K433" s="14"/>
      <c r="L433" s="208"/>
      <c r="M433" s="213"/>
      <c r="N433" s="214"/>
      <c r="O433" s="214"/>
      <c r="P433" s="214"/>
      <c r="Q433" s="214"/>
      <c r="R433" s="214"/>
      <c r="S433" s="214"/>
      <c r="T433" s="215"/>
      <c r="U433" s="14"/>
      <c r="V433" s="14"/>
      <c r="W433" s="14"/>
      <c r="X433" s="14"/>
      <c r="Y433" s="14"/>
      <c r="Z433" s="14"/>
      <c r="AA433" s="14"/>
      <c r="AB433" s="14"/>
      <c r="AC433" s="14"/>
      <c r="AD433" s="14"/>
      <c r="AE433" s="14"/>
      <c r="AT433" s="209" t="s">
        <v>158</v>
      </c>
      <c r="AU433" s="209" t="s">
        <v>84</v>
      </c>
      <c r="AV433" s="14" t="s">
        <v>152</v>
      </c>
      <c r="AW433" s="14" t="s">
        <v>31</v>
      </c>
      <c r="AX433" s="14" t="s">
        <v>82</v>
      </c>
      <c r="AY433" s="209" t="s">
        <v>145</v>
      </c>
    </row>
    <row r="434" s="2" customFormat="1" ht="21.75" customHeight="1">
      <c r="A434" s="38"/>
      <c r="B434" s="179"/>
      <c r="C434" s="224" t="s">
        <v>496</v>
      </c>
      <c r="D434" s="224" t="s">
        <v>238</v>
      </c>
      <c r="E434" s="225" t="s">
        <v>497</v>
      </c>
      <c r="F434" s="226" t="s">
        <v>498</v>
      </c>
      <c r="G434" s="227" t="s">
        <v>176</v>
      </c>
      <c r="H434" s="228">
        <v>1.2629999999999999</v>
      </c>
      <c r="I434" s="229"/>
      <c r="J434" s="230">
        <f>ROUND(I434*H434,2)</f>
        <v>0</v>
      </c>
      <c r="K434" s="226" t="s">
        <v>151</v>
      </c>
      <c r="L434" s="231"/>
      <c r="M434" s="232" t="s">
        <v>1</v>
      </c>
      <c r="N434" s="233" t="s">
        <v>39</v>
      </c>
      <c r="O434" s="77"/>
      <c r="P434" s="189">
        <f>O434*H434</f>
        <v>0</v>
      </c>
      <c r="Q434" s="189">
        <v>0.44</v>
      </c>
      <c r="R434" s="189">
        <f>Q434*H434</f>
        <v>0.55571999999999999</v>
      </c>
      <c r="S434" s="189">
        <v>0</v>
      </c>
      <c r="T434" s="190">
        <f>S434*H434</f>
        <v>0</v>
      </c>
      <c r="U434" s="38"/>
      <c r="V434" s="38"/>
      <c r="W434" s="38"/>
      <c r="X434" s="38"/>
      <c r="Y434" s="38"/>
      <c r="Z434" s="38"/>
      <c r="AA434" s="38"/>
      <c r="AB434" s="38"/>
      <c r="AC434" s="38"/>
      <c r="AD434" s="38"/>
      <c r="AE434" s="38"/>
      <c r="AR434" s="191" t="s">
        <v>304</v>
      </c>
      <c r="AT434" s="191" t="s">
        <v>238</v>
      </c>
      <c r="AU434" s="191" t="s">
        <v>84</v>
      </c>
      <c r="AY434" s="19" t="s">
        <v>145</v>
      </c>
      <c r="BE434" s="192">
        <f>IF(N434="základní",J434,0)</f>
        <v>0</v>
      </c>
      <c r="BF434" s="192">
        <f>IF(N434="snížená",J434,0)</f>
        <v>0</v>
      </c>
      <c r="BG434" s="192">
        <f>IF(N434="zákl. přenesená",J434,0)</f>
        <v>0</v>
      </c>
      <c r="BH434" s="192">
        <f>IF(N434="sníž. přenesená",J434,0)</f>
        <v>0</v>
      </c>
      <c r="BI434" s="192">
        <f>IF(N434="nulová",J434,0)</f>
        <v>0</v>
      </c>
      <c r="BJ434" s="19" t="s">
        <v>82</v>
      </c>
      <c r="BK434" s="192">
        <f>ROUND(I434*H434,2)</f>
        <v>0</v>
      </c>
      <c r="BL434" s="19" t="s">
        <v>263</v>
      </c>
      <c r="BM434" s="191" t="s">
        <v>499</v>
      </c>
    </row>
    <row r="435" s="2" customFormat="1">
      <c r="A435" s="38"/>
      <c r="B435" s="39"/>
      <c r="C435" s="38"/>
      <c r="D435" s="193" t="s">
        <v>154</v>
      </c>
      <c r="E435" s="38"/>
      <c r="F435" s="194" t="s">
        <v>498</v>
      </c>
      <c r="G435" s="38"/>
      <c r="H435" s="38"/>
      <c r="I435" s="195"/>
      <c r="J435" s="38"/>
      <c r="K435" s="38"/>
      <c r="L435" s="39"/>
      <c r="M435" s="196"/>
      <c r="N435" s="197"/>
      <c r="O435" s="77"/>
      <c r="P435" s="77"/>
      <c r="Q435" s="77"/>
      <c r="R435" s="77"/>
      <c r="S435" s="77"/>
      <c r="T435" s="78"/>
      <c r="U435" s="38"/>
      <c r="V435" s="38"/>
      <c r="W435" s="38"/>
      <c r="X435" s="38"/>
      <c r="Y435" s="38"/>
      <c r="Z435" s="38"/>
      <c r="AA435" s="38"/>
      <c r="AB435" s="38"/>
      <c r="AC435" s="38"/>
      <c r="AD435" s="38"/>
      <c r="AE435" s="38"/>
      <c r="AT435" s="19" t="s">
        <v>154</v>
      </c>
      <c r="AU435" s="19" t="s">
        <v>84</v>
      </c>
    </row>
    <row r="436" s="2" customFormat="1" ht="24.15" customHeight="1">
      <c r="A436" s="38"/>
      <c r="B436" s="179"/>
      <c r="C436" s="180" t="s">
        <v>500</v>
      </c>
      <c r="D436" s="180" t="s">
        <v>147</v>
      </c>
      <c r="E436" s="181" t="s">
        <v>501</v>
      </c>
      <c r="F436" s="182" t="s">
        <v>502</v>
      </c>
      <c r="G436" s="183" t="s">
        <v>392</v>
      </c>
      <c r="H436" s="184">
        <v>29.989999999999998</v>
      </c>
      <c r="I436" s="185"/>
      <c r="J436" s="186">
        <f>ROUND(I436*H436,2)</f>
        <v>0</v>
      </c>
      <c r="K436" s="182" t="s">
        <v>151</v>
      </c>
      <c r="L436" s="39"/>
      <c r="M436" s="187" t="s">
        <v>1</v>
      </c>
      <c r="N436" s="188" t="s">
        <v>39</v>
      </c>
      <c r="O436" s="77"/>
      <c r="P436" s="189">
        <f>O436*H436</f>
        <v>0</v>
      </c>
      <c r="Q436" s="189">
        <v>0</v>
      </c>
      <c r="R436" s="189">
        <f>Q436*H436</f>
        <v>0</v>
      </c>
      <c r="S436" s="189">
        <v>0</v>
      </c>
      <c r="T436" s="190">
        <f>S436*H436</f>
        <v>0</v>
      </c>
      <c r="U436" s="38"/>
      <c r="V436" s="38"/>
      <c r="W436" s="38"/>
      <c r="X436" s="38"/>
      <c r="Y436" s="38"/>
      <c r="Z436" s="38"/>
      <c r="AA436" s="38"/>
      <c r="AB436" s="38"/>
      <c r="AC436" s="38"/>
      <c r="AD436" s="38"/>
      <c r="AE436" s="38"/>
      <c r="AR436" s="191" t="s">
        <v>263</v>
      </c>
      <c r="AT436" s="191" t="s">
        <v>147</v>
      </c>
      <c r="AU436" s="191" t="s">
        <v>84</v>
      </c>
      <c r="AY436" s="19" t="s">
        <v>145</v>
      </c>
      <c r="BE436" s="192">
        <f>IF(N436="základní",J436,0)</f>
        <v>0</v>
      </c>
      <c r="BF436" s="192">
        <f>IF(N436="snížená",J436,0)</f>
        <v>0</v>
      </c>
      <c r="BG436" s="192">
        <f>IF(N436="zákl. přenesená",J436,0)</f>
        <v>0</v>
      </c>
      <c r="BH436" s="192">
        <f>IF(N436="sníž. přenesená",J436,0)</f>
        <v>0</v>
      </c>
      <c r="BI436" s="192">
        <f>IF(N436="nulová",J436,0)</f>
        <v>0</v>
      </c>
      <c r="BJ436" s="19" t="s">
        <v>82</v>
      </c>
      <c r="BK436" s="192">
        <f>ROUND(I436*H436,2)</f>
        <v>0</v>
      </c>
      <c r="BL436" s="19" t="s">
        <v>263</v>
      </c>
      <c r="BM436" s="191" t="s">
        <v>503</v>
      </c>
    </row>
    <row r="437" s="2" customFormat="1">
      <c r="A437" s="38"/>
      <c r="B437" s="39"/>
      <c r="C437" s="38"/>
      <c r="D437" s="193" t="s">
        <v>154</v>
      </c>
      <c r="E437" s="38"/>
      <c r="F437" s="194" t="s">
        <v>504</v>
      </c>
      <c r="G437" s="38"/>
      <c r="H437" s="38"/>
      <c r="I437" s="195"/>
      <c r="J437" s="38"/>
      <c r="K437" s="38"/>
      <c r="L437" s="39"/>
      <c r="M437" s="196"/>
      <c r="N437" s="197"/>
      <c r="O437" s="77"/>
      <c r="P437" s="77"/>
      <c r="Q437" s="77"/>
      <c r="R437" s="77"/>
      <c r="S437" s="77"/>
      <c r="T437" s="78"/>
      <c r="U437" s="38"/>
      <c r="V437" s="38"/>
      <c r="W437" s="38"/>
      <c r="X437" s="38"/>
      <c r="Y437" s="38"/>
      <c r="Z437" s="38"/>
      <c r="AA437" s="38"/>
      <c r="AB437" s="38"/>
      <c r="AC437" s="38"/>
      <c r="AD437" s="38"/>
      <c r="AE437" s="38"/>
      <c r="AT437" s="19" t="s">
        <v>154</v>
      </c>
      <c r="AU437" s="19" t="s">
        <v>84</v>
      </c>
    </row>
    <row r="438" s="2" customFormat="1">
      <c r="A438" s="38"/>
      <c r="B438" s="39"/>
      <c r="C438" s="38"/>
      <c r="D438" s="198" t="s">
        <v>156</v>
      </c>
      <c r="E438" s="38"/>
      <c r="F438" s="199" t="s">
        <v>505</v>
      </c>
      <c r="G438" s="38"/>
      <c r="H438" s="38"/>
      <c r="I438" s="195"/>
      <c r="J438" s="38"/>
      <c r="K438" s="38"/>
      <c r="L438" s="39"/>
      <c r="M438" s="196"/>
      <c r="N438" s="197"/>
      <c r="O438" s="77"/>
      <c r="P438" s="77"/>
      <c r="Q438" s="77"/>
      <c r="R438" s="77"/>
      <c r="S438" s="77"/>
      <c r="T438" s="78"/>
      <c r="U438" s="38"/>
      <c r="V438" s="38"/>
      <c r="W438" s="38"/>
      <c r="X438" s="38"/>
      <c r="Y438" s="38"/>
      <c r="Z438" s="38"/>
      <c r="AA438" s="38"/>
      <c r="AB438" s="38"/>
      <c r="AC438" s="38"/>
      <c r="AD438" s="38"/>
      <c r="AE438" s="38"/>
      <c r="AT438" s="19" t="s">
        <v>156</v>
      </c>
      <c r="AU438" s="19" t="s">
        <v>84</v>
      </c>
    </row>
    <row r="439" s="15" customFormat="1">
      <c r="A439" s="15"/>
      <c r="B439" s="216"/>
      <c r="C439" s="15"/>
      <c r="D439" s="193" t="s">
        <v>158</v>
      </c>
      <c r="E439" s="217" t="s">
        <v>1</v>
      </c>
      <c r="F439" s="218" t="s">
        <v>488</v>
      </c>
      <c r="G439" s="15"/>
      <c r="H439" s="217" t="s">
        <v>1</v>
      </c>
      <c r="I439" s="219"/>
      <c r="J439" s="15"/>
      <c r="K439" s="15"/>
      <c r="L439" s="216"/>
      <c r="M439" s="220"/>
      <c r="N439" s="221"/>
      <c r="O439" s="221"/>
      <c r="P439" s="221"/>
      <c r="Q439" s="221"/>
      <c r="R439" s="221"/>
      <c r="S439" s="221"/>
      <c r="T439" s="222"/>
      <c r="U439" s="15"/>
      <c r="V439" s="15"/>
      <c r="W439" s="15"/>
      <c r="X439" s="15"/>
      <c r="Y439" s="15"/>
      <c r="Z439" s="15"/>
      <c r="AA439" s="15"/>
      <c r="AB439" s="15"/>
      <c r="AC439" s="15"/>
      <c r="AD439" s="15"/>
      <c r="AE439" s="15"/>
      <c r="AT439" s="217" t="s">
        <v>158</v>
      </c>
      <c r="AU439" s="217" t="s">
        <v>84</v>
      </c>
      <c r="AV439" s="15" t="s">
        <v>82</v>
      </c>
      <c r="AW439" s="15" t="s">
        <v>31</v>
      </c>
      <c r="AX439" s="15" t="s">
        <v>74</v>
      </c>
      <c r="AY439" s="217" t="s">
        <v>145</v>
      </c>
    </row>
    <row r="440" s="15" customFormat="1">
      <c r="A440" s="15"/>
      <c r="B440" s="216"/>
      <c r="C440" s="15"/>
      <c r="D440" s="193" t="s">
        <v>158</v>
      </c>
      <c r="E440" s="217" t="s">
        <v>1</v>
      </c>
      <c r="F440" s="218" t="s">
        <v>506</v>
      </c>
      <c r="G440" s="15"/>
      <c r="H440" s="217" t="s">
        <v>1</v>
      </c>
      <c r="I440" s="219"/>
      <c r="J440" s="15"/>
      <c r="K440" s="15"/>
      <c r="L440" s="216"/>
      <c r="M440" s="220"/>
      <c r="N440" s="221"/>
      <c r="O440" s="221"/>
      <c r="P440" s="221"/>
      <c r="Q440" s="221"/>
      <c r="R440" s="221"/>
      <c r="S440" s="221"/>
      <c r="T440" s="222"/>
      <c r="U440" s="15"/>
      <c r="V440" s="15"/>
      <c r="W440" s="15"/>
      <c r="X440" s="15"/>
      <c r="Y440" s="15"/>
      <c r="Z440" s="15"/>
      <c r="AA440" s="15"/>
      <c r="AB440" s="15"/>
      <c r="AC440" s="15"/>
      <c r="AD440" s="15"/>
      <c r="AE440" s="15"/>
      <c r="AT440" s="217" t="s">
        <v>158</v>
      </c>
      <c r="AU440" s="217" t="s">
        <v>84</v>
      </c>
      <c r="AV440" s="15" t="s">
        <v>82</v>
      </c>
      <c r="AW440" s="15" t="s">
        <v>31</v>
      </c>
      <c r="AX440" s="15" t="s">
        <v>74</v>
      </c>
      <c r="AY440" s="217" t="s">
        <v>145</v>
      </c>
    </row>
    <row r="441" s="15" customFormat="1">
      <c r="A441" s="15"/>
      <c r="B441" s="216"/>
      <c r="C441" s="15"/>
      <c r="D441" s="193" t="s">
        <v>158</v>
      </c>
      <c r="E441" s="217" t="s">
        <v>1</v>
      </c>
      <c r="F441" s="218" t="s">
        <v>507</v>
      </c>
      <c r="G441" s="15"/>
      <c r="H441" s="217" t="s">
        <v>1</v>
      </c>
      <c r="I441" s="219"/>
      <c r="J441" s="15"/>
      <c r="K441" s="15"/>
      <c r="L441" s="216"/>
      <c r="M441" s="220"/>
      <c r="N441" s="221"/>
      <c r="O441" s="221"/>
      <c r="P441" s="221"/>
      <c r="Q441" s="221"/>
      <c r="R441" s="221"/>
      <c r="S441" s="221"/>
      <c r="T441" s="222"/>
      <c r="U441" s="15"/>
      <c r="V441" s="15"/>
      <c r="W441" s="15"/>
      <c r="X441" s="15"/>
      <c r="Y441" s="15"/>
      <c r="Z441" s="15"/>
      <c r="AA441" s="15"/>
      <c r="AB441" s="15"/>
      <c r="AC441" s="15"/>
      <c r="AD441" s="15"/>
      <c r="AE441" s="15"/>
      <c r="AT441" s="217" t="s">
        <v>158</v>
      </c>
      <c r="AU441" s="217" t="s">
        <v>84</v>
      </c>
      <c r="AV441" s="15" t="s">
        <v>82</v>
      </c>
      <c r="AW441" s="15" t="s">
        <v>31</v>
      </c>
      <c r="AX441" s="15" t="s">
        <v>74</v>
      </c>
      <c r="AY441" s="217" t="s">
        <v>145</v>
      </c>
    </row>
    <row r="442" s="13" customFormat="1">
      <c r="A442" s="13"/>
      <c r="B442" s="200"/>
      <c r="C442" s="13"/>
      <c r="D442" s="193" t="s">
        <v>158</v>
      </c>
      <c r="E442" s="201" t="s">
        <v>1</v>
      </c>
      <c r="F442" s="202" t="s">
        <v>508</v>
      </c>
      <c r="G442" s="13"/>
      <c r="H442" s="203">
        <v>18.782</v>
      </c>
      <c r="I442" s="204"/>
      <c r="J442" s="13"/>
      <c r="K442" s="13"/>
      <c r="L442" s="200"/>
      <c r="M442" s="205"/>
      <c r="N442" s="206"/>
      <c r="O442" s="206"/>
      <c r="P442" s="206"/>
      <c r="Q442" s="206"/>
      <c r="R442" s="206"/>
      <c r="S442" s="206"/>
      <c r="T442" s="207"/>
      <c r="U442" s="13"/>
      <c r="V442" s="13"/>
      <c r="W442" s="13"/>
      <c r="X442" s="13"/>
      <c r="Y442" s="13"/>
      <c r="Z442" s="13"/>
      <c r="AA442" s="13"/>
      <c r="AB442" s="13"/>
      <c r="AC442" s="13"/>
      <c r="AD442" s="13"/>
      <c r="AE442" s="13"/>
      <c r="AT442" s="201" t="s">
        <v>158</v>
      </c>
      <c r="AU442" s="201" t="s">
        <v>84</v>
      </c>
      <c r="AV442" s="13" t="s">
        <v>84</v>
      </c>
      <c r="AW442" s="13" t="s">
        <v>31</v>
      </c>
      <c r="AX442" s="13" t="s">
        <v>74</v>
      </c>
      <c r="AY442" s="201" t="s">
        <v>145</v>
      </c>
    </row>
    <row r="443" s="15" customFormat="1">
      <c r="A443" s="15"/>
      <c r="B443" s="216"/>
      <c r="C443" s="15"/>
      <c r="D443" s="193" t="s">
        <v>158</v>
      </c>
      <c r="E443" s="217" t="s">
        <v>1</v>
      </c>
      <c r="F443" s="218" t="s">
        <v>509</v>
      </c>
      <c r="G443" s="15"/>
      <c r="H443" s="217" t="s">
        <v>1</v>
      </c>
      <c r="I443" s="219"/>
      <c r="J443" s="15"/>
      <c r="K443" s="15"/>
      <c r="L443" s="216"/>
      <c r="M443" s="220"/>
      <c r="N443" s="221"/>
      <c r="O443" s="221"/>
      <c r="P443" s="221"/>
      <c r="Q443" s="221"/>
      <c r="R443" s="221"/>
      <c r="S443" s="221"/>
      <c r="T443" s="222"/>
      <c r="U443" s="15"/>
      <c r="V443" s="15"/>
      <c r="W443" s="15"/>
      <c r="X443" s="15"/>
      <c r="Y443" s="15"/>
      <c r="Z443" s="15"/>
      <c r="AA443" s="15"/>
      <c r="AB443" s="15"/>
      <c r="AC443" s="15"/>
      <c r="AD443" s="15"/>
      <c r="AE443" s="15"/>
      <c r="AT443" s="217" t="s">
        <v>158</v>
      </c>
      <c r="AU443" s="217" t="s">
        <v>84</v>
      </c>
      <c r="AV443" s="15" t="s">
        <v>82</v>
      </c>
      <c r="AW443" s="15" t="s">
        <v>31</v>
      </c>
      <c r="AX443" s="15" t="s">
        <v>74</v>
      </c>
      <c r="AY443" s="217" t="s">
        <v>145</v>
      </c>
    </row>
    <row r="444" s="13" customFormat="1">
      <c r="A444" s="13"/>
      <c r="B444" s="200"/>
      <c r="C444" s="13"/>
      <c r="D444" s="193" t="s">
        <v>158</v>
      </c>
      <c r="E444" s="201" t="s">
        <v>1</v>
      </c>
      <c r="F444" s="202" t="s">
        <v>510</v>
      </c>
      <c r="G444" s="13"/>
      <c r="H444" s="203">
        <v>11.208</v>
      </c>
      <c r="I444" s="204"/>
      <c r="J444" s="13"/>
      <c r="K444" s="13"/>
      <c r="L444" s="200"/>
      <c r="M444" s="205"/>
      <c r="N444" s="206"/>
      <c r="O444" s="206"/>
      <c r="P444" s="206"/>
      <c r="Q444" s="206"/>
      <c r="R444" s="206"/>
      <c r="S444" s="206"/>
      <c r="T444" s="207"/>
      <c r="U444" s="13"/>
      <c r="V444" s="13"/>
      <c r="W444" s="13"/>
      <c r="X444" s="13"/>
      <c r="Y444" s="13"/>
      <c r="Z444" s="13"/>
      <c r="AA444" s="13"/>
      <c r="AB444" s="13"/>
      <c r="AC444" s="13"/>
      <c r="AD444" s="13"/>
      <c r="AE444" s="13"/>
      <c r="AT444" s="201" t="s">
        <v>158</v>
      </c>
      <c r="AU444" s="201" t="s">
        <v>84</v>
      </c>
      <c r="AV444" s="13" t="s">
        <v>84</v>
      </c>
      <c r="AW444" s="13" t="s">
        <v>31</v>
      </c>
      <c r="AX444" s="13" t="s">
        <v>74</v>
      </c>
      <c r="AY444" s="201" t="s">
        <v>145</v>
      </c>
    </row>
    <row r="445" s="14" customFormat="1">
      <c r="A445" s="14"/>
      <c r="B445" s="208"/>
      <c r="C445" s="14"/>
      <c r="D445" s="193" t="s">
        <v>158</v>
      </c>
      <c r="E445" s="209" t="s">
        <v>1</v>
      </c>
      <c r="F445" s="210" t="s">
        <v>160</v>
      </c>
      <c r="G445" s="14"/>
      <c r="H445" s="211">
        <v>29.990000000000002</v>
      </c>
      <c r="I445" s="212"/>
      <c r="J445" s="14"/>
      <c r="K445" s="14"/>
      <c r="L445" s="208"/>
      <c r="M445" s="213"/>
      <c r="N445" s="214"/>
      <c r="O445" s="214"/>
      <c r="P445" s="214"/>
      <c r="Q445" s="214"/>
      <c r="R445" s="214"/>
      <c r="S445" s="214"/>
      <c r="T445" s="215"/>
      <c r="U445" s="14"/>
      <c r="V445" s="14"/>
      <c r="W445" s="14"/>
      <c r="X445" s="14"/>
      <c r="Y445" s="14"/>
      <c r="Z445" s="14"/>
      <c r="AA445" s="14"/>
      <c r="AB445" s="14"/>
      <c r="AC445" s="14"/>
      <c r="AD445" s="14"/>
      <c r="AE445" s="14"/>
      <c r="AT445" s="209" t="s">
        <v>158</v>
      </c>
      <c r="AU445" s="209" t="s">
        <v>84</v>
      </c>
      <c r="AV445" s="14" t="s">
        <v>152</v>
      </c>
      <c r="AW445" s="14" t="s">
        <v>31</v>
      </c>
      <c r="AX445" s="14" t="s">
        <v>82</v>
      </c>
      <c r="AY445" s="209" t="s">
        <v>145</v>
      </c>
    </row>
    <row r="446" s="2" customFormat="1" ht="21.75" customHeight="1">
      <c r="A446" s="38"/>
      <c r="B446" s="179"/>
      <c r="C446" s="224" t="s">
        <v>511</v>
      </c>
      <c r="D446" s="224" t="s">
        <v>238</v>
      </c>
      <c r="E446" s="225" t="s">
        <v>497</v>
      </c>
      <c r="F446" s="226" t="s">
        <v>498</v>
      </c>
      <c r="G446" s="227" t="s">
        <v>176</v>
      </c>
      <c r="H446" s="228">
        <v>2.8100000000000001</v>
      </c>
      <c r="I446" s="229"/>
      <c r="J446" s="230">
        <f>ROUND(I446*H446,2)</f>
        <v>0</v>
      </c>
      <c r="K446" s="226" t="s">
        <v>151</v>
      </c>
      <c r="L446" s="231"/>
      <c r="M446" s="232" t="s">
        <v>1</v>
      </c>
      <c r="N446" s="233" t="s">
        <v>39</v>
      </c>
      <c r="O446" s="77"/>
      <c r="P446" s="189">
        <f>O446*H446</f>
        <v>0</v>
      </c>
      <c r="Q446" s="189">
        <v>0.44</v>
      </c>
      <c r="R446" s="189">
        <f>Q446*H446</f>
        <v>1.2363999999999999</v>
      </c>
      <c r="S446" s="189">
        <v>0</v>
      </c>
      <c r="T446" s="190">
        <f>S446*H446</f>
        <v>0</v>
      </c>
      <c r="U446" s="38"/>
      <c r="V446" s="38"/>
      <c r="W446" s="38"/>
      <c r="X446" s="38"/>
      <c r="Y446" s="38"/>
      <c r="Z446" s="38"/>
      <c r="AA446" s="38"/>
      <c r="AB446" s="38"/>
      <c r="AC446" s="38"/>
      <c r="AD446" s="38"/>
      <c r="AE446" s="38"/>
      <c r="AR446" s="191" t="s">
        <v>304</v>
      </c>
      <c r="AT446" s="191" t="s">
        <v>238</v>
      </c>
      <c r="AU446" s="191" t="s">
        <v>84</v>
      </c>
      <c r="AY446" s="19" t="s">
        <v>145</v>
      </c>
      <c r="BE446" s="192">
        <f>IF(N446="základní",J446,0)</f>
        <v>0</v>
      </c>
      <c r="BF446" s="192">
        <f>IF(N446="snížená",J446,0)</f>
        <v>0</v>
      </c>
      <c r="BG446" s="192">
        <f>IF(N446="zákl. přenesená",J446,0)</f>
        <v>0</v>
      </c>
      <c r="BH446" s="192">
        <f>IF(N446="sníž. přenesená",J446,0)</f>
        <v>0</v>
      </c>
      <c r="BI446" s="192">
        <f>IF(N446="nulová",J446,0)</f>
        <v>0</v>
      </c>
      <c r="BJ446" s="19" t="s">
        <v>82</v>
      </c>
      <c r="BK446" s="192">
        <f>ROUND(I446*H446,2)</f>
        <v>0</v>
      </c>
      <c r="BL446" s="19" t="s">
        <v>263</v>
      </c>
      <c r="BM446" s="191" t="s">
        <v>512</v>
      </c>
    </row>
    <row r="447" s="2" customFormat="1">
      <c r="A447" s="38"/>
      <c r="B447" s="39"/>
      <c r="C447" s="38"/>
      <c r="D447" s="193" t="s">
        <v>154</v>
      </c>
      <c r="E447" s="38"/>
      <c r="F447" s="194" t="s">
        <v>498</v>
      </c>
      <c r="G447" s="38"/>
      <c r="H447" s="38"/>
      <c r="I447" s="195"/>
      <c r="J447" s="38"/>
      <c r="K447" s="38"/>
      <c r="L447" s="39"/>
      <c r="M447" s="196"/>
      <c r="N447" s="197"/>
      <c r="O447" s="77"/>
      <c r="P447" s="77"/>
      <c r="Q447" s="77"/>
      <c r="R447" s="77"/>
      <c r="S447" s="77"/>
      <c r="T447" s="78"/>
      <c r="U447" s="38"/>
      <c r="V447" s="38"/>
      <c r="W447" s="38"/>
      <c r="X447" s="38"/>
      <c r="Y447" s="38"/>
      <c r="Z447" s="38"/>
      <c r="AA447" s="38"/>
      <c r="AB447" s="38"/>
      <c r="AC447" s="38"/>
      <c r="AD447" s="38"/>
      <c r="AE447" s="38"/>
      <c r="AT447" s="19" t="s">
        <v>154</v>
      </c>
      <c r="AU447" s="19" t="s">
        <v>84</v>
      </c>
    </row>
    <row r="448" s="15" customFormat="1">
      <c r="A448" s="15"/>
      <c r="B448" s="216"/>
      <c r="C448" s="15"/>
      <c r="D448" s="193" t="s">
        <v>158</v>
      </c>
      <c r="E448" s="217" t="s">
        <v>1</v>
      </c>
      <c r="F448" s="218" t="s">
        <v>488</v>
      </c>
      <c r="G448" s="15"/>
      <c r="H448" s="217" t="s">
        <v>1</v>
      </c>
      <c r="I448" s="219"/>
      <c r="J448" s="15"/>
      <c r="K448" s="15"/>
      <c r="L448" s="216"/>
      <c r="M448" s="220"/>
      <c r="N448" s="221"/>
      <c r="O448" s="221"/>
      <c r="P448" s="221"/>
      <c r="Q448" s="221"/>
      <c r="R448" s="221"/>
      <c r="S448" s="221"/>
      <c r="T448" s="222"/>
      <c r="U448" s="15"/>
      <c r="V448" s="15"/>
      <c r="W448" s="15"/>
      <c r="X448" s="15"/>
      <c r="Y448" s="15"/>
      <c r="Z448" s="15"/>
      <c r="AA448" s="15"/>
      <c r="AB448" s="15"/>
      <c r="AC448" s="15"/>
      <c r="AD448" s="15"/>
      <c r="AE448" s="15"/>
      <c r="AT448" s="217" t="s">
        <v>158</v>
      </c>
      <c r="AU448" s="217" t="s">
        <v>84</v>
      </c>
      <c r="AV448" s="15" t="s">
        <v>82</v>
      </c>
      <c r="AW448" s="15" t="s">
        <v>31</v>
      </c>
      <c r="AX448" s="15" t="s">
        <v>74</v>
      </c>
      <c r="AY448" s="217" t="s">
        <v>145</v>
      </c>
    </row>
    <row r="449" s="15" customFormat="1">
      <c r="A449" s="15"/>
      <c r="B449" s="216"/>
      <c r="C449" s="15"/>
      <c r="D449" s="193" t="s">
        <v>158</v>
      </c>
      <c r="E449" s="217" t="s">
        <v>1</v>
      </c>
      <c r="F449" s="218" t="s">
        <v>506</v>
      </c>
      <c r="G449" s="15"/>
      <c r="H449" s="217" t="s">
        <v>1</v>
      </c>
      <c r="I449" s="219"/>
      <c r="J449" s="15"/>
      <c r="K449" s="15"/>
      <c r="L449" s="216"/>
      <c r="M449" s="220"/>
      <c r="N449" s="221"/>
      <c r="O449" s="221"/>
      <c r="P449" s="221"/>
      <c r="Q449" s="221"/>
      <c r="R449" s="221"/>
      <c r="S449" s="221"/>
      <c r="T449" s="222"/>
      <c r="U449" s="15"/>
      <c r="V449" s="15"/>
      <c r="W449" s="15"/>
      <c r="X449" s="15"/>
      <c r="Y449" s="15"/>
      <c r="Z449" s="15"/>
      <c r="AA449" s="15"/>
      <c r="AB449" s="15"/>
      <c r="AC449" s="15"/>
      <c r="AD449" s="15"/>
      <c r="AE449" s="15"/>
      <c r="AT449" s="217" t="s">
        <v>158</v>
      </c>
      <c r="AU449" s="217" t="s">
        <v>84</v>
      </c>
      <c r="AV449" s="15" t="s">
        <v>82</v>
      </c>
      <c r="AW449" s="15" t="s">
        <v>31</v>
      </c>
      <c r="AX449" s="15" t="s">
        <v>74</v>
      </c>
      <c r="AY449" s="217" t="s">
        <v>145</v>
      </c>
    </row>
    <row r="450" s="15" customFormat="1">
      <c r="A450" s="15"/>
      <c r="B450" s="216"/>
      <c r="C450" s="15"/>
      <c r="D450" s="193" t="s">
        <v>158</v>
      </c>
      <c r="E450" s="217" t="s">
        <v>1</v>
      </c>
      <c r="F450" s="218" t="s">
        <v>507</v>
      </c>
      <c r="G450" s="15"/>
      <c r="H450" s="217" t="s">
        <v>1</v>
      </c>
      <c r="I450" s="219"/>
      <c r="J450" s="15"/>
      <c r="K450" s="15"/>
      <c r="L450" s="216"/>
      <c r="M450" s="220"/>
      <c r="N450" s="221"/>
      <c r="O450" s="221"/>
      <c r="P450" s="221"/>
      <c r="Q450" s="221"/>
      <c r="R450" s="221"/>
      <c r="S450" s="221"/>
      <c r="T450" s="222"/>
      <c r="U450" s="15"/>
      <c r="V450" s="15"/>
      <c r="W450" s="15"/>
      <c r="X450" s="15"/>
      <c r="Y450" s="15"/>
      <c r="Z450" s="15"/>
      <c r="AA450" s="15"/>
      <c r="AB450" s="15"/>
      <c r="AC450" s="15"/>
      <c r="AD450" s="15"/>
      <c r="AE450" s="15"/>
      <c r="AT450" s="217" t="s">
        <v>158</v>
      </c>
      <c r="AU450" s="217" t="s">
        <v>84</v>
      </c>
      <c r="AV450" s="15" t="s">
        <v>82</v>
      </c>
      <c r="AW450" s="15" t="s">
        <v>31</v>
      </c>
      <c r="AX450" s="15" t="s">
        <v>74</v>
      </c>
      <c r="AY450" s="217" t="s">
        <v>145</v>
      </c>
    </row>
    <row r="451" s="13" customFormat="1">
      <c r="A451" s="13"/>
      <c r="B451" s="200"/>
      <c r="C451" s="13"/>
      <c r="D451" s="193" t="s">
        <v>158</v>
      </c>
      <c r="E451" s="201" t="s">
        <v>1</v>
      </c>
      <c r="F451" s="202" t="s">
        <v>513</v>
      </c>
      <c r="G451" s="13"/>
      <c r="H451" s="203">
        <v>2.1640000000000001</v>
      </c>
      <c r="I451" s="204"/>
      <c r="J451" s="13"/>
      <c r="K451" s="13"/>
      <c r="L451" s="200"/>
      <c r="M451" s="205"/>
      <c r="N451" s="206"/>
      <c r="O451" s="206"/>
      <c r="P451" s="206"/>
      <c r="Q451" s="206"/>
      <c r="R451" s="206"/>
      <c r="S451" s="206"/>
      <c r="T451" s="207"/>
      <c r="U451" s="13"/>
      <c r="V451" s="13"/>
      <c r="W451" s="13"/>
      <c r="X451" s="13"/>
      <c r="Y451" s="13"/>
      <c r="Z451" s="13"/>
      <c r="AA451" s="13"/>
      <c r="AB451" s="13"/>
      <c r="AC451" s="13"/>
      <c r="AD451" s="13"/>
      <c r="AE451" s="13"/>
      <c r="AT451" s="201" t="s">
        <v>158</v>
      </c>
      <c r="AU451" s="201" t="s">
        <v>84</v>
      </c>
      <c r="AV451" s="13" t="s">
        <v>84</v>
      </c>
      <c r="AW451" s="13" t="s">
        <v>31</v>
      </c>
      <c r="AX451" s="13" t="s">
        <v>74</v>
      </c>
      <c r="AY451" s="201" t="s">
        <v>145</v>
      </c>
    </row>
    <row r="452" s="15" customFormat="1">
      <c r="A452" s="15"/>
      <c r="B452" s="216"/>
      <c r="C452" s="15"/>
      <c r="D452" s="193" t="s">
        <v>158</v>
      </c>
      <c r="E452" s="217" t="s">
        <v>1</v>
      </c>
      <c r="F452" s="218" t="s">
        <v>509</v>
      </c>
      <c r="G452" s="15"/>
      <c r="H452" s="217" t="s">
        <v>1</v>
      </c>
      <c r="I452" s="219"/>
      <c r="J452" s="15"/>
      <c r="K452" s="15"/>
      <c r="L452" s="216"/>
      <c r="M452" s="220"/>
      <c r="N452" s="221"/>
      <c r="O452" s="221"/>
      <c r="P452" s="221"/>
      <c r="Q452" s="221"/>
      <c r="R452" s="221"/>
      <c r="S452" s="221"/>
      <c r="T452" s="222"/>
      <c r="U452" s="15"/>
      <c r="V452" s="15"/>
      <c r="W452" s="15"/>
      <c r="X452" s="15"/>
      <c r="Y452" s="15"/>
      <c r="Z452" s="15"/>
      <c r="AA452" s="15"/>
      <c r="AB452" s="15"/>
      <c r="AC452" s="15"/>
      <c r="AD452" s="15"/>
      <c r="AE452" s="15"/>
      <c r="AT452" s="217" t="s">
        <v>158</v>
      </c>
      <c r="AU452" s="217" t="s">
        <v>84</v>
      </c>
      <c r="AV452" s="15" t="s">
        <v>82</v>
      </c>
      <c r="AW452" s="15" t="s">
        <v>31</v>
      </c>
      <c r="AX452" s="15" t="s">
        <v>74</v>
      </c>
      <c r="AY452" s="217" t="s">
        <v>145</v>
      </c>
    </row>
    <row r="453" s="13" customFormat="1">
      <c r="A453" s="13"/>
      <c r="B453" s="200"/>
      <c r="C453" s="13"/>
      <c r="D453" s="193" t="s">
        <v>158</v>
      </c>
      <c r="E453" s="201" t="s">
        <v>1</v>
      </c>
      <c r="F453" s="202" t="s">
        <v>514</v>
      </c>
      <c r="G453" s="13"/>
      <c r="H453" s="203">
        <v>0.64600000000000002</v>
      </c>
      <c r="I453" s="204"/>
      <c r="J453" s="13"/>
      <c r="K453" s="13"/>
      <c r="L453" s="200"/>
      <c r="M453" s="205"/>
      <c r="N453" s="206"/>
      <c r="O453" s="206"/>
      <c r="P453" s="206"/>
      <c r="Q453" s="206"/>
      <c r="R453" s="206"/>
      <c r="S453" s="206"/>
      <c r="T453" s="207"/>
      <c r="U453" s="13"/>
      <c r="V453" s="13"/>
      <c r="W453" s="13"/>
      <c r="X453" s="13"/>
      <c r="Y453" s="13"/>
      <c r="Z453" s="13"/>
      <c r="AA453" s="13"/>
      <c r="AB453" s="13"/>
      <c r="AC453" s="13"/>
      <c r="AD453" s="13"/>
      <c r="AE453" s="13"/>
      <c r="AT453" s="201" t="s">
        <v>158</v>
      </c>
      <c r="AU453" s="201" t="s">
        <v>84</v>
      </c>
      <c r="AV453" s="13" t="s">
        <v>84</v>
      </c>
      <c r="AW453" s="13" t="s">
        <v>31</v>
      </c>
      <c r="AX453" s="13" t="s">
        <v>74</v>
      </c>
      <c r="AY453" s="201" t="s">
        <v>145</v>
      </c>
    </row>
    <row r="454" s="14" customFormat="1">
      <c r="A454" s="14"/>
      <c r="B454" s="208"/>
      <c r="C454" s="14"/>
      <c r="D454" s="193" t="s">
        <v>158</v>
      </c>
      <c r="E454" s="209" t="s">
        <v>1</v>
      </c>
      <c r="F454" s="210" t="s">
        <v>160</v>
      </c>
      <c r="G454" s="14"/>
      <c r="H454" s="211">
        <v>2.8100000000000001</v>
      </c>
      <c r="I454" s="212"/>
      <c r="J454" s="14"/>
      <c r="K454" s="14"/>
      <c r="L454" s="208"/>
      <c r="M454" s="213"/>
      <c r="N454" s="214"/>
      <c r="O454" s="214"/>
      <c r="P454" s="214"/>
      <c r="Q454" s="214"/>
      <c r="R454" s="214"/>
      <c r="S454" s="214"/>
      <c r="T454" s="215"/>
      <c r="U454" s="14"/>
      <c r="V454" s="14"/>
      <c r="W454" s="14"/>
      <c r="X454" s="14"/>
      <c r="Y454" s="14"/>
      <c r="Z454" s="14"/>
      <c r="AA454" s="14"/>
      <c r="AB454" s="14"/>
      <c r="AC454" s="14"/>
      <c r="AD454" s="14"/>
      <c r="AE454" s="14"/>
      <c r="AT454" s="209" t="s">
        <v>158</v>
      </c>
      <c r="AU454" s="209" t="s">
        <v>84</v>
      </c>
      <c r="AV454" s="14" t="s">
        <v>152</v>
      </c>
      <c r="AW454" s="14" t="s">
        <v>31</v>
      </c>
      <c r="AX454" s="14" t="s">
        <v>82</v>
      </c>
      <c r="AY454" s="209" t="s">
        <v>145</v>
      </c>
    </row>
    <row r="455" s="2" customFormat="1" ht="24.15" customHeight="1">
      <c r="A455" s="38"/>
      <c r="B455" s="179"/>
      <c r="C455" s="180" t="s">
        <v>515</v>
      </c>
      <c r="D455" s="180" t="s">
        <v>147</v>
      </c>
      <c r="E455" s="181" t="s">
        <v>516</v>
      </c>
      <c r="F455" s="182" t="s">
        <v>517</v>
      </c>
      <c r="G455" s="183" t="s">
        <v>150</v>
      </c>
      <c r="H455" s="184">
        <v>58.695999999999998</v>
      </c>
      <c r="I455" s="185"/>
      <c r="J455" s="186">
        <f>ROUND(I455*H455,2)</f>
        <v>0</v>
      </c>
      <c r="K455" s="182" t="s">
        <v>151</v>
      </c>
      <c r="L455" s="39"/>
      <c r="M455" s="187" t="s">
        <v>1</v>
      </c>
      <c r="N455" s="188" t="s">
        <v>39</v>
      </c>
      <c r="O455" s="77"/>
      <c r="P455" s="189">
        <f>O455*H455</f>
        <v>0</v>
      </c>
      <c r="Q455" s="189">
        <v>0</v>
      </c>
      <c r="R455" s="189">
        <f>Q455*H455</f>
        <v>0</v>
      </c>
      <c r="S455" s="189">
        <v>0</v>
      </c>
      <c r="T455" s="190">
        <f>S455*H455</f>
        <v>0</v>
      </c>
      <c r="U455" s="38"/>
      <c r="V455" s="38"/>
      <c r="W455" s="38"/>
      <c r="X455" s="38"/>
      <c r="Y455" s="38"/>
      <c r="Z455" s="38"/>
      <c r="AA455" s="38"/>
      <c r="AB455" s="38"/>
      <c r="AC455" s="38"/>
      <c r="AD455" s="38"/>
      <c r="AE455" s="38"/>
      <c r="AR455" s="191" t="s">
        <v>263</v>
      </c>
      <c r="AT455" s="191" t="s">
        <v>147</v>
      </c>
      <c r="AU455" s="191" t="s">
        <v>84</v>
      </c>
      <c r="AY455" s="19" t="s">
        <v>145</v>
      </c>
      <c r="BE455" s="192">
        <f>IF(N455="základní",J455,0)</f>
        <v>0</v>
      </c>
      <c r="BF455" s="192">
        <f>IF(N455="snížená",J455,0)</f>
        <v>0</v>
      </c>
      <c r="BG455" s="192">
        <f>IF(N455="zákl. přenesená",J455,0)</f>
        <v>0</v>
      </c>
      <c r="BH455" s="192">
        <f>IF(N455="sníž. přenesená",J455,0)</f>
        <v>0</v>
      </c>
      <c r="BI455" s="192">
        <f>IF(N455="nulová",J455,0)</f>
        <v>0</v>
      </c>
      <c r="BJ455" s="19" t="s">
        <v>82</v>
      </c>
      <c r="BK455" s="192">
        <f>ROUND(I455*H455,2)</f>
        <v>0</v>
      </c>
      <c r="BL455" s="19" t="s">
        <v>263</v>
      </c>
      <c r="BM455" s="191" t="s">
        <v>518</v>
      </c>
    </row>
    <row r="456" s="2" customFormat="1">
      <c r="A456" s="38"/>
      <c r="B456" s="39"/>
      <c r="C456" s="38"/>
      <c r="D456" s="193" t="s">
        <v>154</v>
      </c>
      <c r="E456" s="38"/>
      <c r="F456" s="194" t="s">
        <v>519</v>
      </c>
      <c r="G456" s="38"/>
      <c r="H456" s="38"/>
      <c r="I456" s="195"/>
      <c r="J456" s="38"/>
      <c r="K456" s="38"/>
      <c r="L456" s="39"/>
      <c r="M456" s="196"/>
      <c r="N456" s="197"/>
      <c r="O456" s="77"/>
      <c r="P456" s="77"/>
      <c r="Q456" s="77"/>
      <c r="R456" s="77"/>
      <c r="S456" s="77"/>
      <c r="T456" s="78"/>
      <c r="U456" s="38"/>
      <c r="V456" s="38"/>
      <c r="W456" s="38"/>
      <c r="X456" s="38"/>
      <c r="Y456" s="38"/>
      <c r="Z456" s="38"/>
      <c r="AA456" s="38"/>
      <c r="AB456" s="38"/>
      <c r="AC456" s="38"/>
      <c r="AD456" s="38"/>
      <c r="AE456" s="38"/>
      <c r="AT456" s="19" t="s">
        <v>154</v>
      </c>
      <c r="AU456" s="19" t="s">
        <v>84</v>
      </c>
    </row>
    <row r="457" s="2" customFormat="1">
      <c r="A457" s="38"/>
      <c r="B457" s="39"/>
      <c r="C457" s="38"/>
      <c r="D457" s="198" t="s">
        <v>156</v>
      </c>
      <c r="E457" s="38"/>
      <c r="F457" s="199" t="s">
        <v>520</v>
      </c>
      <c r="G457" s="38"/>
      <c r="H457" s="38"/>
      <c r="I457" s="195"/>
      <c r="J457" s="38"/>
      <c r="K457" s="38"/>
      <c r="L457" s="39"/>
      <c r="M457" s="196"/>
      <c r="N457" s="197"/>
      <c r="O457" s="77"/>
      <c r="P457" s="77"/>
      <c r="Q457" s="77"/>
      <c r="R457" s="77"/>
      <c r="S457" s="77"/>
      <c r="T457" s="78"/>
      <c r="U457" s="38"/>
      <c r="V457" s="38"/>
      <c r="W457" s="38"/>
      <c r="X457" s="38"/>
      <c r="Y457" s="38"/>
      <c r="Z457" s="38"/>
      <c r="AA457" s="38"/>
      <c r="AB457" s="38"/>
      <c r="AC457" s="38"/>
      <c r="AD457" s="38"/>
      <c r="AE457" s="38"/>
      <c r="AT457" s="19" t="s">
        <v>156</v>
      </c>
      <c r="AU457" s="19" t="s">
        <v>84</v>
      </c>
    </row>
    <row r="458" s="15" customFormat="1">
      <c r="A458" s="15"/>
      <c r="B458" s="216"/>
      <c r="C458" s="15"/>
      <c r="D458" s="193" t="s">
        <v>158</v>
      </c>
      <c r="E458" s="217" t="s">
        <v>1</v>
      </c>
      <c r="F458" s="218" t="s">
        <v>197</v>
      </c>
      <c r="G458" s="15"/>
      <c r="H458" s="217" t="s">
        <v>1</v>
      </c>
      <c r="I458" s="219"/>
      <c r="J458" s="15"/>
      <c r="K458" s="15"/>
      <c r="L458" s="216"/>
      <c r="M458" s="220"/>
      <c r="N458" s="221"/>
      <c r="O458" s="221"/>
      <c r="P458" s="221"/>
      <c r="Q458" s="221"/>
      <c r="R458" s="221"/>
      <c r="S458" s="221"/>
      <c r="T458" s="222"/>
      <c r="U458" s="15"/>
      <c r="V458" s="15"/>
      <c r="W458" s="15"/>
      <c r="X458" s="15"/>
      <c r="Y458" s="15"/>
      <c r="Z458" s="15"/>
      <c r="AA458" s="15"/>
      <c r="AB458" s="15"/>
      <c r="AC458" s="15"/>
      <c r="AD458" s="15"/>
      <c r="AE458" s="15"/>
      <c r="AT458" s="217" t="s">
        <v>158</v>
      </c>
      <c r="AU458" s="217" t="s">
        <v>84</v>
      </c>
      <c r="AV458" s="15" t="s">
        <v>82</v>
      </c>
      <c r="AW458" s="15" t="s">
        <v>31</v>
      </c>
      <c r="AX458" s="15" t="s">
        <v>74</v>
      </c>
      <c r="AY458" s="217" t="s">
        <v>145</v>
      </c>
    </row>
    <row r="459" s="13" customFormat="1">
      <c r="A459" s="13"/>
      <c r="B459" s="200"/>
      <c r="C459" s="13"/>
      <c r="D459" s="193" t="s">
        <v>158</v>
      </c>
      <c r="E459" s="201" t="s">
        <v>1</v>
      </c>
      <c r="F459" s="202" t="s">
        <v>198</v>
      </c>
      <c r="G459" s="13"/>
      <c r="H459" s="203">
        <v>58.695999999999998</v>
      </c>
      <c r="I459" s="204"/>
      <c r="J459" s="13"/>
      <c r="K459" s="13"/>
      <c r="L459" s="200"/>
      <c r="M459" s="205"/>
      <c r="N459" s="206"/>
      <c r="O459" s="206"/>
      <c r="P459" s="206"/>
      <c r="Q459" s="206"/>
      <c r="R459" s="206"/>
      <c r="S459" s="206"/>
      <c r="T459" s="207"/>
      <c r="U459" s="13"/>
      <c r="V459" s="13"/>
      <c r="W459" s="13"/>
      <c r="X459" s="13"/>
      <c r="Y459" s="13"/>
      <c r="Z459" s="13"/>
      <c r="AA459" s="13"/>
      <c r="AB459" s="13"/>
      <c r="AC459" s="13"/>
      <c r="AD459" s="13"/>
      <c r="AE459" s="13"/>
      <c r="AT459" s="201" t="s">
        <v>158</v>
      </c>
      <c r="AU459" s="201" t="s">
        <v>84</v>
      </c>
      <c r="AV459" s="13" t="s">
        <v>84</v>
      </c>
      <c r="AW459" s="13" t="s">
        <v>31</v>
      </c>
      <c r="AX459" s="13" t="s">
        <v>74</v>
      </c>
      <c r="AY459" s="201" t="s">
        <v>145</v>
      </c>
    </row>
    <row r="460" s="14" customFormat="1">
      <c r="A460" s="14"/>
      <c r="B460" s="208"/>
      <c r="C460" s="14"/>
      <c r="D460" s="193" t="s">
        <v>158</v>
      </c>
      <c r="E460" s="209" t="s">
        <v>1</v>
      </c>
      <c r="F460" s="210" t="s">
        <v>160</v>
      </c>
      <c r="G460" s="14"/>
      <c r="H460" s="211">
        <v>58.695999999999998</v>
      </c>
      <c r="I460" s="212"/>
      <c r="J460" s="14"/>
      <c r="K460" s="14"/>
      <c r="L460" s="208"/>
      <c r="M460" s="213"/>
      <c r="N460" s="214"/>
      <c r="O460" s="214"/>
      <c r="P460" s="214"/>
      <c r="Q460" s="214"/>
      <c r="R460" s="214"/>
      <c r="S460" s="214"/>
      <c r="T460" s="215"/>
      <c r="U460" s="14"/>
      <c r="V460" s="14"/>
      <c r="W460" s="14"/>
      <c r="X460" s="14"/>
      <c r="Y460" s="14"/>
      <c r="Z460" s="14"/>
      <c r="AA460" s="14"/>
      <c r="AB460" s="14"/>
      <c r="AC460" s="14"/>
      <c r="AD460" s="14"/>
      <c r="AE460" s="14"/>
      <c r="AT460" s="209" t="s">
        <v>158</v>
      </c>
      <c r="AU460" s="209" t="s">
        <v>84</v>
      </c>
      <c r="AV460" s="14" t="s">
        <v>152</v>
      </c>
      <c r="AW460" s="14" t="s">
        <v>31</v>
      </c>
      <c r="AX460" s="14" t="s">
        <v>82</v>
      </c>
      <c r="AY460" s="209" t="s">
        <v>145</v>
      </c>
    </row>
    <row r="461" s="2" customFormat="1" ht="24.15" customHeight="1">
      <c r="A461" s="38"/>
      <c r="B461" s="179"/>
      <c r="C461" s="224" t="s">
        <v>521</v>
      </c>
      <c r="D461" s="224" t="s">
        <v>238</v>
      </c>
      <c r="E461" s="225" t="s">
        <v>411</v>
      </c>
      <c r="F461" s="226" t="s">
        <v>412</v>
      </c>
      <c r="G461" s="227" t="s">
        <v>176</v>
      </c>
      <c r="H461" s="228">
        <v>0.52800000000000002</v>
      </c>
      <c r="I461" s="229"/>
      <c r="J461" s="230">
        <f>ROUND(I461*H461,2)</f>
        <v>0</v>
      </c>
      <c r="K461" s="226" t="s">
        <v>151</v>
      </c>
      <c r="L461" s="231"/>
      <c r="M461" s="232" t="s">
        <v>1</v>
      </c>
      <c r="N461" s="233" t="s">
        <v>39</v>
      </c>
      <c r="O461" s="77"/>
      <c r="P461" s="189">
        <f>O461*H461</f>
        <v>0</v>
      </c>
      <c r="Q461" s="189">
        <v>0.44</v>
      </c>
      <c r="R461" s="189">
        <f>Q461*H461</f>
        <v>0.23232</v>
      </c>
      <c r="S461" s="189">
        <v>0</v>
      </c>
      <c r="T461" s="190">
        <f>S461*H461</f>
        <v>0</v>
      </c>
      <c r="U461" s="38"/>
      <c r="V461" s="38"/>
      <c r="W461" s="38"/>
      <c r="X461" s="38"/>
      <c r="Y461" s="38"/>
      <c r="Z461" s="38"/>
      <c r="AA461" s="38"/>
      <c r="AB461" s="38"/>
      <c r="AC461" s="38"/>
      <c r="AD461" s="38"/>
      <c r="AE461" s="38"/>
      <c r="AR461" s="191" t="s">
        <v>304</v>
      </c>
      <c r="AT461" s="191" t="s">
        <v>238</v>
      </c>
      <c r="AU461" s="191" t="s">
        <v>84</v>
      </c>
      <c r="AY461" s="19" t="s">
        <v>145</v>
      </c>
      <c r="BE461" s="192">
        <f>IF(N461="základní",J461,0)</f>
        <v>0</v>
      </c>
      <c r="BF461" s="192">
        <f>IF(N461="snížená",J461,0)</f>
        <v>0</v>
      </c>
      <c r="BG461" s="192">
        <f>IF(N461="zákl. přenesená",J461,0)</f>
        <v>0</v>
      </c>
      <c r="BH461" s="192">
        <f>IF(N461="sníž. přenesená",J461,0)</f>
        <v>0</v>
      </c>
      <c r="BI461" s="192">
        <f>IF(N461="nulová",J461,0)</f>
        <v>0</v>
      </c>
      <c r="BJ461" s="19" t="s">
        <v>82</v>
      </c>
      <c r="BK461" s="192">
        <f>ROUND(I461*H461,2)</f>
        <v>0</v>
      </c>
      <c r="BL461" s="19" t="s">
        <v>263</v>
      </c>
      <c r="BM461" s="191" t="s">
        <v>522</v>
      </c>
    </row>
    <row r="462" s="2" customFormat="1">
      <c r="A462" s="38"/>
      <c r="B462" s="39"/>
      <c r="C462" s="38"/>
      <c r="D462" s="193" t="s">
        <v>154</v>
      </c>
      <c r="E462" s="38"/>
      <c r="F462" s="194" t="s">
        <v>412</v>
      </c>
      <c r="G462" s="38"/>
      <c r="H462" s="38"/>
      <c r="I462" s="195"/>
      <c r="J462" s="38"/>
      <c r="K462" s="38"/>
      <c r="L462" s="39"/>
      <c r="M462" s="196"/>
      <c r="N462" s="197"/>
      <c r="O462" s="77"/>
      <c r="P462" s="77"/>
      <c r="Q462" s="77"/>
      <c r="R462" s="77"/>
      <c r="S462" s="77"/>
      <c r="T462" s="78"/>
      <c r="U462" s="38"/>
      <c r="V462" s="38"/>
      <c r="W462" s="38"/>
      <c r="X462" s="38"/>
      <c r="Y462" s="38"/>
      <c r="Z462" s="38"/>
      <c r="AA462" s="38"/>
      <c r="AB462" s="38"/>
      <c r="AC462" s="38"/>
      <c r="AD462" s="38"/>
      <c r="AE462" s="38"/>
      <c r="AT462" s="19" t="s">
        <v>154</v>
      </c>
      <c r="AU462" s="19" t="s">
        <v>84</v>
      </c>
    </row>
    <row r="463" s="13" customFormat="1">
      <c r="A463" s="13"/>
      <c r="B463" s="200"/>
      <c r="C463" s="13"/>
      <c r="D463" s="193" t="s">
        <v>158</v>
      </c>
      <c r="E463" s="201" t="s">
        <v>1</v>
      </c>
      <c r="F463" s="202" t="s">
        <v>523</v>
      </c>
      <c r="G463" s="13"/>
      <c r="H463" s="203">
        <v>0.52800000000000002</v>
      </c>
      <c r="I463" s="204"/>
      <c r="J463" s="13"/>
      <c r="K463" s="13"/>
      <c r="L463" s="200"/>
      <c r="M463" s="205"/>
      <c r="N463" s="206"/>
      <c r="O463" s="206"/>
      <c r="P463" s="206"/>
      <c r="Q463" s="206"/>
      <c r="R463" s="206"/>
      <c r="S463" s="206"/>
      <c r="T463" s="207"/>
      <c r="U463" s="13"/>
      <c r="V463" s="13"/>
      <c r="W463" s="13"/>
      <c r="X463" s="13"/>
      <c r="Y463" s="13"/>
      <c r="Z463" s="13"/>
      <c r="AA463" s="13"/>
      <c r="AB463" s="13"/>
      <c r="AC463" s="13"/>
      <c r="AD463" s="13"/>
      <c r="AE463" s="13"/>
      <c r="AT463" s="201" t="s">
        <v>158</v>
      </c>
      <c r="AU463" s="201" t="s">
        <v>84</v>
      </c>
      <c r="AV463" s="13" t="s">
        <v>84</v>
      </c>
      <c r="AW463" s="13" t="s">
        <v>31</v>
      </c>
      <c r="AX463" s="13" t="s">
        <v>74</v>
      </c>
      <c r="AY463" s="201" t="s">
        <v>145</v>
      </c>
    </row>
    <row r="464" s="14" customFormat="1">
      <c r="A464" s="14"/>
      <c r="B464" s="208"/>
      <c r="C464" s="14"/>
      <c r="D464" s="193" t="s">
        <v>158</v>
      </c>
      <c r="E464" s="209" t="s">
        <v>1</v>
      </c>
      <c r="F464" s="210" t="s">
        <v>160</v>
      </c>
      <c r="G464" s="14"/>
      <c r="H464" s="211">
        <v>0.52800000000000002</v>
      </c>
      <c r="I464" s="212"/>
      <c r="J464" s="14"/>
      <c r="K464" s="14"/>
      <c r="L464" s="208"/>
      <c r="M464" s="213"/>
      <c r="N464" s="214"/>
      <c r="O464" s="214"/>
      <c r="P464" s="214"/>
      <c r="Q464" s="214"/>
      <c r="R464" s="214"/>
      <c r="S464" s="214"/>
      <c r="T464" s="215"/>
      <c r="U464" s="14"/>
      <c r="V464" s="14"/>
      <c r="W464" s="14"/>
      <c r="X464" s="14"/>
      <c r="Y464" s="14"/>
      <c r="Z464" s="14"/>
      <c r="AA464" s="14"/>
      <c r="AB464" s="14"/>
      <c r="AC464" s="14"/>
      <c r="AD464" s="14"/>
      <c r="AE464" s="14"/>
      <c r="AT464" s="209" t="s">
        <v>158</v>
      </c>
      <c r="AU464" s="209" t="s">
        <v>84</v>
      </c>
      <c r="AV464" s="14" t="s">
        <v>152</v>
      </c>
      <c r="AW464" s="14" t="s">
        <v>31</v>
      </c>
      <c r="AX464" s="14" t="s">
        <v>82</v>
      </c>
      <c r="AY464" s="209" t="s">
        <v>145</v>
      </c>
    </row>
    <row r="465" s="2" customFormat="1" ht="24.15" customHeight="1">
      <c r="A465" s="38"/>
      <c r="B465" s="179"/>
      <c r="C465" s="180" t="s">
        <v>524</v>
      </c>
      <c r="D465" s="180" t="s">
        <v>147</v>
      </c>
      <c r="E465" s="181" t="s">
        <v>525</v>
      </c>
      <c r="F465" s="182" t="s">
        <v>526</v>
      </c>
      <c r="G465" s="183" t="s">
        <v>169</v>
      </c>
      <c r="H465" s="184">
        <v>10.095000000000001</v>
      </c>
      <c r="I465" s="185"/>
      <c r="J465" s="186">
        <f>ROUND(I465*H465,2)</f>
        <v>0</v>
      </c>
      <c r="K465" s="182" t="s">
        <v>151</v>
      </c>
      <c r="L465" s="39"/>
      <c r="M465" s="187" t="s">
        <v>1</v>
      </c>
      <c r="N465" s="188" t="s">
        <v>39</v>
      </c>
      <c r="O465" s="77"/>
      <c r="P465" s="189">
        <f>O465*H465</f>
        <v>0</v>
      </c>
      <c r="Q465" s="189">
        <v>0</v>
      </c>
      <c r="R465" s="189">
        <f>Q465*H465</f>
        <v>0</v>
      </c>
      <c r="S465" s="189">
        <v>0</v>
      </c>
      <c r="T465" s="190">
        <f>S465*H465</f>
        <v>0</v>
      </c>
      <c r="U465" s="38"/>
      <c r="V465" s="38"/>
      <c r="W465" s="38"/>
      <c r="X465" s="38"/>
      <c r="Y465" s="38"/>
      <c r="Z465" s="38"/>
      <c r="AA465" s="38"/>
      <c r="AB465" s="38"/>
      <c r="AC465" s="38"/>
      <c r="AD465" s="38"/>
      <c r="AE465" s="38"/>
      <c r="AR465" s="191" t="s">
        <v>263</v>
      </c>
      <c r="AT465" s="191" t="s">
        <v>147</v>
      </c>
      <c r="AU465" s="191" t="s">
        <v>84</v>
      </c>
      <c r="AY465" s="19" t="s">
        <v>145</v>
      </c>
      <c r="BE465" s="192">
        <f>IF(N465="základní",J465,0)</f>
        <v>0</v>
      </c>
      <c r="BF465" s="192">
        <f>IF(N465="snížená",J465,0)</f>
        <v>0</v>
      </c>
      <c r="BG465" s="192">
        <f>IF(N465="zákl. přenesená",J465,0)</f>
        <v>0</v>
      </c>
      <c r="BH465" s="192">
        <f>IF(N465="sníž. přenesená",J465,0)</f>
        <v>0</v>
      </c>
      <c r="BI465" s="192">
        <f>IF(N465="nulová",J465,0)</f>
        <v>0</v>
      </c>
      <c r="BJ465" s="19" t="s">
        <v>82</v>
      </c>
      <c r="BK465" s="192">
        <f>ROUND(I465*H465,2)</f>
        <v>0</v>
      </c>
      <c r="BL465" s="19" t="s">
        <v>263</v>
      </c>
      <c r="BM465" s="191" t="s">
        <v>527</v>
      </c>
    </row>
    <row r="466" s="2" customFormat="1">
      <c r="A466" s="38"/>
      <c r="B466" s="39"/>
      <c r="C466" s="38"/>
      <c r="D466" s="193" t="s">
        <v>154</v>
      </c>
      <c r="E466" s="38"/>
      <c r="F466" s="194" t="s">
        <v>528</v>
      </c>
      <c r="G466" s="38"/>
      <c r="H466" s="38"/>
      <c r="I466" s="195"/>
      <c r="J466" s="38"/>
      <c r="K466" s="38"/>
      <c r="L466" s="39"/>
      <c r="M466" s="196"/>
      <c r="N466" s="197"/>
      <c r="O466" s="77"/>
      <c r="P466" s="77"/>
      <c r="Q466" s="77"/>
      <c r="R466" s="77"/>
      <c r="S466" s="77"/>
      <c r="T466" s="78"/>
      <c r="U466" s="38"/>
      <c r="V466" s="38"/>
      <c r="W466" s="38"/>
      <c r="X466" s="38"/>
      <c r="Y466" s="38"/>
      <c r="Z466" s="38"/>
      <c r="AA466" s="38"/>
      <c r="AB466" s="38"/>
      <c r="AC466" s="38"/>
      <c r="AD466" s="38"/>
      <c r="AE466" s="38"/>
      <c r="AT466" s="19" t="s">
        <v>154</v>
      </c>
      <c r="AU466" s="19" t="s">
        <v>84</v>
      </c>
    </row>
    <row r="467" s="2" customFormat="1">
      <c r="A467" s="38"/>
      <c r="B467" s="39"/>
      <c r="C467" s="38"/>
      <c r="D467" s="198" t="s">
        <v>156</v>
      </c>
      <c r="E467" s="38"/>
      <c r="F467" s="199" t="s">
        <v>529</v>
      </c>
      <c r="G467" s="38"/>
      <c r="H467" s="38"/>
      <c r="I467" s="195"/>
      <c r="J467" s="38"/>
      <c r="K467" s="38"/>
      <c r="L467" s="39"/>
      <c r="M467" s="196"/>
      <c r="N467" s="197"/>
      <c r="O467" s="77"/>
      <c r="P467" s="77"/>
      <c r="Q467" s="77"/>
      <c r="R467" s="77"/>
      <c r="S467" s="77"/>
      <c r="T467" s="78"/>
      <c r="U467" s="38"/>
      <c r="V467" s="38"/>
      <c r="W467" s="38"/>
      <c r="X467" s="38"/>
      <c r="Y467" s="38"/>
      <c r="Z467" s="38"/>
      <c r="AA467" s="38"/>
      <c r="AB467" s="38"/>
      <c r="AC467" s="38"/>
      <c r="AD467" s="38"/>
      <c r="AE467" s="38"/>
      <c r="AT467" s="19" t="s">
        <v>156</v>
      </c>
      <c r="AU467" s="19" t="s">
        <v>84</v>
      </c>
    </row>
    <row r="468" s="12" customFormat="1" ht="22.8" customHeight="1">
      <c r="A468" s="12"/>
      <c r="B468" s="166"/>
      <c r="C468" s="12"/>
      <c r="D468" s="167" t="s">
        <v>73</v>
      </c>
      <c r="E468" s="177" t="s">
        <v>530</v>
      </c>
      <c r="F468" s="177" t="s">
        <v>531</v>
      </c>
      <c r="G468" s="12"/>
      <c r="H468" s="12"/>
      <c r="I468" s="169"/>
      <c r="J468" s="178">
        <f>BK468</f>
        <v>0</v>
      </c>
      <c r="K468" s="12"/>
      <c r="L468" s="166"/>
      <c r="M468" s="171"/>
      <c r="N468" s="172"/>
      <c r="O468" s="172"/>
      <c r="P468" s="173">
        <f>SUM(P469:P519)</f>
        <v>0</v>
      </c>
      <c r="Q468" s="172"/>
      <c r="R468" s="173">
        <f>SUM(R469:R519)</f>
        <v>21.90066435</v>
      </c>
      <c r="S468" s="172"/>
      <c r="T468" s="174">
        <f>SUM(T469:T519)</f>
        <v>0</v>
      </c>
      <c r="U468" s="12"/>
      <c r="V468" s="12"/>
      <c r="W468" s="12"/>
      <c r="X468" s="12"/>
      <c r="Y468" s="12"/>
      <c r="Z468" s="12"/>
      <c r="AA468" s="12"/>
      <c r="AB468" s="12"/>
      <c r="AC468" s="12"/>
      <c r="AD468" s="12"/>
      <c r="AE468" s="12"/>
      <c r="AR468" s="167" t="s">
        <v>84</v>
      </c>
      <c r="AT468" s="175" t="s">
        <v>73</v>
      </c>
      <c r="AU468" s="175" t="s">
        <v>82</v>
      </c>
      <c r="AY468" s="167" t="s">
        <v>145</v>
      </c>
      <c r="BK468" s="176">
        <f>SUM(BK469:BK519)</f>
        <v>0</v>
      </c>
    </row>
    <row r="469" s="2" customFormat="1" ht="24.15" customHeight="1">
      <c r="A469" s="38"/>
      <c r="B469" s="179"/>
      <c r="C469" s="180" t="s">
        <v>532</v>
      </c>
      <c r="D469" s="180" t="s">
        <v>147</v>
      </c>
      <c r="E469" s="181" t="s">
        <v>533</v>
      </c>
      <c r="F469" s="182" t="s">
        <v>534</v>
      </c>
      <c r="G469" s="183" t="s">
        <v>150</v>
      </c>
      <c r="H469" s="184">
        <v>35.229999999999997</v>
      </c>
      <c r="I469" s="185"/>
      <c r="J469" s="186">
        <f>ROUND(I469*H469,2)</f>
        <v>0</v>
      </c>
      <c r="K469" s="182" t="s">
        <v>151</v>
      </c>
      <c r="L469" s="39"/>
      <c r="M469" s="187" t="s">
        <v>1</v>
      </c>
      <c r="N469" s="188" t="s">
        <v>39</v>
      </c>
      <c r="O469" s="77"/>
      <c r="P469" s="189">
        <f>O469*H469</f>
        <v>0</v>
      </c>
      <c r="Q469" s="189">
        <v>0.045030000000000001</v>
      </c>
      <c r="R469" s="189">
        <f>Q469*H469</f>
        <v>1.5864068999999998</v>
      </c>
      <c r="S469" s="189">
        <v>0</v>
      </c>
      <c r="T469" s="190">
        <f>S469*H469</f>
        <v>0</v>
      </c>
      <c r="U469" s="38"/>
      <c r="V469" s="38"/>
      <c r="W469" s="38"/>
      <c r="X469" s="38"/>
      <c r="Y469" s="38"/>
      <c r="Z469" s="38"/>
      <c r="AA469" s="38"/>
      <c r="AB469" s="38"/>
      <c r="AC469" s="38"/>
      <c r="AD469" s="38"/>
      <c r="AE469" s="38"/>
      <c r="AR469" s="191" t="s">
        <v>263</v>
      </c>
      <c r="AT469" s="191" t="s">
        <v>147</v>
      </c>
      <c r="AU469" s="191" t="s">
        <v>84</v>
      </c>
      <c r="AY469" s="19" t="s">
        <v>145</v>
      </c>
      <c r="BE469" s="192">
        <f>IF(N469="základní",J469,0)</f>
        <v>0</v>
      </c>
      <c r="BF469" s="192">
        <f>IF(N469="snížená",J469,0)</f>
        <v>0</v>
      </c>
      <c r="BG469" s="192">
        <f>IF(N469="zákl. přenesená",J469,0)</f>
        <v>0</v>
      </c>
      <c r="BH469" s="192">
        <f>IF(N469="sníž. přenesená",J469,0)</f>
        <v>0</v>
      </c>
      <c r="BI469" s="192">
        <f>IF(N469="nulová",J469,0)</f>
        <v>0</v>
      </c>
      <c r="BJ469" s="19" t="s">
        <v>82</v>
      </c>
      <c r="BK469" s="192">
        <f>ROUND(I469*H469,2)</f>
        <v>0</v>
      </c>
      <c r="BL469" s="19" t="s">
        <v>263</v>
      </c>
      <c r="BM469" s="191" t="s">
        <v>535</v>
      </c>
    </row>
    <row r="470" s="2" customFormat="1">
      <c r="A470" s="38"/>
      <c r="B470" s="39"/>
      <c r="C470" s="38"/>
      <c r="D470" s="193" t="s">
        <v>154</v>
      </c>
      <c r="E470" s="38"/>
      <c r="F470" s="194" t="s">
        <v>536</v>
      </c>
      <c r="G470" s="38"/>
      <c r="H470" s="38"/>
      <c r="I470" s="195"/>
      <c r="J470" s="38"/>
      <c r="K470" s="38"/>
      <c r="L470" s="39"/>
      <c r="M470" s="196"/>
      <c r="N470" s="197"/>
      <c r="O470" s="77"/>
      <c r="P470" s="77"/>
      <c r="Q470" s="77"/>
      <c r="R470" s="77"/>
      <c r="S470" s="77"/>
      <c r="T470" s="78"/>
      <c r="U470" s="38"/>
      <c r="V470" s="38"/>
      <c r="W470" s="38"/>
      <c r="X470" s="38"/>
      <c r="Y470" s="38"/>
      <c r="Z470" s="38"/>
      <c r="AA470" s="38"/>
      <c r="AB470" s="38"/>
      <c r="AC470" s="38"/>
      <c r="AD470" s="38"/>
      <c r="AE470" s="38"/>
      <c r="AT470" s="19" t="s">
        <v>154</v>
      </c>
      <c r="AU470" s="19" t="s">
        <v>84</v>
      </c>
    </row>
    <row r="471" s="2" customFormat="1">
      <c r="A471" s="38"/>
      <c r="B471" s="39"/>
      <c r="C471" s="38"/>
      <c r="D471" s="198" t="s">
        <v>156</v>
      </c>
      <c r="E471" s="38"/>
      <c r="F471" s="199" t="s">
        <v>537</v>
      </c>
      <c r="G471" s="38"/>
      <c r="H471" s="38"/>
      <c r="I471" s="195"/>
      <c r="J471" s="38"/>
      <c r="K471" s="38"/>
      <c r="L471" s="39"/>
      <c r="M471" s="196"/>
      <c r="N471" s="197"/>
      <c r="O471" s="77"/>
      <c r="P471" s="77"/>
      <c r="Q471" s="77"/>
      <c r="R471" s="77"/>
      <c r="S471" s="77"/>
      <c r="T471" s="78"/>
      <c r="U471" s="38"/>
      <c r="V471" s="38"/>
      <c r="W471" s="38"/>
      <c r="X471" s="38"/>
      <c r="Y471" s="38"/>
      <c r="Z471" s="38"/>
      <c r="AA471" s="38"/>
      <c r="AB471" s="38"/>
      <c r="AC471" s="38"/>
      <c r="AD471" s="38"/>
      <c r="AE471" s="38"/>
      <c r="AT471" s="19" t="s">
        <v>156</v>
      </c>
      <c r="AU471" s="19" t="s">
        <v>84</v>
      </c>
    </row>
    <row r="472" s="13" customFormat="1">
      <c r="A472" s="13"/>
      <c r="B472" s="200"/>
      <c r="C472" s="13"/>
      <c r="D472" s="193" t="s">
        <v>158</v>
      </c>
      <c r="E472" s="201" t="s">
        <v>1</v>
      </c>
      <c r="F472" s="202" t="s">
        <v>538</v>
      </c>
      <c r="G472" s="13"/>
      <c r="H472" s="203">
        <v>35.229999999999997</v>
      </c>
      <c r="I472" s="204"/>
      <c r="J472" s="13"/>
      <c r="K472" s="13"/>
      <c r="L472" s="200"/>
      <c r="M472" s="205"/>
      <c r="N472" s="206"/>
      <c r="O472" s="206"/>
      <c r="P472" s="206"/>
      <c r="Q472" s="206"/>
      <c r="R472" s="206"/>
      <c r="S472" s="206"/>
      <c r="T472" s="207"/>
      <c r="U472" s="13"/>
      <c r="V472" s="13"/>
      <c r="W472" s="13"/>
      <c r="X472" s="13"/>
      <c r="Y472" s="13"/>
      <c r="Z472" s="13"/>
      <c r="AA472" s="13"/>
      <c r="AB472" s="13"/>
      <c r="AC472" s="13"/>
      <c r="AD472" s="13"/>
      <c r="AE472" s="13"/>
      <c r="AT472" s="201" t="s">
        <v>158</v>
      </c>
      <c r="AU472" s="201" t="s">
        <v>84</v>
      </c>
      <c r="AV472" s="13" t="s">
        <v>84</v>
      </c>
      <c r="AW472" s="13" t="s">
        <v>31</v>
      </c>
      <c r="AX472" s="13" t="s">
        <v>74</v>
      </c>
      <c r="AY472" s="201" t="s">
        <v>145</v>
      </c>
    </row>
    <row r="473" s="14" customFormat="1">
      <c r="A473" s="14"/>
      <c r="B473" s="208"/>
      <c r="C473" s="14"/>
      <c r="D473" s="193" t="s">
        <v>158</v>
      </c>
      <c r="E473" s="209" t="s">
        <v>1</v>
      </c>
      <c r="F473" s="210" t="s">
        <v>160</v>
      </c>
      <c r="G473" s="14"/>
      <c r="H473" s="211">
        <v>35.229999999999997</v>
      </c>
      <c r="I473" s="212"/>
      <c r="J473" s="14"/>
      <c r="K473" s="14"/>
      <c r="L473" s="208"/>
      <c r="M473" s="213"/>
      <c r="N473" s="214"/>
      <c r="O473" s="214"/>
      <c r="P473" s="214"/>
      <c r="Q473" s="214"/>
      <c r="R473" s="214"/>
      <c r="S473" s="214"/>
      <c r="T473" s="215"/>
      <c r="U473" s="14"/>
      <c r="V473" s="14"/>
      <c r="W473" s="14"/>
      <c r="X473" s="14"/>
      <c r="Y473" s="14"/>
      <c r="Z473" s="14"/>
      <c r="AA473" s="14"/>
      <c r="AB473" s="14"/>
      <c r="AC473" s="14"/>
      <c r="AD473" s="14"/>
      <c r="AE473" s="14"/>
      <c r="AT473" s="209" t="s">
        <v>158</v>
      </c>
      <c r="AU473" s="209" t="s">
        <v>84</v>
      </c>
      <c r="AV473" s="14" t="s">
        <v>152</v>
      </c>
      <c r="AW473" s="14" t="s">
        <v>31</v>
      </c>
      <c r="AX473" s="14" t="s">
        <v>82</v>
      </c>
      <c r="AY473" s="209" t="s">
        <v>145</v>
      </c>
    </row>
    <row r="474" s="2" customFormat="1" ht="24.15" customHeight="1">
      <c r="A474" s="38"/>
      <c r="B474" s="179"/>
      <c r="C474" s="180" t="s">
        <v>539</v>
      </c>
      <c r="D474" s="180" t="s">
        <v>147</v>
      </c>
      <c r="E474" s="181" t="s">
        <v>540</v>
      </c>
      <c r="F474" s="182" t="s">
        <v>541</v>
      </c>
      <c r="G474" s="183" t="s">
        <v>150</v>
      </c>
      <c r="H474" s="184">
        <v>18.329999999999998</v>
      </c>
      <c r="I474" s="185"/>
      <c r="J474" s="186">
        <f>ROUND(I474*H474,2)</f>
        <v>0</v>
      </c>
      <c r="K474" s="182" t="s">
        <v>151</v>
      </c>
      <c r="L474" s="39"/>
      <c r="M474" s="187" t="s">
        <v>1</v>
      </c>
      <c r="N474" s="188" t="s">
        <v>39</v>
      </c>
      <c r="O474" s="77"/>
      <c r="P474" s="189">
        <f>O474*H474</f>
        <v>0</v>
      </c>
      <c r="Q474" s="189">
        <v>0.045710000000000001</v>
      </c>
      <c r="R474" s="189">
        <f>Q474*H474</f>
        <v>0.8378642999999999</v>
      </c>
      <c r="S474" s="189">
        <v>0</v>
      </c>
      <c r="T474" s="190">
        <f>S474*H474</f>
        <v>0</v>
      </c>
      <c r="U474" s="38"/>
      <c r="V474" s="38"/>
      <c r="W474" s="38"/>
      <c r="X474" s="38"/>
      <c r="Y474" s="38"/>
      <c r="Z474" s="38"/>
      <c r="AA474" s="38"/>
      <c r="AB474" s="38"/>
      <c r="AC474" s="38"/>
      <c r="AD474" s="38"/>
      <c r="AE474" s="38"/>
      <c r="AR474" s="191" t="s">
        <v>263</v>
      </c>
      <c r="AT474" s="191" t="s">
        <v>147</v>
      </c>
      <c r="AU474" s="191" t="s">
        <v>84</v>
      </c>
      <c r="AY474" s="19" t="s">
        <v>145</v>
      </c>
      <c r="BE474" s="192">
        <f>IF(N474="základní",J474,0)</f>
        <v>0</v>
      </c>
      <c r="BF474" s="192">
        <f>IF(N474="snížená",J474,0)</f>
        <v>0</v>
      </c>
      <c r="BG474" s="192">
        <f>IF(N474="zákl. přenesená",J474,0)</f>
        <v>0</v>
      </c>
      <c r="BH474" s="192">
        <f>IF(N474="sníž. přenesená",J474,0)</f>
        <v>0</v>
      </c>
      <c r="BI474" s="192">
        <f>IF(N474="nulová",J474,0)</f>
        <v>0</v>
      </c>
      <c r="BJ474" s="19" t="s">
        <v>82</v>
      </c>
      <c r="BK474" s="192">
        <f>ROUND(I474*H474,2)</f>
        <v>0</v>
      </c>
      <c r="BL474" s="19" t="s">
        <v>263</v>
      </c>
      <c r="BM474" s="191" t="s">
        <v>542</v>
      </c>
    </row>
    <row r="475" s="2" customFormat="1">
      <c r="A475" s="38"/>
      <c r="B475" s="39"/>
      <c r="C475" s="38"/>
      <c r="D475" s="193" t="s">
        <v>154</v>
      </c>
      <c r="E475" s="38"/>
      <c r="F475" s="194" t="s">
        <v>543</v>
      </c>
      <c r="G475" s="38"/>
      <c r="H475" s="38"/>
      <c r="I475" s="195"/>
      <c r="J475" s="38"/>
      <c r="K475" s="38"/>
      <c r="L475" s="39"/>
      <c r="M475" s="196"/>
      <c r="N475" s="197"/>
      <c r="O475" s="77"/>
      <c r="P475" s="77"/>
      <c r="Q475" s="77"/>
      <c r="R475" s="77"/>
      <c r="S475" s="77"/>
      <c r="T475" s="78"/>
      <c r="U475" s="38"/>
      <c r="V475" s="38"/>
      <c r="W475" s="38"/>
      <c r="X475" s="38"/>
      <c r="Y475" s="38"/>
      <c r="Z475" s="38"/>
      <c r="AA475" s="38"/>
      <c r="AB475" s="38"/>
      <c r="AC475" s="38"/>
      <c r="AD475" s="38"/>
      <c r="AE475" s="38"/>
      <c r="AT475" s="19" t="s">
        <v>154</v>
      </c>
      <c r="AU475" s="19" t="s">
        <v>84</v>
      </c>
    </row>
    <row r="476" s="2" customFormat="1">
      <c r="A476" s="38"/>
      <c r="B476" s="39"/>
      <c r="C476" s="38"/>
      <c r="D476" s="198" t="s">
        <v>156</v>
      </c>
      <c r="E476" s="38"/>
      <c r="F476" s="199" t="s">
        <v>544</v>
      </c>
      <c r="G476" s="38"/>
      <c r="H476" s="38"/>
      <c r="I476" s="195"/>
      <c r="J476" s="38"/>
      <c r="K476" s="38"/>
      <c r="L476" s="39"/>
      <c r="M476" s="196"/>
      <c r="N476" s="197"/>
      <c r="O476" s="77"/>
      <c r="P476" s="77"/>
      <c r="Q476" s="77"/>
      <c r="R476" s="77"/>
      <c r="S476" s="77"/>
      <c r="T476" s="78"/>
      <c r="U476" s="38"/>
      <c r="V476" s="38"/>
      <c r="W476" s="38"/>
      <c r="X476" s="38"/>
      <c r="Y476" s="38"/>
      <c r="Z476" s="38"/>
      <c r="AA476" s="38"/>
      <c r="AB476" s="38"/>
      <c r="AC476" s="38"/>
      <c r="AD476" s="38"/>
      <c r="AE476" s="38"/>
      <c r="AT476" s="19" t="s">
        <v>156</v>
      </c>
      <c r="AU476" s="19" t="s">
        <v>84</v>
      </c>
    </row>
    <row r="477" s="13" customFormat="1">
      <c r="A477" s="13"/>
      <c r="B477" s="200"/>
      <c r="C477" s="13"/>
      <c r="D477" s="193" t="s">
        <v>158</v>
      </c>
      <c r="E477" s="201" t="s">
        <v>1</v>
      </c>
      <c r="F477" s="202" t="s">
        <v>545</v>
      </c>
      <c r="G477" s="13"/>
      <c r="H477" s="203">
        <v>18.329999999999998</v>
      </c>
      <c r="I477" s="204"/>
      <c r="J477" s="13"/>
      <c r="K477" s="13"/>
      <c r="L477" s="200"/>
      <c r="M477" s="205"/>
      <c r="N477" s="206"/>
      <c r="O477" s="206"/>
      <c r="P477" s="206"/>
      <c r="Q477" s="206"/>
      <c r="R477" s="206"/>
      <c r="S477" s="206"/>
      <c r="T477" s="207"/>
      <c r="U477" s="13"/>
      <c r="V477" s="13"/>
      <c r="W477" s="13"/>
      <c r="X477" s="13"/>
      <c r="Y477" s="13"/>
      <c r="Z477" s="13"/>
      <c r="AA477" s="13"/>
      <c r="AB477" s="13"/>
      <c r="AC477" s="13"/>
      <c r="AD477" s="13"/>
      <c r="AE477" s="13"/>
      <c r="AT477" s="201" t="s">
        <v>158</v>
      </c>
      <c r="AU477" s="201" t="s">
        <v>84</v>
      </c>
      <c r="AV477" s="13" t="s">
        <v>84</v>
      </c>
      <c r="AW477" s="13" t="s">
        <v>31</v>
      </c>
      <c r="AX477" s="13" t="s">
        <v>74</v>
      </c>
      <c r="AY477" s="201" t="s">
        <v>145</v>
      </c>
    </row>
    <row r="478" s="14" customFormat="1">
      <c r="A478" s="14"/>
      <c r="B478" s="208"/>
      <c r="C478" s="14"/>
      <c r="D478" s="193" t="s">
        <v>158</v>
      </c>
      <c r="E478" s="209" t="s">
        <v>1</v>
      </c>
      <c r="F478" s="210" t="s">
        <v>160</v>
      </c>
      <c r="G478" s="14"/>
      <c r="H478" s="211">
        <v>18.329999999999998</v>
      </c>
      <c r="I478" s="212"/>
      <c r="J478" s="14"/>
      <c r="K478" s="14"/>
      <c r="L478" s="208"/>
      <c r="M478" s="213"/>
      <c r="N478" s="214"/>
      <c r="O478" s="214"/>
      <c r="P478" s="214"/>
      <c r="Q478" s="214"/>
      <c r="R478" s="214"/>
      <c r="S478" s="214"/>
      <c r="T478" s="215"/>
      <c r="U478" s="14"/>
      <c r="V478" s="14"/>
      <c r="W478" s="14"/>
      <c r="X478" s="14"/>
      <c r="Y478" s="14"/>
      <c r="Z478" s="14"/>
      <c r="AA478" s="14"/>
      <c r="AB478" s="14"/>
      <c r="AC478" s="14"/>
      <c r="AD478" s="14"/>
      <c r="AE478" s="14"/>
      <c r="AT478" s="209" t="s">
        <v>158</v>
      </c>
      <c r="AU478" s="209" t="s">
        <v>84</v>
      </c>
      <c r="AV478" s="14" t="s">
        <v>152</v>
      </c>
      <c r="AW478" s="14" t="s">
        <v>31</v>
      </c>
      <c r="AX478" s="14" t="s">
        <v>82</v>
      </c>
      <c r="AY478" s="209" t="s">
        <v>145</v>
      </c>
    </row>
    <row r="479" s="2" customFormat="1" ht="24.15" customHeight="1">
      <c r="A479" s="38"/>
      <c r="B479" s="179"/>
      <c r="C479" s="180" t="s">
        <v>546</v>
      </c>
      <c r="D479" s="180" t="s">
        <v>147</v>
      </c>
      <c r="E479" s="181" t="s">
        <v>547</v>
      </c>
      <c r="F479" s="182" t="s">
        <v>548</v>
      </c>
      <c r="G479" s="183" t="s">
        <v>150</v>
      </c>
      <c r="H479" s="184">
        <v>1.3879999999999999</v>
      </c>
      <c r="I479" s="185"/>
      <c r="J479" s="186">
        <f>ROUND(I479*H479,2)</f>
        <v>0</v>
      </c>
      <c r="K479" s="182" t="s">
        <v>151</v>
      </c>
      <c r="L479" s="39"/>
      <c r="M479" s="187" t="s">
        <v>1</v>
      </c>
      <c r="N479" s="188" t="s">
        <v>39</v>
      </c>
      <c r="O479" s="77"/>
      <c r="P479" s="189">
        <f>O479*H479</f>
        <v>0</v>
      </c>
      <c r="Q479" s="189">
        <v>0.01866</v>
      </c>
      <c r="R479" s="189">
        <f>Q479*H479</f>
        <v>0.025900079999999999</v>
      </c>
      <c r="S479" s="189">
        <v>0</v>
      </c>
      <c r="T479" s="190">
        <f>S479*H479</f>
        <v>0</v>
      </c>
      <c r="U479" s="38"/>
      <c r="V479" s="38"/>
      <c r="W479" s="38"/>
      <c r="X479" s="38"/>
      <c r="Y479" s="38"/>
      <c r="Z479" s="38"/>
      <c r="AA479" s="38"/>
      <c r="AB479" s="38"/>
      <c r="AC479" s="38"/>
      <c r="AD479" s="38"/>
      <c r="AE479" s="38"/>
      <c r="AR479" s="191" t="s">
        <v>263</v>
      </c>
      <c r="AT479" s="191" t="s">
        <v>147</v>
      </c>
      <c r="AU479" s="191" t="s">
        <v>84</v>
      </c>
      <c r="AY479" s="19" t="s">
        <v>145</v>
      </c>
      <c r="BE479" s="192">
        <f>IF(N479="základní",J479,0)</f>
        <v>0</v>
      </c>
      <c r="BF479" s="192">
        <f>IF(N479="snížená",J479,0)</f>
        <v>0</v>
      </c>
      <c r="BG479" s="192">
        <f>IF(N479="zákl. přenesená",J479,0)</f>
        <v>0</v>
      </c>
      <c r="BH479" s="192">
        <f>IF(N479="sníž. přenesená",J479,0)</f>
        <v>0</v>
      </c>
      <c r="BI479" s="192">
        <f>IF(N479="nulová",J479,0)</f>
        <v>0</v>
      </c>
      <c r="BJ479" s="19" t="s">
        <v>82</v>
      </c>
      <c r="BK479" s="192">
        <f>ROUND(I479*H479,2)</f>
        <v>0</v>
      </c>
      <c r="BL479" s="19" t="s">
        <v>263</v>
      </c>
      <c r="BM479" s="191" t="s">
        <v>549</v>
      </c>
    </row>
    <row r="480" s="2" customFormat="1">
      <c r="A480" s="38"/>
      <c r="B480" s="39"/>
      <c r="C480" s="38"/>
      <c r="D480" s="193" t="s">
        <v>154</v>
      </c>
      <c r="E480" s="38"/>
      <c r="F480" s="194" t="s">
        <v>550</v>
      </c>
      <c r="G480" s="38"/>
      <c r="H480" s="38"/>
      <c r="I480" s="195"/>
      <c r="J480" s="38"/>
      <c r="K480" s="38"/>
      <c r="L480" s="39"/>
      <c r="M480" s="196"/>
      <c r="N480" s="197"/>
      <c r="O480" s="77"/>
      <c r="P480" s="77"/>
      <c r="Q480" s="77"/>
      <c r="R480" s="77"/>
      <c r="S480" s="77"/>
      <c r="T480" s="78"/>
      <c r="U480" s="38"/>
      <c r="V480" s="38"/>
      <c r="W480" s="38"/>
      <c r="X480" s="38"/>
      <c r="Y480" s="38"/>
      <c r="Z480" s="38"/>
      <c r="AA480" s="38"/>
      <c r="AB480" s="38"/>
      <c r="AC480" s="38"/>
      <c r="AD480" s="38"/>
      <c r="AE480" s="38"/>
      <c r="AT480" s="19" t="s">
        <v>154</v>
      </c>
      <c r="AU480" s="19" t="s">
        <v>84</v>
      </c>
    </row>
    <row r="481" s="2" customFormat="1">
      <c r="A481" s="38"/>
      <c r="B481" s="39"/>
      <c r="C481" s="38"/>
      <c r="D481" s="198" t="s">
        <v>156</v>
      </c>
      <c r="E481" s="38"/>
      <c r="F481" s="199" t="s">
        <v>551</v>
      </c>
      <c r="G481" s="38"/>
      <c r="H481" s="38"/>
      <c r="I481" s="195"/>
      <c r="J481" s="38"/>
      <c r="K481" s="38"/>
      <c r="L481" s="39"/>
      <c r="M481" s="196"/>
      <c r="N481" s="197"/>
      <c r="O481" s="77"/>
      <c r="P481" s="77"/>
      <c r="Q481" s="77"/>
      <c r="R481" s="77"/>
      <c r="S481" s="77"/>
      <c r="T481" s="78"/>
      <c r="U481" s="38"/>
      <c r="V481" s="38"/>
      <c r="W481" s="38"/>
      <c r="X481" s="38"/>
      <c r="Y481" s="38"/>
      <c r="Z481" s="38"/>
      <c r="AA481" s="38"/>
      <c r="AB481" s="38"/>
      <c r="AC481" s="38"/>
      <c r="AD481" s="38"/>
      <c r="AE481" s="38"/>
      <c r="AT481" s="19" t="s">
        <v>156</v>
      </c>
      <c r="AU481" s="19" t="s">
        <v>84</v>
      </c>
    </row>
    <row r="482" s="15" customFormat="1">
      <c r="A482" s="15"/>
      <c r="B482" s="216"/>
      <c r="C482" s="15"/>
      <c r="D482" s="193" t="s">
        <v>158</v>
      </c>
      <c r="E482" s="217" t="s">
        <v>1</v>
      </c>
      <c r="F482" s="218" t="s">
        <v>552</v>
      </c>
      <c r="G482" s="15"/>
      <c r="H482" s="217" t="s">
        <v>1</v>
      </c>
      <c r="I482" s="219"/>
      <c r="J482" s="15"/>
      <c r="K482" s="15"/>
      <c r="L482" s="216"/>
      <c r="M482" s="220"/>
      <c r="N482" s="221"/>
      <c r="O482" s="221"/>
      <c r="P482" s="221"/>
      <c r="Q482" s="221"/>
      <c r="R482" s="221"/>
      <c r="S482" s="221"/>
      <c r="T482" s="222"/>
      <c r="U482" s="15"/>
      <c r="V482" s="15"/>
      <c r="W482" s="15"/>
      <c r="X482" s="15"/>
      <c r="Y482" s="15"/>
      <c r="Z482" s="15"/>
      <c r="AA482" s="15"/>
      <c r="AB482" s="15"/>
      <c r="AC482" s="15"/>
      <c r="AD482" s="15"/>
      <c r="AE482" s="15"/>
      <c r="AT482" s="217" t="s">
        <v>158</v>
      </c>
      <c r="AU482" s="217" t="s">
        <v>84</v>
      </c>
      <c r="AV482" s="15" t="s">
        <v>82</v>
      </c>
      <c r="AW482" s="15" t="s">
        <v>31</v>
      </c>
      <c r="AX482" s="15" t="s">
        <v>74</v>
      </c>
      <c r="AY482" s="217" t="s">
        <v>145</v>
      </c>
    </row>
    <row r="483" s="13" customFormat="1">
      <c r="A483" s="13"/>
      <c r="B483" s="200"/>
      <c r="C483" s="13"/>
      <c r="D483" s="193" t="s">
        <v>158</v>
      </c>
      <c r="E483" s="201" t="s">
        <v>1</v>
      </c>
      <c r="F483" s="202" t="s">
        <v>553</v>
      </c>
      <c r="G483" s="13"/>
      <c r="H483" s="203">
        <v>1.3879999999999999</v>
      </c>
      <c r="I483" s="204"/>
      <c r="J483" s="13"/>
      <c r="K483" s="13"/>
      <c r="L483" s="200"/>
      <c r="M483" s="205"/>
      <c r="N483" s="206"/>
      <c r="O483" s="206"/>
      <c r="P483" s="206"/>
      <c r="Q483" s="206"/>
      <c r="R483" s="206"/>
      <c r="S483" s="206"/>
      <c r="T483" s="207"/>
      <c r="U483" s="13"/>
      <c r="V483" s="13"/>
      <c r="W483" s="13"/>
      <c r="X483" s="13"/>
      <c r="Y483" s="13"/>
      <c r="Z483" s="13"/>
      <c r="AA483" s="13"/>
      <c r="AB483" s="13"/>
      <c r="AC483" s="13"/>
      <c r="AD483" s="13"/>
      <c r="AE483" s="13"/>
      <c r="AT483" s="201" t="s">
        <v>158</v>
      </c>
      <c r="AU483" s="201" t="s">
        <v>84</v>
      </c>
      <c r="AV483" s="13" t="s">
        <v>84</v>
      </c>
      <c r="AW483" s="13" t="s">
        <v>31</v>
      </c>
      <c r="AX483" s="13" t="s">
        <v>74</v>
      </c>
      <c r="AY483" s="201" t="s">
        <v>145</v>
      </c>
    </row>
    <row r="484" s="14" customFormat="1">
      <c r="A484" s="14"/>
      <c r="B484" s="208"/>
      <c r="C484" s="14"/>
      <c r="D484" s="193" t="s">
        <v>158</v>
      </c>
      <c r="E484" s="209" t="s">
        <v>1</v>
      </c>
      <c r="F484" s="210" t="s">
        <v>160</v>
      </c>
      <c r="G484" s="14"/>
      <c r="H484" s="211">
        <v>1.3879999999999999</v>
      </c>
      <c r="I484" s="212"/>
      <c r="J484" s="14"/>
      <c r="K484" s="14"/>
      <c r="L484" s="208"/>
      <c r="M484" s="213"/>
      <c r="N484" s="214"/>
      <c r="O484" s="214"/>
      <c r="P484" s="214"/>
      <c r="Q484" s="214"/>
      <c r="R484" s="214"/>
      <c r="S484" s="214"/>
      <c r="T484" s="215"/>
      <c r="U484" s="14"/>
      <c r="V484" s="14"/>
      <c r="W484" s="14"/>
      <c r="X484" s="14"/>
      <c r="Y484" s="14"/>
      <c r="Z484" s="14"/>
      <c r="AA484" s="14"/>
      <c r="AB484" s="14"/>
      <c r="AC484" s="14"/>
      <c r="AD484" s="14"/>
      <c r="AE484" s="14"/>
      <c r="AT484" s="209" t="s">
        <v>158</v>
      </c>
      <c r="AU484" s="209" t="s">
        <v>84</v>
      </c>
      <c r="AV484" s="14" t="s">
        <v>152</v>
      </c>
      <c r="AW484" s="14" t="s">
        <v>31</v>
      </c>
      <c r="AX484" s="14" t="s">
        <v>82</v>
      </c>
      <c r="AY484" s="209" t="s">
        <v>145</v>
      </c>
    </row>
    <row r="485" s="2" customFormat="1" ht="24.15" customHeight="1">
      <c r="A485" s="38"/>
      <c r="B485" s="179"/>
      <c r="C485" s="180" t="s">
        <v>554</v>
      </c>
      <c r="D485" s="180" t="s">
        <v>147</v>
      </c>
      <c r="E485" s="181" t="s">
        <v>555</v>
      </c>
      <c r="F485" s="182" t="s">
        <v>556</v>
      </c>
      <c r="G485" s="183" t="s">
        <v>150</v>
      </c>
      <c r="H485" s="184">
        <v>387.65800000000002</v>
      </c>
      <c r="I485" s="185"/>
      <c r="J485" s="186">
        <f>ROUND(I485*H485,2)</f>
        <v>0</v>
      </c>
      <c r="K485" s="182" t="s">
        <v>151</v>
      </c>
      <c r="L485" s="39"/>
      <c r="M485" s="187" t="s">
        <v>1</v>
      </c>
      <c r="N485" s="188" t="s">
        <v>39</v>
      </c>
      <c r="O485" s="77"/>
      <c r="P485" s="189">
        <f>O485*H485</f>
        <v>0</v>
      </c>
      <c r="Q485" s="189">
        <v>0.00033</v>
      </c>
      <c r="R485" s="189">
        <f>Q485*H485</f>
        <v>0.12792714</v>
      </c>
      <c r="S485" s="189">
        <v>0</v>
      </c>
      <c r="T485" s="190">
        <f>S485*H485</f>
        <v>0</v>
      </c>
      <c r="U485" s="38"/>
      <c r="V485" s="38"/>
      <c r="W485" s="38"/>
      <c r="X485" s="38"/>
      <c r="Y485" s="38"/>
      <c r="Z485" s="38"/>
      <c r="AA485" s="38"/>
      <c r="AB485" s="38"/>
      <c r="AC485" s="38"/>
      <c r="AD485" s="38"/>
      <c r="AE485" s="38"/>
      <c r="AR485" s="191" t="s">
        <v>263</v>
      </c>
      <c r="AT485" s="191" t="s">
        <v>147</v>
      </c>
      <c r="AU485" s="191" t="s">
        <v>84</v>
      </c>
      <c r="AY485" s="19" t="s">
        <v>145</v>
      </c>
      <c r="BE485" s="192">
        <f>IF(N485="základní",J485,0)</f>
        <v>0</v>
      </c>
      <c r="BF485" s="192">
        <f>IF(N485="snížená",J485,0)</f>
        <v>0</v>
      </c>
      <c r="BG485" s="192">
        <f>IF(N485="zákl. přenesená",J485,0)</f>
        <v>0</v>
      </c>
      <c r="BH485" s="192">
        <f>IF(N485="sníž. přenesená",J485,0)</f>
        <v>0</v>
      </c>
      <c r="BI485" s="192">
        <f>IF(N485="nulová",J485,0)</f>
        <v>0</v>
      </c>
      <c r="BJ485" s="19" t="s">
        <v>82</v>
      </c>
      <c r="BK485" s="192">
        <f>ROUND(I485*H485,2)</f>
        <v>0</v>
      </c>
      <c r="BL485" s="19" t="s">
        <v>263</v>
      </c>
      <c r="BM485" s="191" t="s">
        <v>557</v>
      </c>
    </row>
    <row r="486" s="2" customFormat="1">
      <c r="A486" s="38"/>
      <c r="B486" s="39"/>
      <c r="C486" s="38"/>
      <c r="D486" s="193" t="s">
        <v>154</v>
      </c>
      <c r="E486" s="38"/>
      <c r="F486" s="194" t="s">
        <v>558</v>
      </c>
      <c r="G486" s="38"/>
      <c r="H486" s="38"/>
      <c r="I486" s="195"/>
      <c r="J486" s="38"/>
      <c r="K486" s="38"/>
      <c r="L486" s="39"/>
      <c r="M486" s="196"/>
      <c r="N486" s="197"/>
      <c r="O486" s="77"/>
      <c r="P486" s="77"/>
      <c r="Q486" s="77"/>
      <c r="R486" s="77"/>
      <c r="S486" s="77"/>
      <c r="T486" s="78"/>
      <c r="U486" s="38"/>
      <c r="V486" s="38"/>
      <c r="W486" s="38"/>
      <c r="X486" s="38"/>
      <c r="Y486" s="38"/>
      <c r="Z486" s="38"/>
      <c r="AA486" s="38"/>
      <c r="AB486" s="38"/>
      <c r="AC486" s="38"/>
      <c r="AD486" s="38"/>
      <c r="AE486" s="38"/>
      <c r="AT486" s="19" t="s">
        <v>154</v>
      </c>
      <c r="AU486" s="19" t="s">
        <v>84</v>
      </c>
    </row>
    <row r="487" s="2" customFormat="1">
      <c r="A487" s="38"/>
      <c r="B487" s="39"/>
      <c r="C487" s="38"/>
      <c r="D487" s="198" t="s">
        <v>156</v>
      </c>
      <c r="E487" s="38"/>
      <c r="F487" s="199" t="s">
        <v>559</v>
      </c>
      <c r="G487" s="38"/>
      <c r="H487" s="38"/>
      <c r="I487" s="195"/>
      <c r="J487" s="38"/>
      <c r="K487" s="38"/>
      <c r="L487" s="39"/>
      <c r="M487" s="196"/>
      <c r="N487" s="197"/>
      <c r="O487" s="77"/>
      <c r="P487" s="77"/>
      <c r="Q487" s="77"/>
      <c r="R487" s="77"/>
      <c r="S487" s="77"/>
      <c r="T487" s="78"/>
      <c r="U487" s="38"/>
      <c r="V487" s="38"/>
      <c r="W487" s="38"/>
      <c r="X487" s="38"/>
      <c r="Y487" s="38"/>
      <c r="Z487" s="38"/>
      <c r="AA487" s="38"/>
      <c r="AB487" s="38"/>
      <c r="AC487" s="38"/>
      <c r="AD487" s="38"/>
      <c r="AE487" s="38"/>
      <c r="AT487" s="19" t="s">
        <v>156</v>
      </c>
      <c r="AU487" s="19" t="s">
        <v>84</v>
      </c>
    </row>
    <row r="488" s="15" customFormat="1">
      <c r="A488" s="15"/>
      <c r="B488" s="216"/>
      <c r="C488" s="15"/>
      <c r="D488" s="193" t="s">
        <v>158</v>
      </c>
      <c r="E488" s="217" t="s">
        <v>1</v>
      </c>
      <c r="F488" s="218" t="s">
        <v>213</v>
      </c>
      <c r="G488" s="15"/>
      <c r="H488" s="217" t="s">
        <v>1</v>
      </c>
      <c r="I488" s="219"/>
      <c r="J488" s="15"/>
      <c r="K488" s="15"/>
      <c r="L488" s="216"/>
      <c r="M488" s="220"/>
      <c r="N488" s="221"/>
      <c r="O488" s="221"/>
      <c r="P488" s="221"/>
      <c r="Q488" s="221"/>
      <c r="R488" s="221"/>
      <c r="S488" s="221"/>
      <c r="T488" s="222"/>
      <c r="U488" s="15"/>
      <c r="V488" s="15"/>
      <c r="W488" s="15"/>
      <c r="X488" s="15"/>
      <c r="Y488" s="15"/>
      <c r="Z488" s="15"/>
      <c r="AA488" s="15"/>
      <c r="AB488" s="15"/>
      <c r="AC488" s="15"/>
      <c r="AD488" s="15"/>
      <c r="AE488" s="15"/>
      <c r="AT488" s="217" t="s">
        <v>158</v>
      </c>
      <c r="AU488" s="217" t="s">
        <v>84</v>
      </c>
      <c r="AV488" s="15" t="s">
        <v>82</v>
      </c>
      <c r="AW488" s="15" t="s">
        <v>31</v>
      </c>
      <c r="AX488" s="15" t="s">
        <v>74</v>
      </c>
      <c r="AY488" s="217" t="s">
        <v>145</v>
      </c>
    </row>
    <row r="489" s="13" customFormat="1">
      <c r="A489" s="13"/>
      <c r="B489" s="200"/>
      <c r="C489" s="13"/>
      <c r="D489" s="193" t="s">
        <v>158</v>
      </c>
      <c r="E489" s="201" t="s">
        <v>1</v>
      </c>
      <c r="F489" s="202" t="s">
        <v>560</v>
      </c>
      <c r="G489" s="13"/>
      <c r="H489" s="203">
        <v>292.18700000000001</v>
      </c>
      <c r="I489" s="204"/>
      <c r="J489" s="13"/>
      <c r="K489" s="13"/>
      <c r="L489" s="200"/>
      <c r="M489" s="205"/>
      <c r="N489" s="206"/>
      <c r="O489" s="206"/>
      <c r="P489" s="206"/>
      <c r="Q489" s="206"/>
      <c r="R489" s="206"/>
      <c r="S489" s="206"/>
      <c r="T489" s="207"/>
      <c r="U489" s="13"/>
      <c r="V489" s="13"/>
      <c r="W489" s="13"/>
      <c r="X489" s="13"/>
      <c r="Y489" s="13"/>
      <c r="Z489" s="13"/>
      <c r="AA489" s="13"/>
      <c r="AB489" s="13"/>
      <c r="AC489" s="13"/>
      <c r="AD489" s="13"/>
      <c r="AE489" s="13"/>
      <c r="AT489" s="201" t="s">
        <v>158</v>
      </c>
      <c r="AU489" s="201" t="s">
        <v>84</v>
      </c>
      <c r="AV489" s="13" t="s">
        <v>84</v>
      </c>
      <c r="AW489" s="13" t="s">
        <v>31</v>
      </c>
      <c r="AX489" s="13" t="s">
        <v>74</v>
      </c>
      <c r="AY489" s="201" t="s">
        <v>145</v>
      </c>
    </row>
    <row r="490" s="13" customFormat="1">
      <c r="A490" s="13"/>
      <c r="B490" s="200"/>
      <c r="C490" s="13"/>
      <c r="D490" s="193" t="s">
        <v>158</v>
      </c>
      <c r="E490" s="201" t="s">
        <v>1</v>
      </c>
      <c r="F490" s="202" t="s">
        <v>215</v>
      </c>
      <c r="G490" s="13"/>
      <c r="H490" s="203">
        <v>115.23</v>
      </c>
      <c r="I490" s="204"/>
      <c r="J490" s="13"/>
      <c r="K490" s="13"/>
      <c r="L490" s="200"/>
      <c r="M490" s="205"/>
      <c r="N490" s="206"/>
      <c r="O490" s="206"/>
      <c r="P490" s="206"/>
      <c r="Q490" s="206"/>
      <c r="R490" s="206"/>
      <c r="S490" s="206"/>
      <c r="T490" s="207"/>
      <c r="U490" s="13"/>
      <c r="V490" s="13"/>
      <c r="W490" s="13"/>
      <c r="X490" s="13"/>
      <c r="Y490" s="13"/>
      <c r="Z490" s="13"/>
      <c r="AA490" s="13"/>
      <c r="AB490" s="13"/>
      <c r="AC490" s="13"/>
      <c r="AD490" s="13"/>
      <c r="AE490" s="13"/>
      <c r="AT490" s="201" t="s">
        <v>158</v>
      </c>
      <c r="AU490" s="201" t="s">
        <v>84</v>
      </c>
      <c r="AV490" s="13" t="s">
        <v>84</v>
      </c>
      <c r="AW490" s="13" t="s">
        <v>31</v>
      </c>
      <c r="AX490" s="13" t="s">
        <v>74</v>
      </c>
      <c r="AY490" s="201" t="s">
        <v>145</v>
      </c>
    </row>
    <row r="491" s="13" customFormat="1">
      <c r="A491" s="13"/>
      <c r="B491" s="200"/>
      <c r="C491" s="13"/>
      <c r="D491" s="193" t="s">
        <v>158</v>
      </c>
      <c r="E491" s="201" t="s">
        <v>1</v>
      </c>
      <c r="F491" s="202" t="s">
        <v>216</v>
      </c>
      <c r="G491" s="13"/>
      <c r="H491" s="203">
        <v>-19.759</v>
      </c>
      <c r="I491" s="204"/>
      <c r="J491" s="13"/>
      <c r="K491" s="13"/>
      <c r="L491" s="200"/>
      <c r="M491" s="205"/>
      <c r="N491" s="206"/>
      <c r="O491" s="206"/>
      <c r="P491" s="206"/>
      <c r="Q491" s="206"/>
      <c r="R491" s="206"/>
      <c r="S491" s="206"/>
      <c r="T491" s="207"/>
      <c r="U491" s="13"/>
      <c r="V491" s="13"/>
      <c r="W491" s="13"/>
      <c r="X491" s="13"/>
      <c r="Y491" s="13"/>
      <c r="Z491" s="13"/>
      <c r="AA491" s="13"/>
      <c r="AB491" s="13"/>
      <c r="AC491" s="13"/>
      <c r="AD491" s="13"/>
      <c r="AE491" s="13"/>
      <c r="AT491" s="201" t="s">
        <v>158</v>
      </c>
      <c r="AU491" s="201" t="s">
        <v>84</v>
      </c>
      <c r="AV491" s="13" t="s">
        <v>84</v>
      </c>
      <c r="AW491" s="13" t="s">
        <v>31</v>
      </c>
      <c r="AX491" s="13" t="s">
        <v>74</v>
      </c>
      <c r="AY491" s="201" t="s">
        <v>145</v>
      </c>
    </row>
    <row r="492" s="14" customFormat="1">
      <c r="A492" s="14"/>
      <c r="B492" s="208"/>
      <c r="C492" s="14"/>
      <c r="D492" s="193" t="s">
        <v>158</v>
      </c>
      <c r="E492" s="209" t="s">
        <v>1</v>
      </c>
      <c r="F492" s="210" t="s">
        <v>160</v>
      </c>
      <c r="G492" s="14"/>
      <c r="H492" s="211">
        <v>387.65800000000002</v>
      </c>
      <c r="I492" s="212"/>
      <c r="J492" s="14"/>
      <c r="K492" s="14"/>
      <c r="L492" s="208"/>
      <c r="M492" s="213"/>
      <c r="N492" s="214"/>
      <c r="O492" s="214"/>
      <c r="P492" s="214"/>
      <c r="Q492" s="214"/>
      <c r="R492" s="214"/>
      <c r="S492" s="214"/>
      <c r="T492" s="215"/>
      <c r="U492" s="14"/>
      <c r="V492" s="14"/>
      <c r="W492" s="14"/>
      <c r="X492" s="14"/>
      <c r="Y492" s="14"/>
      <c r="Z492" s="14"/>
      <c r="AA492" s="14"/>
      <c r="AB492" s="14"/>
      <c r="AC492" s="14"/>
      <c r="AD492" s="14"/>
      <c r="AE492" s="14"/>
      <c r="AT492" s="209" t="s">
        <v>158</v>
      </c>
      <c r="AU492" s="209" t="s">
        <v>84</v>
      </c>
      <c r="AV492" s="14" t="s">
        <v>152</v>
      </c>
      <c r="AW492" s="14" t="s">
        <v>31</v>
      </c>
      <c r="AX492" s="14" t="s">
        <v>82</v>
      </c>
      <c r="AY492" s="209" t="s">
        <v>145</v>
      </c>
    </row>
    <row r="493" s="2" customFormat="1" ht="16.5" customHeight="1">
      <c r="A493" s="38"/>
      <c r="B493" s="179"/>
      <c r="C493" s="224" t="s">
        <v>561</v>
      </c>
      <c r="D493" s="224" t="s">
        <v>238</v>
      </c>
      <c r="E493" s="225" t="s">
        <v>562</v>
      </c>
      <c r="F493" s="226" t="s">
        <v>563</v>
      </c>
      <c r="G493" s="227" t="s">
        <v>150</v>
      </c>
      <c r="H493" s="228">
        <v>814.08199999999999</v>
      </c>
      <c r="I493" s="229"/>
      <c r="J493" s="230">
        <f>ROUND(I493*H493,2)</f>
        <v>0</v>
      </c>
      <c r="K493" s="226" t="s">
        <v>151</v>
      </c>
      <c r="L493" s="231"/>
      <c r="M493" s="232" t="s">
        <v>1</v>
      </c>
      <c r="N493" s="233" t="s">
        <v>39</v>
      </c>
      <c r="O493" s="77"/>
      <c r="P493" s="189">
        <f>O493*H493</f>
        <v>0</v>
      </c>
      <c r="Q493" s="189">
        <v>0.021000000000000001</v>
      </c>
      <c r="R493" s="189">
        <f>Q493*H493</f>
        <v>17.095722000000002</v>
      </c>
      <c r="S493" s="189">
        <v>0</v>
      </c>
      <c r="T493" s="190">
        <f>S493*H493</f>
        <v>0</v>
      </c>
      <c r="U493" s="38"/>
      <c r="V493" s="38"/>
      <c r="W493" s="38"/>
      <c r="X493" s="38"/>
      <c r="Y493" s="38"/>
      <c r="Z493" s="38"/>
      <c r="AA493" s="38"/>
      <c r="AB493" s="38"/>
      <c r="AC493" s="38"/>
      <c r="AD493" s="38"/>
      <c r="AE493" s="38"/>
      <c r="AR493" s="191" t="s">
        <v>304</v>
      </c>
      <c r="AT493" s="191" t="s">
        <v>238</v>
      </c>
      <c r="AU493" s="191" t="s">
        <v>84</v>
      </c>
      <c r="AY493" s="19" t="s">
        <v>145</v>
      </c>
      <c r="BE493" s="192">
        <f>IF(N493="základní",J493,0)</f>
        <v>0</v>
      </c>
      <c r="BF493" s="192">
        <f>IF(N493="snížená",J493,0)</f>
        <v>0</v>
      </c>
      <c r="BG493" s="192">
        <f>IF(N493="zákl. přenesená",J493,0)</f>
        <v>0</v>
      </c>
      <c r="BH493" s="192">
        <f>IF(N493="sníž. přenesená",J493,0)</f>
        <v>0</v>
      </c>
      <c r="BI493" s="192">
        <f>IF(N493="nulová",J493,0)</f>
        <v>0</v>
      </c>
      <c r="BJ493" s="19" t="s">
        <v>82</v>
      </c>
      <c r="BK493" s="192">
        <f>ROUND(I493*H493,2)</f>
        <v>0</v>
      </c>
      <c r="BL493" s="19" t="s">
        <v>263</v>
      </c>
      <c r="BM493" s="191" t="s">
        <v>564</v>
      </c>
    </row>
    <row r="494" s="2" customFormat="1">
      <c r="A494" s="38"/>
      <c r="B494" s="39"/>
      <c r="C494" s="38"/>
      <c r="D494" s="193" t="s">
        <v>154</v>
      </c>
      <c r="E494" s="38"/>
      <c r="F494" s="194" t="s">
        <v>563</v>
      </c>
      <c r="G494" s="38"/>
      <c r="H494" s="38"/>
      <c r="I494" s="195"/>
      <c r="J494" s="38"/>
      <c r="K494" s="38"/>
      <c r="L494" s="39"/>
      <c r="M494" s="196"/>
      <c r="N494" s="197"/>
      <c r="O494" s="77"/>
      <c r="P494" s="77"/>
      <c r="Q494" s="77"/>
      <c r="R494" s="77"/>
      <c r="S494" s="77"/>
      <c r="T494" s="78"/>
      <c r="U494" s="38"/>
      <c r="V494" s="38"/>
      <c r="W494" s="38"/>
      <c r="X494" s="38"/>
      <c r="Y494" s="38"/>
      <c r="Z494" s="38"/>
      <c r="AA494" s="38"/>
      <c r="AB494" s="38"/>
      <c r="AC494" s="38"/>
      <c r="AD494" s="38"/>
      <c r="AE494" s="38"/>
      <c r="AT494" s="19" t="s">
        <v>154</v>
      </c>
      <c r="AU494" s="19" t="s">
        <v>84</v>
      </c>
    </row>
    <row r="495" s="13" customFormat="1">
      <c r="A495" s="13"/>
      <c r="B495" s="200"/>
      <c r="C495" s="13"/>
      <c r="D495" s="193" t="s">
        <v>158</v>
      </c>
      <c r="E495" s="201" t="s">
        <v>1</v>
      </c>
      <c r="F495" s="202" t="s">
        <v>565</v>
      </c>
      <c r="G495" s="13"/>
      <c r="H495" s="203">
        <v>387.65800000000002</v>
      </c>
      <c r="I495" s="204"/>
      <c r="J495" s="13"/>
      <c r="K495" s="13"/>
      <c r="L495" s="200"/>
      <c r="M495" s="205"/>
      <c r="N495" s="206"/>
      <c r="O495" s="206"/>
      <c r="P495" s="206"/>
      <c r="Q495" s="206"/>
      <c r="R495" s="206"/>
      <c r="S495" s="206"/>
      <c r="T495" s="207"/>
      <c r="U495" s="13"/>
      <c r="V495" s="13"/>
      <c r="W495" s="13"/>
      <c r="X495" s="13"/>
      <c r="Y495" s="13"/>
      <c r="Z495" s="13"/>
      <c r="AA495" s="13"/>
      <c r="AB495" s="13"/>
      <c r="AC495" s="13"/>
      <c r="AD495" s="13"/>
      <c r="AE495" s="13"/>
      <c r="AT495" s="201" t="s">
        <v>158</v>
      </c>
      <c r="AU495" s="201" t="s">
        <v>84</v>
      </c>
      <c r="AV495" s="13" t="s">
        <v>84</v>
      </c>
      <c r="AW495" s="13" t="s">
        <v>31</v>
      </c>
      <c r="AX495" s="13" t="s">
        <v>74</v>
      </c>
      <c r="AY495" s="201" t="s">
        <v>145</v>
      </c>
    </row>
    <row r="496" s="14" customFormat="1">
      <c r="A496" s="14"/>
      <c r="B496" s="208"/>
      <c r="C496" s="14"/>
      <c r="D496" s="193" t="s">
        <v>158</v>
      </c>
      <c r="E496" s="209" t="s">
        <v>1</v>
      </c>
      <c r="F496" s="210" t="s">
        <v>160</v>
      </c>
      <c r="G496" s="14"/>
      <c r="H496" s="211">
        <v>387.65800000000002</v>
      </c>
      <c r="I496" s="212"/>
      <c r="J496" s="14"/>
      <c r="K496" s="14"/>
      <c r="L496" s="208"/>
      <c r="M496" s="213"/>
      <c r="N496" s="214"/>
      <c r="O496" s="214"/>
      <c r="P496" s="214"/>
      <c r="Q496" s="214"/>
      <c r="R496" s="214"/>
      <c r="S496" s="214"/>
      <c r="T496" s="215"/>
      <c r="U496" s="14"/>
      <c r="V496" s="14"/>
      <c r="W496" s="14"/>
      <c r="X496" s="14"/>
      <c r="Y496" s="14"/>
      <c r="Z496" s="14"/>
      <c r="AA496" s="14"/>
      <c r="AB496" s="14"/>
      <c r="AC496" s="14"/>
      <c r="AD496" s="14"/>
      <c r="AE496" s="14"/>
      <c r="AT496" s="209" t="s">
        <v>158</v>
      </c>
      <c r="AU496" s="209" t="s">
        <v>84</v>
      </c>
      <c r="AV496" s="14" t="s">
        <v>152</v>
      </c>
      <c r="AW496" s="14" t="s">
        <v>31</v>
      </c>
      <c r="AX496" s="14" t="s">
        <v>82</v>
      </c>
      <c r="AY496" s="209" t="s">
        <v>145</v>
      </c>
    </row>
    <row r="497" s="13" customFormat="1">
      <c r="A497" s="13"/>
      <c r="B497" s="200"/>
      <c r="C497" s="13"/>
      <c r="D497" s="193" t="s">
        <v>158</v>
      </c>
      <c r="E497" s="13"/>
      <c r="F497" s="202" t="s">
        <v>566</v>
      </c>
      <c r="G497" s="13"/>
      <c r="H497" s="203">
        <v>814.08199999999999</v>
      </c>
      <c r="I497" s="204"/>
      <c r="J497" s="13"/>
      <c r="K497" s="13"/>
      <c r="L497" s="200"/>
      <c r="M497" s="205"/>
      <c r="N497" s="206"/>
      <c r="O497" s="206"/>
      <c r="P497" s="206"/>
      <c r="Q497" s="206"/>
      <c r="R497" s="206"/>
      <c r="S497" s="206"/>
      <c r="T497" s="207"/>
      <c r="U497" s="13"/>
      <c r="V497" s="13"/>
      <c r="W497" s="13"/>
      <c r="X497" s="13"/>
      <c r="Y497" s="13"/>
      <c r="Z497" s="13"/>
      <c r="AA497" s="13"/>
      <c r="AB497" s="13"/>
      <c r="AC497" s="13"/>
      <c r="AD497" s="13"/>
      <c r="AE497" s="13"/>
      <c r="AT497" s="201" t="s">
        <v>158</v>
      </c>
      <c r="AU497" s="201" t="s">
        <v>84</v>
      </c>
      <c r="AV497" s="13" t="s">
        <v>84</v>
      </c>
      <c r="AW497" s="13" t="s">
        <v>3</v>
      </c>
      <c r="AX497" s="13" t="s">
        <v>82</v>
      </c>
      <c r="AY497" s="201" t="s">
        <v>145</v>
      </c>
    </row>
    <row r="498" s="2" customFormat="1" ht="24.15" customHeight="1">
      <c r="A498" s="38"/>
      <c r="B498" s="179"/>
      <c r="C498" s="180" t="s">
        <v>567</v>
      </c>
      <c r="D498" s="180" t="s">
        <v>147</v>
      </c>
      <c r="E498" s="181" t="s">
        <v>568</v>
      </c>
      <c r="F498" s="182" t="s">
        <v>569</v>
      </c>
      <c r="G498" s="183" t="s">
        <v>150</v>
      </c>
      <c r="H498" s="184">
        <v>72.620999999999995</v>
      </c>
      <c r="I498" s="185"/>
      <c r="J498" s="186">
        <f>ROUND(I498*H498,2)</f>
        <v>0</v>
      </c>
      <c r="K498" s="182" t="s">
        <v>151</v>
      </c>
      <c r="L498" s="39"/>
      <c r="M498" s="187" t="s">
        <v>1</v>
      </c>
      <c r="N498" s="188" t="s">
        <v>39</v>
      </c>
      <c r="O498" s="77"/>
      <c r="P498" s="189">
        <f>O498*H498</f>
        <v>0</v>
      </c>
      <c r="Q498" s="189">
        <v>0.024830000000000001</v>
      </c>
      <c r="R498" s="189">
        <f>Q498*H498</f>
        <v>1.8031794299999999</v>
      </c>
      <c r="S498" s="189">
        <v>0</v>
      </c>
      <c r="T498" s="190">
        <f>S498*H498</f>
        <v>0</v>
      </c>
      <c r="U498" s="38"/>
      <c r="V498" s="38"/>
      <c r="W498" s="38"/>
      <c r="X498" s="38"/>
      <c r="Y498" s="38"/>
      <c r="Z498" s="38"/>
      <c r="AA498" s="38"/>
      <c r="AB498" s="38"/>
      <c r="AC498" s="38"/>
      <c r="AD498" s="38"/>
      <c r="AE498" s="38"/>
      <c r="AR498" s="191" t="s">
        <v>263</v>
      </c>
      <c r="AT498" s="191" t="s">
        <v>147</v>
      </c>
      <c r="AU498" s="191" t="s">
        <v>84</v>
      </c>
      <c r="AY498" s="19" t="s">
        <v>145</v>
      </c>
      <c r="BE498" s="192">
        <f>IF(N498="základní",J498,0)</f>
        <v>0</v>
      </c>
      <c r="BF498" s="192">
        <f>IF(N498="snížená",J498,0)</f>
        <v>0</v>
      </c>
      <c r="BG498" s="192">
        <f>IF(N498="zákl. přenesená",J498,0)</f>
        <v>0</v>
      </c>
      <c r="BH498" s="192">
        <f>IF(N498="sníž. přenesená",J498,0)</f>
        <v>0</v>
      </c>
      <c r="BI498" s="192">
        <f>IF(N498="nulová",J498,0)</f>
        <v>0</v>
      </c>
      <c r="BJ498" s="19" t="s">
        <v>82</v>
      </c>
      <c r="BK498" s="192">
        <f>ROUND(I498*H498,2)</f>
        <v>0</v>
      </c>
      <c r="BL498" s="19" t="s">
        <v>263</v>
      </c>
      <c r="BM498" s="191" t="s">
        <v>570</v>
      </c>
    </row>
    <row r="499" s="2" customFormat="1">
      <c r="A499" s="38"/>
      <c r="B499" s="39"/>
      <c r="C499" s="38"/>
      <c r="D499" s="193" t="s">
        <v>154</v>
      </c>
      <c r="E499" s="38"/>
      <c r="F499" s="194" t="s">
        <v>571</v>
      </c>
      <c r="G499" s="38"/>
      <c r="H499" s="38"/>
      <c r="I499" s="195"/>
      <c r="J499" s="38"/>
      <c r="K499" s="38"/>
      <c r="L499" s="39"/>
      <c r="M499" s="196"/>
      <c r="N499" s="197"/>
      <c r="O499" s="77"/>
      <c r="P499" s="77"/>
      <c r="Q499" s="77"/>
      <c r="R499" s="77"/>
      <c r="S499" s="77"/>
      <c r="T499" s="78"/>
      <c r="U499" s="38"/>
      <c r="V499" s="38"/>
      <c r="W499" s="38"/>
      <c r="X499" s="38"/>
      <c r="Y499" s="38"/>
      <c r="Z499" s="38"/>
      <c r="AA499" s="38"/>
      <c r="AB499" s="38"/>
      <c r="AC499" s="38"/>
      <c r="AD499" s="38"/>
      <c r="AE499" s="38"/>
      <c r="AT499" s="19" t="s">
        <v>154</v>
      </c>
      <c r="AU499" s="19" t="s">
        <v>84</v>
      </c>
    </row>
    <row r="500" s="2" customFormat="1">
      <c r="A500" s="38"/>
      <c r="B500" s="39"/>
      <c r="C500" s="38"/>
      <c r="D500" s="198" t="s">
        <v>156</v>
      </c>
      <c r="E500" s="38"/>
      <c r="F500" s="199" t="s">
        <v>572</v>
      </c>
      <c r="G500" s="38"/>
      <c r="H500" s="38"/>
      <c r="I500" s="195"/>
      <c r="J500" s="38"/>
      <c r="K500" s="38"/>
      <c r="L500" s="39"/>
      <c r="M500" s="196"/>
      <c r="N500" s="197"/>
      <c r="O500" s="77"/>
      <c r="P500" s="77"/>
      <c r="Q500" s="77"/>
      <c r="R500" s="77"/>
      <c r="S500" s="77"/>
      <c r="T500" s="78"/>
      <c r="U500" s="38"/>
      <c r="V500" s="38"/>
      <c r="W500" s="38"/>
      <c r="X500" s="38"/>
      <c r="Y500" s="38"/>
      <c r="Z500" s="38"/>
      <c r="AA500" s="38"/>
      <c r="AB500" s="38"/>
      <c r="AC500" s="38"/>
      <c r="AD500" s="38"/>
      <c r="AE500" s="38"/>
      <c r="AT500" s="19" t="s">
        <v>156</v>
      </c>
      <c r="AU500" s="19" t="s">
        <v>84</v>
      </c>
    </row>
    <row r="501" s="15" customFormat="1">
      <c r="A501" s="15"/>
      <c r="B501" s="216"/>
      <c r="C501" s="15"/>
      <c r="D501" s="193" t="s">
        <v>158</v>
      </c>
      <c r="E501" s="217" t="s">
        <v>1</v>
      </c>
      <c r="F501" s="218" t="s">
        <v>299</v>
      </c>
      <c r="G501" s="15"/>
      <c r="H501" s="217" t="s">
        <v>1</v>
      </c>
      <c r="I501" s="219"/>
      <c r="J501" s="15"/>
      <c r="K501" s="15"/>
      <c r="L501" s="216"/>
      <c r="M501" s="220"/>
      <c r="N501" s="221"/>
      <c r="O501" s="221"/>
      <c r="P501" s="221"/>
      <c r="Q501" s="221"/>
      <c r="R501" s="221"/>
      <c r="S501" s="221"/>
      <c r="T501" s="222"/>
      <c r="U501" s="15"/>
      <c r="V501" s="15"/>
      <c r="W501" s="15"/>
      <c r="X501" s="15"/>
      <c r="Y501" s="15"/>
      <c r="Z501" s="15"/>
      <c r="AA501" s="15"/>
      <c r="AB501" s="15"/>
      <c r="AC501" s="15"/>
      <c r="AD501" s="15"/>
      <c r="AE501" s="15"/>
      <c r="AT501" s="217" t="s">
        <v>158</v>
      </c>
      <c r="AU501" s="217" t="s">
        <v>84</v>
      </c>
      <c r="AV501" s="15" t="s">
        <v>82</v>
      </c>
      <c r="AW501" s="15" t="s">
        <v>31</v>
      </c>
      <c r="AX501" s="15" t="s">
        <v>74</v>
      </c>
      <c r="AY501" s="217" t="s">
        <v>145</v>
      </c>
    </row>
    <row r="502" s="13" customFormat="1">
      <c r="A502" s="13"/>
      <c r="B502" s="200"/>
      <c r="C502" s="13"/>
      <c r="D502" s="193" t="s">
        <v>158</v>
      </c>
      <c r="E502" s="201" t="s">
        <v>1</v>
      </c>
      <c r="F502" s="202" t="s">
        <v>300</v>
      </c>
      <c r="G502" s="13"/>
      <c r="H502" s="203">
        <v>52.112000000000002</v>
      </c>
      <c r="I502" s="204"/>
      <c r="J502" s="13"/>
      <c r="K502" s="13"/>
      <c r="L502" s="200"/>
      <c r="M502" s="205"/>
      <c r="N502" s="206"/>
      <c r="O502" s="206"/>
      <c r="P502" s="206"/>
      <c r="Q502" s="206"/>
      <c r="R502" s="206"/>
      <c r="S502" s="206"/>
      <c r="T502" s="207"/>
      <c r="U502" s="13"/>
      <c r="V502" s="13"/>
      <c r="W502" s="13"/>
      <c r="X502" s="13"/>
      <c r="Y502" s="13"/>
      <c r="Z502" s="13"/>
      <c r="AA502" s="13"/>
      <c r="AB502" s="13"/>
      <c r="AC502" s="13"/>
      <c r="AD502" s="13"/>
      <c r="AE502" s="13"/>
      <c r="AT502" s="201" t="s">
        <v>158</v>
      </c>
      <c r="AU502" s="201" t="s">
        <v>84</v>
      </c>
      <c r="AV502" s="13" t="s">
        <v>84</v>
      </c>
      <c r="AW502" s="13" t="s">
        <v>31</v>
      </c>
      <c r="AX502" s="13" t="s">
        <v>74</v>
      </c>
      <c r="AY502" s="201" t="s">
        <v>145</v>
      </c>
    </row>
    <row r="503" s="13" customFormat="1">
      <c r="A503" s="13"/>
      <c r="B503" s="200"/>
      <c r="C503" s="13"/>
      <c r="D503" s="193" t="s">
        <v>158</v>
      </c>
      <c r="E503" s="201" t="s">
        <v>1</v>
      </c>
      <c r="F503" s="202" t="s">
        <v>301</v>
      </c>
      <c r="G503" s="13"/>
      <c r="H503" s="203">
        <v>20.509</v>
      </c>
      <c r="I503" s="204"/>
      <c r="J503" s="13"/>
      <c r="K503" s="13"/>
      <c r="L503" s="200"/>
      <c r="M503" s="205"/>
      <c r="N503" s="206"/>
      <c r="O503" s="206"/>
      <c r="P503" s="206"/>
      <c r="Q503" s="206"/>
      <c r="R503" s="206"/>
      <c r="S503" s="206"/>
      <c r="T503" s="207"/>
      <c r="U503" s="13"/>
      <c r="V503" s="13"/>
      <c r="W503" s="13"/>
      <c r="X503" s="13"/>
      <c r="Y503" s="13"/>
      <c r="Z503" s="13"/>
      <c r="AA503" s="13"/>
      <c r="AB503" s="13"/>
      <c r="AC503" s="13"/>
      <c r="AD503" s="13"/>
      <c r="AE503" s="13"/>
      <c r="AT503" s="201" t="s">
        <v>158</v>
      </c>
      <c r="AU503" s="201" t="s">
        <v>84</v>
      </c>
      <c r="AV503" s="13" t="s">
        <v>84</v>
      </c>
      <c r="AW503" s="13" t="s">
        <v>31</v>
      </c>
      <c r="AX503" s="13" t="s">
        <v>74</v>
      </c>
      <c r="AY503" s="201" t="s">
        <v>145</v>
      </c>
    </row>
    <row r="504" s="14" customFormat="1">
      <c r="A504" s="14"/>
      <c r="B504" s="208"/>
      <c r="C504" s="14"/>
      <c r="D504" s="193" t="s">
        <v>158</v>
      </c>
      <c r="E504" s="209" t="s">
        <v>1</v>
      </c>
      <c r="F504" s="210" t="s">
        <v>160</v>
      </c>
      <c r="G504" s="14"/>
      <c r="H504" s="211">
        <v>72.621000000000009</v>
      </c>
      <c r="I504" s="212"/>
      <c r="J504" s="14"/>
      <c r="K504" s="14"/>
      <c r="L504" s="208"/>
      <c r="M504" s="213"/>
      <c r="N504" s="214"/>
      <c r="O504" s="214"/>
      <c r="P504" s="214"/>
      <c r="Q504" s="214"/>
      <c r="R504" s="214"/>
      <c r="S504" s="214"/>
      <c r="T504" s="215"/>
      <c r="U504" s="14"/>
      <c r="V504" s="14"/>
      <c r="W504" s="14"/>
      <c r="X504" s="14"/>
      <c r="Y504" s="14"/>
      <c r="Z504" s="14"/>
      <c r="AA504" s="14"/>
      <c r="AB504" s="14"/>
      <c r="AC504" s="14"/>
      <c r="AD504" s="14"/>
      <c r="AE504" s="14"/>
      <c r="AT504" s="209" t="s">
        <v>158</v>
      </c>
      <c r="AU504" s="209" t="s">
        <v>84</v>
      </c>
      <c r="AV504" s="14" t="s">
        <v>152</v>
      </c>
      <c r="AW504" s="14" t="s">
        <v>31</v>
      </c>
      <c r="AX504" s="14" t="s">
        <v>82</v>
      </c>
      <c r="AY504" s="209" t="s">
        <v>145</v>
      </c>
    </row>
    <row r="505" s="2" customFormat="1" ht="33" customHeight="1">
      <c r="A505" s="38"/>
      <c r="B505" s="179"/>
      <c r="C505" s="180" t="s">
        <v>573</v>
      </c>
      <c r="D505" s="180" t="s">
        <v>147</v>
      </c>
      <c r="E505" s="181" t="s">
        <v>574</v>
      </c>
      <c r="F505" s="182" t="s">
        <v>575</v>
      </c>
      <c r="G505" s="183" t="s">
        <v>150</v>
      </c>
      <c r="H505" s="184">
        <v>45.57</v>
      </c>
      <c r="I505" s="185"/>
      <c r="J505" s="186">
        <f>ROUND(I505*H505,2)</f>
        <v>0</v>
      </c>
      <c r="K505" s="182" t="s">
        <v>151</v>
      </c>
      <c r="L505" s="39"/>
      <c r="M505" s="187" t="s">
        <v>1</v>
      </c>
      <c r="N505" s="188" t="s">
        <v>39</v>
      </c>
      <c r="O505" s="77"/>
      <c r="P505" s="189">
        <f>O505*H505</f>
        <v>0</v>
      </c>
      <c r="Q505" s="189">
        <v>0.0070499999999999998</v>
      </c>
      <c r="R505" s="189">
        <f>Q505*H505</f>
        <v>0.32126850000000001</v>
      </c>
      <c r="S505" s="189">
        <v>0</v>
      </c>
      <c r="T505" s="190">
        <f>S505*H505</f>
        <v>0</v>
      </c>
      <c r="U505" s="38"/>
      <c r="V505" s="38"/>
      <c r="W505" s="38"/>
      <c r="X505" s="38"/>
      <c r="Y505" s="38"/>
      <c r="Z505" s="38"/>
      <c r="AA505" s="38"/>
      <c r="AB505" s="38"/>
      <c r="AC505" s="38"/>
      <c r="AD505" s="38"/>
      <c r="AE505" s="38"/>
      <c r="AR505" s="191" t="s">
        <v>263</v>
      </c>
      <c r="AT505" s="191" t="s">
        <v>147</v>
      </c>
      <c r="AU505" s="191" t="s">
        <v>84</v>
      </c>
      <c r="AY505" s="19" t="s">
        <v>145</v>
      </c>
      <c r="BE505" s="192">
        <f>IF(N505="základní",J505,0)</f>
        <v>0</v>
      </c>
      <c r="BF505" s="192">
        <f>IF(N505="snížená",J505,0)</f>
        <v>0</v>
      </c>
      <c r="BG505" s="192">
        <f>IF(N505="zákl. přenesená",J505,0)</f>
        <v>0</v>
      </c>
      <c r="BH505" s="192">
        <f>IF(N505="sníž. přenesená",J505,0)</f>
        <v>0</v>
      </c>
      <c r="BI505" s="192">
        <f>IF(N505="nulová",J505,0)</f>
        <v>0</v>
      </c>
      <c r="BJ505" s="19" t="s">
        <v>82</v>
      </c>
      <c r="BK505" s="192">
        <f>ROUND(I505*H505,2)</f>
        <v>0</v>
      </c>
      <c r="BL505" s="19" t="s">
        <v>263</v>
      </c>
      <c r="BM505" s="191" t="s">
        <v>576</v>
      </c>
    </row>
    <row r="506" s="2" customFormat="1">
      <c r="A506" s="38"/>
      <c r="B506" s="39"/>
      <c r="C506" s="38"/>
      <c r="D506" s="193" t="s">
        <v>154</v>
      </c>
      <c r="E506" s="38"/>
      <c r="F506" s="194" t="s">
        <v>577</v>
      </c>
      <c r="G506" s="38"/>
      <c r="H506" s="38"/>
      <c r="I506" s="195"/>
      <c r="J506" s="38"/>
      <c r="K506" s="38"/>
      <c r="L506" s="39"/>
      <c r="M506" s="196"/>
      <c r="N506" s="197"/>
      <c r="O506" s="77"/>
      <c r="P506" s="77"/>
      <c r="Q506" s="77"/>
      <c r="R506" s="77"/>
      <c r="S506" s="77"/>
      <c r="T506" s="78"/>
      <c r="U506" s="38"/>
      <c r="V506" s="38"/>
      <c r="W506" s="38"/>
      <c r="X506" s="38"/>
      <c r="Y506" s="38"/>
      <c r="Z506" s="38"/>
      <c r="AA506" s="38"/>
      <c r="AB506" s="38"/>
      <c r="AC506" s="38"/>
      <c r="AD506" s="38"/>
      <c r="AE506" s="38"/>
      <c r="AT506" s="19" t="s">
        <v>154</v>
      </c>
      <c r="AU506" s="19" t="s">
        <v>84</v>
      </c>
    </row>
    <row r="507" s="2" customFormat="1">
      <c r="A507" s="38"/>
      <c r="B507" s="39"/>
      <c r="C507" s="38"/>
      <c r="D507" s="198" t="s">
        <v>156</v>
      </c>
      <c r="E507" s="38"/>
      <c r="F507" s="199" t="s">
        <v>578</v>
      </c>
      <c r="G507" s="38"/>
      <c r="H507" s="38"/>
      <c r="I507" s="195"/>
      <c r="J507" s="38"/>
      <c r="K507" s="38"/>
      <c r="L507" s="39"/>
      <c r="M507" s="196"/>
      <c r="N507" s="197"/>
      <c r="O507" s="77"/>
      <c r="P507" s="77"/>
      <c r="Q507" s="77"/>
      <c r="R507" s="77"/>
      <c r="S507" s="77"/>
      <c r="T507" s="78"/>
      <c r="U507" s="38"/>
      <c r="V507" s="38"/>
      <c r="W507" s="38"/>
      <c r="X507" s="38"/>
      <c r="Y507" s="38"/>
      <c r="Z507" s="38"/>
      <c r="AA507" s="38"/>
      <c r="AB507" s="38"/>
      <c r="AC507" s="38"/>
      <c r="AD507" s="38"/>
      <c r="AE507" s="38"/>
      <c r="AT507" s="19" t="s">
        <v>156</v>
      </c>
      <c r="AU507" s="19" t="s">
        <v>84</v>
      </c>
    </row>
    <row r="508" s="15" customFormat="1">
      <c r="A508" s="15"/>
      <c r="B508" s="216"/>
      <c r="C508" s="15"/>
      <c r="D508" s="193" t="s">
        <v>158</v>
      </c>
      <c r="E508" s="217" t="s">
        <v>1</v>
      </c>
      <c r="F508" s="218" t="s">
        <v>315</v>
      </c>
      <c r="G508" s="15"/>
      <c r="H508" s="217" t="s">
        <v>1</v>
      </c>
      <c r="I508" s="219"/>
      <c r="J508" s="15"/>
      <c r="K508" s="15"/>
      <c r="L508" s="216"/>
      <c r="M508" s="220"/>
      <c r="N508" s="221"/>
      <c r="O508" s="221"/>
      <c r="P508" s="221"/>
      <c r="Q508" s="221"/>
      <c r="R508" s="221"/>
      <c r="S508" s="221"/>
      <c r="T508" s="222"/>
      <c r="U508" s="15"/>
      <c r="V508" s="15"/>
      <c r="W508" s="15"/>
      <c r="X508" s="15"/>
      <c r="Y508" s="15"/>
      <c r="Z508" s="15"/>
      <c r="AA508" s="15"/>
      <c r="AB508" s="15"/>
      <c r="AC508" s="15"/>
      <c r="AD508" s="15"/>
      <c r="AE508" s="15"/>
      <c r="AT508" s="217" t="s">
        <v>158</v>
      </c>
      <c r="AU508" s="217" t="s">
        <v>84</v>
      </c>
      <c r="AV508" s="15" t="s">
        <v>82</v>
      </c>
      <c r="AW508" s="15" t="s">
        <v>31</v>
      </c>
      <c r="AX508" s="15" t="s">
        <v>74</v>
      </c>
      <c r="AY508" s="217" t="s">
        <v>145</v>
      </c>
    </row>
    <row r="509" s="15" customFormat="1">
      <c r="A509" s="15"/>
      <c r="B509" s="216"/>
      <c r="C509" s="15"/>
      <c r="D509" s="193" t="s">
        <v>158</v>
      </c>
      <c r="E509" s="217" t="s">
        <v>1</v>
      </c>
      <c r="F509" s="218" t="s">
        <v>316</v>
      </c>
      <c r="G509" s="15"/>
      <c r="H509" s="217" t="s">
        <v>1</v>
      </c>
      <c r="I509" s="219"/>
      <c r="J509" s="15"/>
      <c r="K509" s="15"/>
      <c r="L509" s="216"/>
      <c r="M509" s="220"/>
      <c r="N509" s="221"/>
      <c r="O509" s="221"/>
      <c r="P509" s="221"/>
      <c r="Q509" s="221"/>
      <c r="R509" s="221"/>
      <c r="S509" s="221"/>
      <c r="T509" s="222"/>
      <c r="U509" s="15"/>
      <c r="V509" s="15"/>
      <c r="W509" s="15"/>
      <c r="X509" s="15"/>
      <c r="Y509" s="15"/>
      <c r="Z509" s="15"/>
      <c r="AA509" s="15"/>
      <c r="AB509" s="15"/>
      <c r="AC509" s="15"/>
      <c r="AD509" s="15"/>
      <c r="AE509" s="15"/>
      <c r="AT509" s="217" t="s">
        <v>158</v>
      </c>
      <c r="AU509" s="217" t="s">
        <v>84</v>
      </c>
      <c r="AV509" s="15" t="s">
        <v>82</v>
      </c>
      <c r="AW509" s="15" t="s">
        <v>31</v>
      </c>
      <c r="AX509" s="15" t="s">
        <v>74</v>
      </c>
      <c r="AY509" s="217" t="s">
        <v>145</v>
      </c>
    </row>
    <row r="510" s="13" customFormat="1">
      <c r="A510" s="13"/>
      <c r="B510" s="200"/>
      <c r="C510" s="13"/>
      <c r="D510" s="193" t="s">
        <v>158</v>
      </c>
      <c r="E510" s="201" t="s">
        <v>1</v>
      </c>
      <c r="F510" s="202" t="s">
        <v>317</v>
      </c>
      <c r="G510" s="13"/>
      <c r="H510" s="203">
        <v>3.75</v>
      </c>
      <c r="I510" s="204"/>
      <c r="J510" s="13"/>
      <c r="K510" s="13"/>
      <c r="L510" s="200"/>
      <c r="M510" s="205"/>
      <c r="N510" s="206"/>
      <c r="O510" s="206"/>
      <c r="P510" s="206"/>
      <c r="Q510" s="206"/>
      <c r="R510" s="206"/>
      <c r="S510" s="206"/>
      <c r="T510" s="207"/>
      <c r="U510" s="13"/>
      <c r="V510" s="13"/>
      <c r="W510" s="13"/>
      <c r="X510" s="13"/>
      <c r="Y510" s="13"/>
      <c r="Z510" s="13"/>
      <c r="AA510" s="13"/>
      <c r="AB510" s="13"/>
      <c r="AC510" s="13"/>
      <c r="AD510" s="13"/>
      <c r="AE510" s="13"/>
      <c r="AT510" s="201" t="s">
        <v>158</v>
      </c>
      <c r="AU510" s="201" t="s">
        <v>84</v>
      </c>
      <c r="AV510" s="13" t="s">
        <v>84</v>
      </c>
      <c r="AW510" s="13" t="s">
        <v>31</v>
      </c>
      <c r="AX510" s="13" t="s">
        <v>74</v>
      </c>
      <c r="AY510" s="201" t="s">
        <v>145</v>
      </c>
    </row>
    <row r="511" s="13" customFormat="1">
      <c r="A511" s="13"/>
      <c r="B511" s="200"/>
      <c r="C511" s="13"/>
      <c r="D511" s="193" t="s">
        <v>158</v>
      </c>
      <c r="E511" s="201" t="s">
        <v>1</v>
      </c>
      <c r="F511" s="202" t="s">
        <v>318</v>
      </c>
      <c r="G511" s="13"/>
      <c r="H511" s="203">
        <v>2.5099999999999998</v>
      </c>
      <c r="I511" s="204"/>
      <c r="J511" s="13"/>
      <c r="K511" s="13"/>
      <c r="L511" s="200"/>
      <c r="M511" s="205"/>
      <c r="N511" s="206"/>
      <c r="O511" s="206"/>
      <c r="P511" s="206"/>
      <c r="Q511" s="206"/>
      <c r="R511" s="206"/>
      <c r="S511" s="206"/>
      <c r="T511" s="207"/>
      <c r="U511" s="13"/>
      <c r="V511" s="13"/>
      <c r="W511" s="13"/>
      <c r="X511" s="13"/>
      <c r="Y511" s="13"/>
      <c r="Z511" s="13"/>
      <c r="AA511" s="13"/>
      <c r="AB511" s="13"/>
      <c r="AC511" s="13"/>
      <c r="AD511" s="13"/>
      <c r="AE511" s="13"/>
      <c r="AT511" s="201" t="s">
        <v>158</v>
      </c>
      <c r="AU511" s="201" t="s">
        <v>84</v>
      </c>
      <c r="AV511" s="13" t="s">
        <v>84</v>
      </c>
      <c r="AW511" s="13" t="s">
        <v>31</v>
      </c>
      <c r="AX511" s="13" t="s">
        <v>74</v>
      </c>
      <c r="AY511" s="201" t="s">
        <v>145</v>
      </c>
    </row>
    <row r="512" s="13" customFormat="1">
      <c r="A512" s="13"/>
      <c r="B512" s="200"/>
      <c r="C512" s="13"/>
      <c r="D512" s="193" t="s">
        <v>158</v>
      </c>
      <c r="E512" s="201" t="s">
        <v>1</v>
      </c>
      <c r="F512" s="202" t="s">
        <v>319</v>
      </c>
      <c r="G512" s="13"/>
      <c r="H512" s="203">
        <v>9.5999999999999996</v>
      </c>
      <c r="I512" s="204"/>
      <c r="J512" s="13"/>
      <c r="K512" s="13"/>
      <c r="L512" s="200"/>
      <c r="M512" s="205"/>
      <c r="N512" s="206"/>
      <c r="O512" s="206"/>
      <c r="P512" s="206"/>
      <c r="Q512" s="206"/>
      <c r="R512" s="206"/>
      <c r="S512" s="206"/>
      <c r="T512" s="207"/>
      <c r="U512" s="13"/>
      <c r="V512" s="13"/>
      <c r="W512" s="13"/>
      <c r="X512" s="13"/>
      <c r="Y512" s="13"/>
      <c r="Z512" s="13"/>
      <c r="AA512" s="13"/>
      <c r="AB512" s="13"/>
      <c r="AC512" s="13"/>
      <c r="AD512" s="13"/>
      <c r="AE512" s="13"/>
      <c r="AT512" s="201" t="s">
        <v>158</v>
      </c>
      <c r="AU512" s="201" t="s">
        <v>84</v>
      </c>
      <c r="AV512" s="13" t="s">
        <v>84</v>
      </c>
      <c r="AW512" s="13" t="s">
        <v>31</v>
      </c>
      <c r="AX512" s="13" t="s">
        <v>74</v>
      </c>
      <c r="AY512" s="201" t="s">
        <v>145</v>
      </c>
    </row>
    <row r="513" s="13" customFormat="1">
      <c r="A513" s="13"/>
      <c r="B513" s="200"/>
      <c r="C513" s="13"/>
      <c r="D513" s="193" t="s">
        <v>158</v>
      </c>
      <c r="E513" s="201" t="s">
        <v>1</v>
      </c>
      <c r="F513" s="202" t="s">
        <v>320</v>
      </c>
      <c r="G513" s="13"/>
      <c r="H513" s="203">
        <v>17.399999999999999</v>
      </c>
      <c r="I513" s="204"/>
      <c r="J513" s="13"/>
      <c r="K513" s="13"/>
      <c r="L513" s="200"/>
      <c r="M513" s="205"/>
      <c r="N513" s="206"/>
      <c r="O513" s="206"/>
      <c r="P513" s="206"/>
      <c r="Q513" s="206"/>
      <c r="R513" s="206"/>
      <c r="S513" s="206"/>
      <c r="T513" s="207"/>
      <c r="U513" s="13"/>
      <c r="V513" s="13"/>
      <c r="W513" s="13"/>
      <c r="X513" s="13"/>
      <c r="Y513" s="13"/>
      <c r="Z513" s="13"/>
      <c r="AA513" s="13"/>
      <c r="AB513" s="13"/>
      <c r="AC513" s="13"/>
      <c r="AD513" s="13"/>
      <c r="AE513" s="13"/>
      <c r="AT513" s="201" t="s">
        <v>158</v>
      </c>
      <c r="AU513" s="201" t="s">
        <v>84</v>
      </c>
      <c r="AV513" s="13" t="s">
        <v>84</v>
      </c>
      <c r="AW513" s="13" t="s">
        <v>31</v>
      </c>
      <c r="AX513" s="13" t="s">
        <v>74</v>
      </c>
      <c r="AY513" s="201" t="s">
        <v>145</v>
      </c>
    </row>
    <row r="514" s="13" customFormat="1">
      <c r="A514" s="13"/>
      <c r="B514" s="200"/>
      <c r="C514" s="13"/>
      <c r="D514" s="193" t="s">
        <v>158</v>
      </c>
      <c r="E514" s="201" t="s">
        <v>1</v>
      </c>
      <c r="F514" s="202" t="s">
        <v>321</v>
      </c>
      <c r="G514" s="13"/>
      <c r="H514" s="203">
        <v>12.310000000000001</v>
      </c>
      <c r="I514" s="204"/>
      <c r="J514" s="13"/>
      <c r="K514" s="13"/>
      <c r="L514" s="200"/>
      <c r="M514" s="205"/>
      <c r="N514" s="206"/>
      <c r="O514" s="206"/>
      <c r="P514" s="206"/>
      <c r="Q514" s="206"/>
      <c r="R514" s="206"/>
      <c r="S514" s="206"/>
      <c r="T514" s="207"/>
      <c r="U514" s="13"/>
      <c r="V514" s="13"/>
      <c r="W514" s="13"/>
      <c r="X514" s="13"/>
      <c r="Y514" s="13"/>
      <c r="Z514" s="13"/>
      <c r="AA514" s="13"/>
      <c r="AB514" s="13"/>
      <c r="AC514" s="13"/>
      <c r="AD514" s="13"/>
      <c r="AE514" s="13"/>
      <c r="AT514" s="201" t="s">
        <v>158</v>
      </c>
      <c r="AU514" s="201" t="s">
        <v>84</v>
      </c>
      <c r="AV514" s="13" t="s">
        <v>84</v>
      </c>
      <c r="AW514" s="13" t="s">
        <v>31</v>
      </c>
      <c r="AX514" s="13" t="s">
        <v>74</v>
      </c>
      <c r="AY514" s="201" t="s">
        <v>145</v>
      </c>
    </row>
    <row r="515" s="14" customFormat="1">
      <c r="A515" s="14"/>
      <c r="B515" s="208"/>
      <c r="C515" s="14"/>
      <c r="D515" s="193" t="s">
        <v>158</v>
      </c>
      <c r="E515" s="209" t="s">
        <v>1</v>
      </c>
      <c r="F515" s="210" t="s">
        <v>160</v>
      </c>
      <c r="G515" s="14"/>
      <c r="H515" s="211">
        <v>45.57</v>
      </c>
      <c r="I515" s="212"/>
      <c r="J515" s="14"/>
      <c r="K515" s="14"/>
      <c r="L515" s="208"/>
      <c r="M515" s="213"/>
      <c r="N515" s="214"/>
      <c r="O515" s="214"/>
      <c r="P515" s="214"/>
      <c r="Q515" s="214"/>
      <c r="R515" s="214"/>
      <c r="S515" s="214"/>
      <c r="T515" s="215"/>
      <c r="U515" s="14"/>
      <c r="V515" s="14"/>
      <c r="W515" s="14"/>
      <c r="X515" s="14"/>
      <c r="Y515" s="14"/>
      <c r="Z515" s="14"/>
      <c r="AA515" s="14"/>
      <c r="AB515" s="14"/>
      <c r="AC515" s="14"/>
      <c r="AD515" s="14"/>
      <c r="AE515" s="14"/>
      <c r="AT515" s="209" t="s">
        <v>158</v>
      </c>
      <c r="AU515" s="209" t="s">
        <v>84</v>
      </c>
      <c r="AV515" s="14" t="s">
        <v>152</v>
      </c>
      <c r="AW515" s="14" t="s">
        <v>31</v>
      </c>
      <c r="AX515" s="14" t="s">
        <v>82</v>
      </c>
      <c r="AY515" s="209" t="s">
        <v>145</v>
      </c>
    </row>
    <row r="516" s="2" customFormat="1" ht="37.8" customHeight="1">
      <c r="A516" s="38"/>
      <c r="B516" s="179"/>
      <c r="C516" s="224" t="s">
        <v>579</v>
      </c>
      <c r="D516" s="224" t="s">
        <v>238</v>
      </c>
      <c r="E516" s="225" t="s">
        <v>580</v>
      </c>
      <c r="F516" s="226" t="s">
        <v>581</v>
      </c>
      <c r="G516" s="227" t="s">
        <v>150</v>
      </c>
      <c r="H516" s="228">
        <v>48.759999999999998</v>
      </c>
      <c r="I516" s="229"/>
      <c r="J516" s="230">
        <f>ROUND(I516*H516,2)</f>
        <v>0</v>
      </c>
      <c r="K516" s="226" t="s">
        <v>151</v>
      </c>
      <c r="L516" s="231"/>
      <c r="M516" s="232" t="s">
        <v>1</v>
      </c>
      <c r="N516" s="233" t="s">
        <v>39</v>
      </c>
      <c r="O516" s="77"/>
      <c r="P516" s="189">
        <f>O516*H516</f>
        <v>0</v>
      </c>
      <c r="Q516" s="189">
        <v>0.0020999999999999999</v>
      </c>
      <c r="R516" s="189">
        <f>Q516*H516</f>
        <v>0.10239599999999999</v>
      </c>
      <c r="S516" s="189">
        <v>0</v>
      </c>
      <c r="T516" s="190">
        <f>S516*H516</f>
        <v>0</v>
      </c>
      <c r="U516" s="38"/>
      <c r="V516" s="38"/>
      <c r="W516" s="38"/>
      <c r="X516" s="38"/>
      <c r="Y516" s="38"/>
      <c r="Z516" s="38"/>
      <c r="AA516" s="38"/>
      <c r="AB516" s="38"/>
      <c r="AC516" s="38"/>
      <c r="AD516" s="38"/>
      <c r="AE516" s="38"/>
      <c r="AR516" s="191" t="s">
        <v>304</v>
      </c>
      <c r="AT516" s="191" t="s">
        <v>238</v>
      </c>
      <c r="AU516" s="191" t="s">
        <v>84</v>
      </c>
      <c r="AY516" s="19" t="s">
        <v>145</v>
      </c>
      <c r="BE516" s="192">
        <f>IF(N516="základní",J516,0)</f>
        <v>0</v>
      </c>
      <c r="BF516" s="192">
        <f>IF(N516="snížená",J516,0)</f>
        <v>0</v>
      </c>
      <c r="BG516" s="192">
        <f>IF(N516="zákl. přenesená",J516,0)</f>
        <v>0</v>
      </c>
      <c r="BH516" s="192">
        <f>IF(N516="sníž. přenesená",J516,0)</f>
        <v>0</v>
      </c>
      <c r="BI516" s="192">
        <f>IF(N516="nulová",J516,0)</f>
        <v>0</v>
      </c>
      <c r="BJ516" s="19" t="s">
        <v>82</v>
      </c>
      <c r="BK516" s="192">
        <f>ROUND(I516*H516,2)</f>
        <v>0</v>
      </c>
      <c r="BL516" s="19" t="s">
        <v>263</v>
      </c>
      <c r="BM516" s="191" t="s">
        <v>582</v>
      </c>
    </row>
    <row r="517" s="2" customFormat="1">
      <c r="A517" s="38"/>
      <c r="B517" s="39"/>
      <c r="C517" s="38"/>
      <c r="D517" s="193" t="s">
        <v>154</v>
      </c>
      <c r="E517" s="38"/>
      <c r="F517" s="194" t="s">
        <v>581</v>
      </c>
      <c r="G517" s="38"/>
      <c r="H517" s="38"/>
      <c r="I517" s="195"/>
      <c r="J517" s="38"/>
      <c r="K517" s="38"/>
      <c r="L517" s="39"/>
      <c r="M517" s="196"/>
      <c r="N517" s="197"/>
      <c r="O517" s="77"/>
      <c r="P517" s="77"/>
      <c r="Q517" s="77"/>
      <c r="R517" s="77"/>
      <c r="S517" s="77"/>
      <c r="T517" s="78"/>
      <c r="U517" s="38"/>
      <c r="V517" s="38"/>
      <c r="W517" s="38"/>
      <c r="X517" s="38"/>
      <c r="Y517" s="38"/>
      <c r="Z517" s="38"/>
      <c r="AA517" s="38"/>
      <c r="AB517" s="38"/>
      <c r="AC517" s="38"/>
      <c r="AD517" s="38"/>
      <c r="AE517" s="38"/>
      <c r="AT517" s="19" t="s">
        <v>154</v>
      </c>
      <c r="AU517" s="19" t="s">
        <v>84</v>
      </c>
    </row>
    <row r="518" s="2" customFormat="1">
      <c r="A518" s="38"/>
      <c r="B518" s="39"/>
      <c r="C518" s="38"/>
      <c r="D518" s="193" t="s">
        <v>205</v>
      </c>
      <c r="E518" s="38"/>
      <c r="F518" s="223" t="s">
        <v>583</v>
      </c>
      <c r="G518" s="38"/>
      <c r="H518" s="38"/>
      <c r="I518" s="195"/>
      <c r="J518" s="38"/>
      <c r="K518" s="38"/>
      <c r="L518" s="39"/>
      <c r="M518" s="196"/>
      <c r="N518" s="197"/>
      <c r="O518" s="77"/>
      <c r="P518" s="77"/>
      <c r="Q518" s="77"/>
      <c r="R518" s="77"/>
      <c r="S518" s="77"/>
      <c r="T518" s="78"/>
      <c r="U518" s="38"/>
      <c r="V518" s="38"/>
      <c r="W518" s="38"/>
      <c r="X518" s="38"/>
      <c r="Y518" s="38"/>
      <c r="Z518" s="38"/>
      <c r="AA518" s="38"/>
      <c r="AB518" s="38"/>
      <c r="AC518" s="38"/>
      <c r="AD518" s="38"/>
      <c r="AE518" s="38"/>
      <c r="AT518" s="19" t="s">
        <v>205</v>
      </c>
      <c r="AU518" s="19" t="s">
        <v>84</v>
      </c>
    </row>
    <row r="519" s="13" customFormat="1">
      <c r="A519" s="13"/>
      <c r="B519" s="200"/>
      <c r="C519" s="13"/>
      <c r="D519" s="193" t="s">
        <v>158</v>
      </c>
      <c r="E519" s="13"/>
      <c r="F519" s="202" t="s">
        <v>584</v>
      </c>
      <c r="G519" s="13"/>
      <c r="H519" s="203">
        <v>48.759999999999998</v>
      </c>
      <c r="I519" s="204"/>
      <c r="J519" s="13"/>
      <c r="K519" s="13"/>
      <c r="L519" s="200"/>
      <c r="M519" s="205"/>
      <c r="N519" s="206"/>
      <c r="O519" s="206"/>
      <c r="P519" s="206"/>
      <c r="Q519" s="206"/>
      <c r="R519" s="206"/>
      <c r="S519" s="206"/>
      <c r="T519" s="207"/>
      <c r="U519" s="13"/>
      <c r="V519" s="13"/>
      <c r="W519" s="13"/>
      <c r="X519" s="13"/>
      <c r="Y519" s="13"/>
      <c r="Z519" s="13"/>
      <c r="AA519" s="13"/>
      <c r="AB519" s="13"/>
      <c r="AC519" s="13"/>
      <c r="AD519" s="13"/>
      <c r="AE519" s="13"/>
      <c r="AT519" s="201" t="s">
        <v>158</v>
      </c>
      <c r="AU519" s="201" t="s">
        <v>84</v>
      </c>
      <c r="AV519" s="13" t="s">
        <v>84</v>
      </c>
      <c r="AW519" s="13" t="s">
        <v>3</v>
      </c>
      <c r="AX519" s="13" t="s">
        <v>82</v>
      </c>
      <c r="AY519" s="201" t="s">
        <v>145</v>
      </c>
    </row>
    <row r="520" s="12" customFormat="1" ht="22.8" customHeight="1">
      <c r="A520" s="12"/>
      <c r="B520" s="166"/>
      <c r="C520" s="12"/>
      <c r="D520" s="167" t="s">
        <v>73</v>
      </c>
      <c r="E520" s="177" t="s">
        <v>585</v>
      </c>
      <c r="F520" s="177" t="s">
        <v>586</v>
      </c>
      <c r="G520" s="12"/>
      <c r="H520" s="12"/>
      <c r="I520" s="169"/>
      <c r="J520" s="178">
        <f>BK520</f>
        <v>0</v>
      </c>
      <c r="K520" s="12"/>
      <c r="L520" s="166"/>
      <c r="M520" s="171"/>
      <c r="N520" s="172"/>
      <c r="O520" s="172"/>
      <c r="P520" s="173">
        <f>SUM(P521:P550)</f>
        <v>0</v>
      </c>
      <c r="Q520" s="172"/>
      <c r="R520" s="173">
        <f>SUM(R521:R550)</f>
        <v>0.23951496</v>
      </c>
      <c r="S520" s="172"/>
      <c r="T520" s="174">
        <f>SUM(T521:T550)</f>
        <v>0</v>
      </c>
      <c r="U520" s="12"/>
      <c r="V520" s="12"/>
      <c r="W520" s="12"/>
      <c r="X520" s="12"/>
      <c r="Y520" s="12"/>
      <c r="Z520" s="12"/>
      <c r="AA520" s="12"/>
      <c r="AB520" s="12"/>
      <c r="AC520" s="12"/>
      <c r="AD520" s="12"/>
      <c r="AE520" s="12"/>
      <c r="AR520" s="167" t="s">
        <v>84</v>
      </c>
      <c r="AT520" s="175" t="s">
        <v>73</v>
      </c>
      <c r="AU520" s="175" t="s">
        <v>82</v>
      </c>
      <c r="AY520" s="167" t="s">
        <v>145</v>
      </c>
      <c r="BK520" s="176">
        <f>SUM(BK521:BK550)</f>
        <v>0</v>
      </c>
    </row>
    <row r="521" s="2" customFormat="1" ht="33" customHeight="1">
      <c r="A521" s="38"/>
      <c r="B521" s="179"/>
      <c r="C521" s="180" t="s">
        <v>587</v>
      </c>
      <c r="D521" s="180" t="s">
        <v>147</v>
      </c>
      <c r="E521" s="181" t="s">
        <v>588</v>
      </c>
      <c r="F521" s="182" t="s">
        <v>589</v>
      </c>
      <c r="G521" s="183" t="s">
        <v>392</v>
      </c>
      <c r="H521" s="184">
        <v>28.361999999999998</v>
      </c>
      <c r="I521" s="185"/>
      <c r="J521" s="186">
        <f>ROUND(I521*H521,2)</f>
        <v>0</v>
      </c>
      <c r="K521" s="182" t="s">
        <v>151</v>
      </c>
      <c r="L521" s="39"/>
      <c r="M521" s="187" t="s">
        <v>1</v>
      </c>
      <c r="N521" s="188" t="s">
        <v>39</v>
      </c>
      <c r="O521" s="77"/>
      <c r="P521" s="189">
        <f>O521*H521</f>
        <v>0</v>
      </c>
      <c r="Q521" s="189">
        <v>0.0058399999999999997</v>
      </c>
      <c r="R521" s="189">
        <f>Q521*H521</f>
        <v>0.16563407999999999</v>
      </c>
      <c r="S521" s="189">
        <v>0</v>
      </c>
      <c r="T521" s="190">
        <f>S521*H521</f>
        <v>0</v>
      </c>
      <c r="U521" s="38"/>
      <c r="V521" s="38"/>
      <c r="W521" s="38"/>
      <c r="X521" s="38"/>
      <c r="Y521" s="38"/>
      <c r="Z521" s="38"/>
      <c r="AA521" s="38"/>
      <c r="AB521" s="38"/>
      <c r="AC521" s="38"/>
      <c r="AD521" s="38"/>
      <c r="AE521" s="38"/>
      <c r="AR521" s="191" t="s">
        <v>263</v>
      </c>
      <c r="AT521" s="191" t="s">
        <v>147</v>
      </c>
      <c r="AU521" s="191" t="s">
        <v>84</v>
      </c>
      <c r="AY521" s="19" t="s">
        <v>145</v>
      </c>
      <c r="BE521" s="192">
        <f>IF(N521="základní",J521,0)</f>
        <v>0</v>
      </c>
      <c r="BF521" s="192">
        <f>IF(N521="snížená",J521,0)</f>
        <v>0</v>
      </c>
      <c r="BG521" s="192">
        <f>IF(N521="zákl. přenesená",J521,0)</f>
        <v>0</v>
      </c>
      <c r="BH521" s="192">
        <f>IF(N521="sníž. přenesená",J521,0)</f>
        <v>0</v>
      </c>
      <c r="BI521" s="192">
        <f>IF(N521="nulová",J521,0)</f>
        <v>0</v>
      </c>
      <c r="BJ521" s="19" t="s">
        <v>82</v>
      </c>
      <c r="BK521" s="192">
        <f>ROUND(I521*H521,2)</f>
        <v>0</v>
      </c>
      <c r="BL521" s="19" t="s">
        <v>263</v>
      </c>
      <c r="BM521" s="191" t="s">
        <v>590</v>
      </c>
    </row>
    <row r="522" s="2" customFormat="1">
      <c r="A522" s="38"/>
      <c r="B522" s="39"/>
      <c r="C522" s="38"/>
      <c r="D522" s="193" t="s">
        <v>154</v>
      </c>
      <c r="E522" s="38"/>
      <c r="F522" s="194" t="s">
        <v>591</v>
      </c>
      <c r="G522" s="38"/>
      <c r="H522" s="38"/>
      <c r="I522" s="195"/>
      <c r="J522" s="38"/>
      <c r="K522" s="38"/>
      <c r="L522" s="39"/>
      <c r="M522" s="196"/>
      <c r="N522" s="197"/>
      <c r="O522" s="77"/>
      <c r="P522" s="77"/>
      <c r="Q522" s="77"/>
      <c r="R522" s="77"/>
      <c r="S522" s="77"/>
      <c r="T522" s="78"/>
      <c r="U522" s="38"/>
      <c r="V522" s="38"/>
      <c r="W522" s="38"/>
      <c r="X522" s="38"/>
      <c r="Y522" s="38"/>
      <c r="Z522" s="38"/>
      <c r="AA522" s="38"/>
      <c r="AB522" s="38"/>
      <c r="AC522" s="38"/>
      <c r="AD522" s="38"/>
      <c r="AE522" s="38"/>
      <c r="AT522" s="19" t="s">
        <v>154</v>
      </c>
      <c r="AU522" s="19" t="s">
        <v>84</v>
      </c>
    </row>
    <row r="523" s="2" customFormat="1">
      <c r="A523" s="38"/>
      <c r="B523" s="39"/>
      <c r="C523" s="38"/>
      <c r="D523" s="198" t="s">
        <v>156</v>
      </c>
      <c r="E523" s="38"/>
      <c r="F523" s="199" t="s">
        <v>592</v>
      </c>
      <c r="G523" s="38"/>
      <c r="H523" s="38"/>
      <c r="I523" s="195"/>
      <c r="J523" s="38"/>
      <c r="K523" s="38"/>
      <c r="L523" s="39"/>
      <c r="M523" s="196"/>
      <c r="N523" s="197"/>
      <c r="O523" s="77"/>
      <c r="P523" s="77"/>
      <c r="Q523" s="77"/>
      <c r="R523" s="77"/>
      <c r="S523" s="77"/>
      <c r="T523" s="78"/>
      <c r="U523" s="38"/>
      <c r="V523" s="38"/>
      <c r="W523" s="38"/>
      <c r="X523" s="38"/>
      <c r="Y523" s="38"/>
      <c r="Z523" s="38"/>
      <c r="AA523" s="38"/>
      <c r="AB523" s="38"/>
      <c r="AC523" s="38"/>
      <c r="AD523" s="38"/>
      <c r="AE523" s="38"/>
      <c r="AT523" s="19" t="s">
        <v>156</v>
      </c>
      <c r="AU523" s="19" t="s">
        <v>84</v>
      </c>
    </row>
    <row r="524" s="15" customFormat="1">
      <c r="A524" s="15"/>
      <c r="B524" s="216"/>
      <c r="C524" s="15"/>
      <c r="D524" s="193" t="s">
        <v>158</v>
      </c>
      <c r="E524" s="217" t="s">
        <v>1</v>
      </c>
      <c r="F524" s="218" t="s">
        <v>593</v>
      </c>
      <c r="G524" s="15"/>
      <c r="H524" s="217" t="s">
        <v>1</v>
      </c>
      <c r="I524" s="219"/>
      <c r="J524" s="15"/>
      <c r="K524" s="15"/>
      <c r="L524" s="216"/>
      <c r="M524" s="220"/>
      <c r="N524" s="221"/>
      <c r="O524" s="221"/>
      <c r="P524" s="221"/>
      <c r="Q524" s="221"/>
      <c r="R524" s="221"/>
      <c r="S524" s="221"/>
      <c r="T524" s="222"/>
      <c r="U524" s="15"/>
      <c r="V524" s="15"/>
      <c r="W524" s="15"/>
      <c r="X524" s="15"/>
      <c r="Y524" s="15"/>
      <c r="Z524" s="15"/>
      <c r="AA524" s="15"/>
      <c r="AB524" s="15"/>
      <c r="AC524" s="15"/>
      <c r="AD524" s="15"/>
      <c r="AE524" s="15"/>
      <c r="AT524" s="217" t="s">
        <v>158</v>
      </c>
      <c r="AU524" s="217" t="s">
        <v>84</v>
      </c>
      <c r="AV524" s="15" t="s">
        <v>82</v>
      </c>
      <c r="AW524" s="15" t="s">
        <v>31</v>
      </c>
      <c r="AX524" s="15" t="s">
        <v>74</v>
      </c>
      <c r="AY524" s="217" t="s">
        <v>145</v>
      </c>
    </row>
    <row r="525" s="15" customFormat="1">
      <c r="A525" s="15"/>
      <c r="B525" s="216"/>
      <c r="C525" s="15"/>
      <c r="D525" s="193" t="s">
        <v>158</v>
      </c>
      <c r="E525" s="217" t="s">
        <v>1</v>
      </c>
      <c r="F525" s="218" t="s">
        <v>594</v>
      </c>
      <c r="G525" s="15"/>
      <c r="H525" s="217" t="s">
        <v>1</v>
      </c>
      <c r="I525" s="219"/>
      <c r="J525" s="15"/>
      <c r="K525" s="15"/>
      <c r="L525" s="216"/>
      <c r="M525" s="220"/>
      <c r="N525" s="221"/>
      <c r="O525" s="221"/>
      <c r="P525" s="221"/>
      <c r="Q525" s="221"/>
      <c r="R525" s="221"/>
      <c r="S525" s="221"/>
      <c r="T525" s="222"/>
      <c r="U525" s="15"/>
      <c r="V525" s="15"/>
      <c r="W525" s="15"/>
      <c r="X525" s="15"/>
      <c r="Y525" s="15"/>
      <c r="Z525" s="15"/>
      <c r="AA525" s="15"/>
      <c r="AB525" s="15"/>
      <c r="AC525" s="15"/>
      <c r="AD525" s="15"/>
      <c r="AE525" s="15"/>
      <c r="AT525" s="217" t="s">
        <v>158</v>
      </c>
      <c r="AU525" s="217" t="s">
        <v>84</v>
      </c>
      <c r="AV525" s="15" t="s">
        <v>82</v>
      </c>
      <c r="AW525" s="15" t="s">
        <v>31</v>
      </c>
      <c r="AX525" s="15" t="s">
        <v>74</v>
      </c>
      <c r="AY525" s="217" t="s">
        <v>145</v>
      </c>
    </row>
    <row r="526" s="13" customFormat="1">
      <c r="A526" s="13"/>
      <c r="B526" s="200"/>
      <c r="C526" s="13"/>
      <c r="D526" s="193" t="s">
        <v>158</v>
      </c>
      <c r="E526" s="201" t="s">
        <v>1</v>
      </c>
      <c r="F526" s="202" t="s">
        <v>595</v>
      </c>
      <c r="G526" s="13"/>
      <c r="H526" s="203">
        <v>10.724</v>
      </c>
      <c r="I526" s="204"/>
      <c r="J526" s="13"/>
      <c r="K526" s="13"/>
      <c r="L526" s="200"/>
      <c r="M526" s="205"/>
      <c r="N526" s="206"/>
      <c r="O526" s="206"/>
      <c r="P526" s="206"/>
      <c r="Q526" s="206"/>
      <c r="R526" s="206"/>
      <c r="S526" s="206"/>
      <c r="T526" s="207"/>
      <c r="U526" s="13"/>
      <c r="V526" s="13"/>
      <c r="W526" s="13"/>
      <c r="X526" s="13"/>
      <c r="Y526" s="13"/>
      <c r="Z526" s="13"/>
      <c r="AA526" s="13"/>
      <c r="AB526" s="13"/>
      <c r="AC526" s="13"/>
      <c r="AD526" s="13"/>
      <c r="AE526" s="13"/>
      <c r="AT526" s="201" t="s">
        <v>158</v>
      </c>
      <c r="AU526" s="201" t="s">
        <v>84</v>
      </c>
      <c r="AV526" s="13" t="s">
        <v>84</v>
      </c>
      <c r="AW526" s="13" t="s">
        <v>31</v>
      </c>
      <c r="AX526" s="13" t="s">
        <v>74</v>
      </c>
      <c r="AY526" s="201" t="s">
        <v>145</v>
      </c>
    </row>
    <row r="527" s="13" customFormat="1">
      <c r="A527" s="13"/>
      <c r="B527" s="200"/>
      <c r="C527" s="13"/>
      <c r="D527" s="193" t="s">
        <v>158</v>
      </c>
      <c r="E527" s="201" t="s">
        <v>1</v>
      </c>
      <c r="F527" s="202" t="s">
        <v>596</v>
      </c>
      <c r="G527" s="13"/>
      <c r="H527" s="203">
        <v>17.638000000000002</v>
      </c>
      <c r="I527" s="204"/>
      <c r="J527" s="13"/>
      <c r="K527" s="13"/>
      <c r="L527" s="200"/>
      <c r="M527" s="205"/>
      <c r="N527" s="206"/>
      <c r="O527" s="206"/>
      <c r="P527" s="206"/>
      <c r="Q527" s="206"/>
      <c r="R527" s="206"/>
      <c r="S527" s="206"/>
      <c r="T527" s="207"/>
      <c r="U527" s="13"/>
      <c r="V527" s="13"/>
      <c r="W527" s="13"/>
      <c r="X527" s="13"/>
      <c r="Y527" s="13"/>
      <c r="Z527" s="13"/>
      <c r="AA527" s="13"/>
      <c r="AB527" s="13"/>
      <c r="AC527" s="13"/>
      <c r="AD527" s="13"/>
      <c r="AE527" s="13"/>
      <c r="AT527" s="201" t="s">
        <v>158</v>
      </c>
      <c r="AU527" s="201" t="s">
        <v>84</v>
      </c>
      <c r="AV527" s="13" t="s">
        <v>84</v>
      </c>
      <c r="AW527" s="13" t="s">
        <v>31</v>
      </c>
      <c r="AX527" s="13" t="s">
        <v>74</v>
      </c>
      <c r="AY527" s="201" t="s">
        <v>145</v>
      </c>
    </row>
    <row r="528" s="14" customFormat="1">
      <c r="A528" s="14"/>
      <c r="B528" s="208"/>
      <c r="C528" s="14"/>
      <c r="D528" s="193" t="s">
        <v>158</v>
      </c>
      <c r="E528" s="209" t="s">
        <v>1</v>
      </c>
      <c r="F528" s="210" t="s">
        <v>160</v>
      </c>
      <c r="G528" s="14"/>
      <c r="H528" s="211">
        <v>28.362000000000002</v>
      </c>
      <c r="I528" s="212"/>
      <c r="J528" s="14"/>
      <c r="K528" s="14"/>
      <c r="L528" s="208"/>
      <c r="M528" s="213"/>
      <c r="N528" s="214"/>
      <c r="O528" s="214"/>
      <c r="P528" s="214"/>
      <c r="Q528" s="214"/>
      <c r="R528" s="214"/>
      <c r="S528" s="214"/>
      <c r="T528" s="215"/>
      <c r="U528" s="14"/>
      <c r="V528" s="14"/>
      <c r="W528" s="14"/>
      <c r="X528" s="14"/>
      <c r="Y528" s="14"/>
      <c r="Z528" s="14"/>
      <c r="AA528" s="14"/>
      <c r="AB528" s="14"/>
      <c r="AC528" s="14"/>
      <c r="AD528" s="14"/>
      <c r="AE528" s="14"/>
      <c r="AT528" s="209" t="s">
        <v>158</v>
      </c>
      <c r="AU528" s="209" t="s">
        <v>84</v>
      </c>
      <c r="AV528" s="14" t="s">
        <v>152</v>
      </c>
      <c r="AW528" s="14" t="s">
        <v>31</v>
      </c>
      <c r="AX528" s="14" t="s">
        <v>82</v>
      </c>
      <c r="AY528" s="209" t="s">
        <v>145</v>
      </c>
    </row>
    <row r="529" s="2" customFormat="1" ht="24.15" customHeight="1">
      <c r="A529" s="38"/>
      <c r="B529" s="179"/>
      <c r="C529" s="180" t="s">
        <v>597</v>
      </c>
      <c r="D529" s="180" t="s">
        <v>147</v>
      </c>
      <c r="E529" s="181" t="s">
        <v>598</v>
      </c>
      <c r="F529" s="182" t="s">
        <v>599</v>
      </c>
      <c r="G529" s="183" t="s">
        <v>392</v>
      </c>
      <c r="H529" s="184">
        <v>6.9260000000000002</v>
      </c>
      <c r="I529" s="185"/>
      <c r="J529" s="186">
        <f>ROUND(I529*H529,2)</f>
        <v>0</v>
      </c>
      <c r="K529" s="182" t="s">
        <v>151</v>
      </c>
      <c r="L529" s="39"/>
      <c r="M529" s="187" t="s">
        <v>1</v>
      </c>
      <c r="N529" s="188" t="s">
        <v>39</v>
      </c>
      <c r="O529" s="77"/>
      <c r="P529" s="189">
        <f>O529*H529</f>
        <v>0</v>
      </c>
      <c r="Q529" s="189">
        <v>0.0058799999999999998</v>
      </c>
      <c r="R529" s="189">
        <f>Q529*H529</f>
        <v>0.040724879999999998</v>
      </c>
      <c r="S529" s="189">
        <v>0</v>
      </c>
      <c r="T529" s="190">
        <f>S529*H529</f>
        <v>0</v>
      </c>
      <c r="U529" s="38"/>
      <c r="V529" s="38"/>
      <c r="W529" s="38"/>
      <c r="X529" s="38"/>
      <c r="Y529" s="38"/>
      <c r="Z529" s="38"/>
      <c r="AA529" s="38"/>
      <c r="AB529" s="38"/>
      <c r="AC529" s="38"/>
      <c r="AD529" s="38"/>
      <c r="AE529" s="38"/>
      <c r="AR529" s="191" t="s">
        <v>263</v>
      </c>
      <c r="AT529" s="191" t="s">
        <v>147</v>
      </c>
      <c r="AU529" s="191" t="s">
        <v>84</v>
      </c>
      <c r="AY529" s="19" t="s">
        <v>145</v>
      </c>
      <c r="BE529" s="192">
        <f>IF(N529="základní",J529,0)</f>
        <v>0</v>
      </c>
      <c r="BF529" s="192">
        <f>IF(N529="snížená",J529,0)</f>
        <v>0</v>
      </c>
      <c r="BG529" s="192">
        <f>IF(N529="zákl. přenesená",J529,0)</f>
        <v>0</v>
      </c>
      <c r="BH529" s="192">
        <f>IF(N529="sníž. přenesená",J529,0)</f>
        <v>0</v>
      </c>
      <c r="BI529" s="192">
        <f>IF(N529="nulová",J529,0)</f>
        <v>0</v>
      </c>
      <c r="BJ529" s="19" t="s">
        <v>82</v>
      </c>
      <c r="BK529" s="192">
        <f>ROUND(I529*H529,2)</f>
        <v>0</v>
      </c>
      <c r="BL529" s="19" t="s">
        <v>263</v>
      </c>
      <c r="BM529" s="191" t="s">
        <v>600</v>
      </c>
    </row>
    <row r="530" s="2" customFormat="1">
      <c r="A530" s="38"/>
      <c r="B530" s="39"/>
      <c r="C530" s="38"/>
      <c r="D530" s="193" t="s">
        <v>154</v>
      </c>
      <c r="E530" s="38"/>
      <c r="F530" s="194" t="s">
        <v>601</v>
      </c>
      <c r="G530" s="38"/>
      <c r="H530" s="38"/>
      <c r="I530" s="195"/>
      <c r="J530" s="38"/>
      <c r="K530" s="38"/>
      <c r="L530" s="39"/>
      <c r="M530" s="196"/>
      <c r="N530" s="197"/>
      <c r="O530" s="77"/>
      <c r="P530" s="77"/>
      <c r="Q530" s="77"/>
      <c r="R530" s="77"/>
      <c r="S530" s="77"/>
      <c r="T530" s="78"/>
      <c r="U530" s="38"/>
      <c r="V530" s="38"/>
      <c r="W530" s="38"/>
      <c r="X530" s="38"/>
      <c r="Y530" s="38"/>
      <c r="Z530" s="38"/>
      <c r="AA530" s="38"/>
      <c r="AB530" s="38"/>
      <c r="AC530" s="38"/>
      <c r="AD530" s="38"/>
      <c r="AE530" s="38"/>
      <c r="AT530" s="19" t="s">
        <v>154</v>
      </c>
      <c r="AU530" s="19" t="s">
        <v>84</v>
      </c>
    </row>
    <row r="531" s="2" customFormat="1">
      <c r="A531" s="38"/>
      <c r="B531" s="39"/>
      <c r="C531" s="38"/>
      <c r="D531" s="198" t="s">
        <v>156</v>
      </c>
      <c r="E531" s="38"/>
      <c r="F531" s="199" t="s">
        <v>602</v>
      </c>
      <c r="G531" s="38"/>
      <c r="H531" s="38"/>
      <c r="I531" s="195"/>
      <c r="J531" s="38"/>
      <c r="K531" s="38"/>
      <c r="L531" s="39"/>
      <c r="M531" s="196"/>
      <c r="N531" s="197"/>
      <c r="O531" s="77"/>
      <c r="P531" s="77"/>
      <c r="Q531" s="77"/>
      <c r="R531" s="77"/>
      <c r="S531" s="77"/>
      <c r="T531" s="78"/>
      <c r="U531" s="38"/>
      <c r="V531" s="38"/>
      <c r="W531" s="38"/>
      <c r="X531" s="38"/>
      <c r="Y531" s="38"/>
      <c r="Z531" s="38"/>
      <c r="AA531" s="38"/>
      <c r="AB531" s="38"/>
      <c r="AC531" s="38"/>
      <c r="AD531" s="38"/>
      <c r="AE531" s="38"/>
      <c r="AT531" s="19" t="s">
        <v>156</v>
      </c>
      <c r="AU531" s="19" t="s">
        <v>84</v>
      </c>
    </row>
    <row r="532" s="15" customFormat="1">
      <c r="A532" s="15"/>
      <c r="B532" s="216"/>
      <c r="C532" s="15"/>
      <c r="D532" s="193" t="s">
        <v>158</v>
      </c>
      <c r="E532" s="217" t="s">
        <v>1</v>
      </c>
      <c r="F532" s="218" t="s">
        <v>603</v>
      </c>
      <c r="G532" s="15"/>
      <c r="H532" s="217" t="s">
        <v>1</v>
      </c>
      <c r="I532" s="219"/>
      <c r="J532" s="15"/>
      <c r="K532" s="15"/>
      <c r="L532" s="216"/>
      <c r="M532" s="220"/>
      <c r="N532" s="221"/>
      <c r="O532" s="221"/>
      <c r="P532" s="221"/>
      <c r="Q532" s="221"/>
      <c r="R532" s="221"/>
      <c r="S532" s="221"/>
      <c r="T532" s="222"/>
      <c r="U532" s="15"/>
      <c r="V532" s="15"/>
      <c r="W532" s="15"/>
      <c r="X532" s="15"/>
      <c r="Y532" s="15"/>
      <c r="Z532" s="15"/>
      <c r="AA532" s="15"/>
      <c r="AB532" s="15"/>
      <c r="AC532" s="15"/>
      <c r="AD532" s="15"/>
      <c r="AE532" s="15"/>
      <c r="AT532" s="217" t="s">
        <v>158</v>
      </c>
      <c r="AU532" s="217" t="s">
        <v>84</v>
      </c>
      <c r="AV532" s="15" t="s">
        <v>82</v>
      </c>
      <c r="AW532" s="15" t="s">
        <v>31</v>
      </c>
      <c r="AX532" s="15" t="s">
        <v>74</v>
      </c>
      <c r="AY532" s="217" t="s">
        <v>145</v>
      </c>
    </row>
    <row r="533" s="15" customFormat="1">
      <c r="A533" s="15"/>
      <c r="B533" s="216"/>
      <c r="C533" s="15"/>
      <c r="D533" s="193" t="s">
        <v>158</v>
      </c>
      <c r="E533" s="217" t="s">
        <v>1</v>
      </c>
      <c r="F533" s="218" t="s">
        <v>604</v>
      </c>
      <c r="G533" s="15"/>
      <c r="H533" s="217" t="s">
        <v>1</v>
      </c>
      <c r="I533" s="219"/>
      <c r="J533" s="15"/>
      <c r="K533" s="15"/>
      <c r="L533" s="216"/>
      <c r="M533" s="220"/>
      <c r="N533" s="221"/>
      <c r="O533" s="221"/>
      <c r="P533" s="221"/>
      <c r="Q533" s="221"/>
      <c r="R533" s="221"/>
      <c r="S533" s="221"/>
      <c r="T533" s="222"/>
      <c r="U533" s="15"/>
      <c r="V533" s="15"/>
      <c r="W533" s="15"/>
      <c r="X533" s="15"/>
      <c r="Y533" s="15"/>
      <c r="Z533" s="15"/>
      <c r="AA533" s="15"/>
      <c r="AB533" s="15"/>
      <c r="AC533" s="15"/>
      <c r="AD533" s="15"/>
      <c r="AE533" s="15"/>
      <c r="AT533" s="217" t="s">
        <v>158</v>
      </c>
      <c r="AU533" s="217" t="s">
        <v>84</v>
      </c>
      <c r="AV533" s="15" t="s">
        <v>82</v>
      </c>
      <c r="AW533" s="15" t="s">
        <v>31</v>
      </c>
      <c r="AX533" s="15" t="s">
        <v>74</v>
      </c>
      <c r="AY533" s="217" t="s">
        <v>145</v>
      </c>
    </row>
    <row r="534" s="13" customFormat="1">
      <c r="A534" s="13"/>
      <c r="B534" s="200"/>
      <c r="C534" s="13"/>
      <c r="D534" s="193" t="s">
        <v>158</v>
      </c>
      <c r="E534" s="201" t="s">
        <v>1</v>
      </c>
      <c r="F534" s="202" t="s">
        <v>605</v>
      </c>
      <c r="G534" s="13"/>
      <c r="H534" s="203">
        <v>6.9260000000000002</v>
      </c>
      <c r="I534" s="204"/>
      <c r="J534" s="13"/>
      <c r="K534" s="13"/>
      <c r="L534" s="200"/>
      <c r="M534" s="205"/>
      <c r="N534" s="206"/>
      <c r="O534" s="206"/>
      <c r="P534" s="206"/>
      <c r="Q534" s="206"/>
      <c r="R534" s="206"/>
      <c r="S534" s="206"/>
      <c r="T534" s="207"/>
      <c r="U534" s="13"/>
      <c r="V534" s="13"/>
      <c r="W534" s="13"/>
      <c r="X534" s="13"/>
      <c r="Y534" s="13"/>
      <c r="Z534" s="13"/>
      <c r="AA534" s="13"/>
      <c r="AB534" s="13"/>
      <c r="AC534" s="13"/>
      <c r="AD534" s="13"/>
      <c r="AE534" s="13"/>
      <c r="AT534" s="201" t="s">
        <v>158</v>
      </c>
      <c r="AU534" s="201" t="s">
        <v>84</v>
      </c>
      <c r="AV534" s="13" t="s">
        <v>84</v>
      </c>
      <c r="AW534" s="13" t="s">
        <v>31</v>
      </c>
      <c r="AX534" s="13" t="s">
        <v>74</v>
      </c>
      <c r="AY534" s="201" t="s">
        <v>145</v>
      </c>
    </row>
    <row r="535" s="14" customFormat="1">
      <c r="A535" s="14"/>
      <c r="B535" s="208"/>
      <c r="C535" s="14"/>
      <c r="D535" s="193" t="s">
        <v>158</v>
      </c>
      <c r="E535" s="209" t="s">
        <v>1</v>
      </c>
      <c r="F535" s="210" t="s">
        <v>160</v>
      </c>
      <c r="G535" s="14"/>
      <c r="H535" s="211">
        <v>6.9260000000000002</v>
      </c>
      <c r="I535" s="212"/>
      <c r="J535" s="14"/>
      <c r="K535" s="14"/>
      <c r="L535" s="208"/>
      <c r="M535" s="213"/>
      <c r="N535" s="214"/>
      <c r="O535" s="214"/>
      <c r="P535" s="214"/>
      <c r="Q535" s="214"/>
      <c r="R535" s="214"/>
      <c r="S535" s="214"/>
      <c r="T535" s="215"/>
      <c r="U535" s="14"/>
      <c r="V535" s="14"/>
      <c r="W535" s="14"/>
      <c r="X535" s="14"/>
      <c r="Y535" s="14"/>
      <c r="Z535" s="14"/>
      <c r="AA535" s="14"/>
      <c r="AB535" s="14"/>
      <c r="AC535" s="14"/>
      <c r="AD535" s="14"/>
      <c r="AE535" s="14"/>
      <c r="AT535" s="209" t="s">
        <v>158</v>
      </c>
      <c r="AU535" s="209" t="s">
        <v>84</v>
      </c>
      <c r="AV535" s="14" t="s">
        <v>152</v>
      </c>
      <c r="AW535" s="14" t="s">
        <v>31</v>
      </c>
      <c r="AX535" s="14" t="s">
        <v>82</v>
      </c>
      <c r="AY535" s="209" t="s">
        <v>145</v>
      </c>
    </row>
    <row r="536" s="2" customFormat="1" ht="24.15" customHeight="1">
      <c r="A536" s="38"/>
      <c r="B536" s="179"/>
      <c r="C536" s="180" t="s">
        <v>606</v>
      </c>
      <c r="D536" s="180" t="s">
        <v>147</v>
      </c>
      <c r="E536" s="181" t="s">
        <v>607</v>
      </c>
      <c r="F536" s="182" t="s">
        <v>608</v>
      </c>
      <c r="G536" s="183" t="s">
        <v>392</v>
      </c>
      <c r="H536" s="184">
        <v>5.4000000000000004</v>
      </c>
      <c r="I536" s="185"/>
      <c r="J536" s="186">
        <f>ROUND(I536*H536,2)</f>
        <v>0</v>
      </c>
      <c r="K536" s="182" t="s">
        <v>151</v>
      </c>
      <c r="L536" s="39"/>
      <c r="M536" s="187" t="s">
        <v>1</v>
      </c>
      <c r="N536" s="188" t="s">
        <v>39</v>
      </c>
      <c r="O536" s="77"/>
      <c r="P536" s="189">
        <f>O536*H536</f>
        <v>0</v>
      </c>
      <c r="Q536" s="189">
        <v>0.0061399999999999996</v>
      </c>
      <c r="R536" s="189">
        <f>Q536*H536</f>
        <v>0.033155999999999998</v>
      </c>
      <c r="S536" s="189">
        <v>0</v>
      </c>
      <c r="T536" s="190">
        <f>S536*H536</f>
        <v>0</v>
      </c>
      <c r="U536" s="38"/>
      <c r="V536" s="38"/>
      <c r="W536" s="38"/>
      <c r="X536" s="38"/>
      <c r="Y536" s="38"/>
      <c r="Z536" s="38"/>
      <c r="AA536" s="38"/>
      <c r="AB536" s="38"/>
      <c r="AC536" s="38"/>
      <c r="AD536" s="38"/>
      <c r="AE536" s="38"/>
      <c r="AR536" s="191" t="s">
        <v>263</v>
      </c>
      <c r="AT536" s="191" t="s">
        <v>147</v>
      </c>
      <c r="AU536" s="191" t="s">
        <v>84</v>
      </c>
      <c r="AY536" s="19" t="s">
        <v>145</v>
      </c>
      <c r="BE536" s="192">
        <f>IF(N536="základní",J536,0)</f>
        <v>0</v>
      </c>
      <c r="BF536" s="192">
        <f>IF(N536="snížená",J536,0)</f>
        <v>0</v>
      </c>
      <c r="BG536" s="192">
        <f>IF(N536="zákl. přenesená",J536,0)</f>
        <v>0</v>
      </c>
      <c r="BH536" s="192">
        <f>IF(N536="sníž. přenesená",J536,0)</f>
        <v>0</v>
      </c>
      <c r="BI536" s="192">
        <f>IF(N536="nulová",J536,0)</f>
        <v>0</v>
      </c>
      <c r="BJ536" s="19" t="s">
        <v>82</v>
      </c>
      <c r="BK536" s="192">
        <f>ROUND(I536*H536,2)</f>
        <v>0</v>
      </c>
      <c r="BL536" s="19" t="s">
        <v>263</v>
      </c>
      <c r="BM536" s="191" t="s">
        <v>609</v>
      </c>
    </row>
    <row r="537" s="2" customFormat="1">
      <c r="A537" s="38"/>
      <c r="B537" s="39"/>
      <c r="C537" s="38"/>
      <c r="D537" s="193" t="s">
        <v>154</v>
      </c>
      <c r="E537" s="38"/>
      <c r="F537" s="194" t="s">
        <v>610</v>
      </c>
      <c r="G537" s="38"/>
      <c r="H537" s="38"/>
      <c r="I537" s="195"/>
      <c r="J537" s="38"/>
      <c r="K537" s="38"/>
      <c r="L537" s="39"/>
      <c r="M537" s="196"/>
      <c r="N537" s="197"/>
      <c r="O537" s="77"/>
      <c r="P537" s="77"/>
      <c r="Q537" s="77"/>
      <c r="R537" s="77"/>
      <c r="S537" s="77"/>
      <c r="T537" s="78"/>
      <c r="U537" s="38"/>
      <c r="V537" s="38"/>
      <c r="W537" s="38"/>
      <c r="X537" s="38"/>
      <c r="Y537" s="38"/>
      <c r="Z537" s="38"/>
      <c r="AA537" s="38"/>
      <c r="AB537" s="38"/>
      <c r="AC537" s="38"/>
      <c r="AD537" s="38"/>
      <c r="AE537" s="38"/>
      <c r="AT537" s="19" t="s">
        <v>154</v>
      </c>
      <c r="AU537" s="19" t="s">
        <v>84</v>
      </c>
    </row>
    <row r="538" s="2" customFormat="1">
      <c r="A538" s="38"/>
      <c r="B538" s="39"/>
      <c r="C538" s="38"/>
      <c r="D538" s="198" t="s">
        <v>156</v>
      </c>
      <c r="E538" s="38"/>
      <c r="F538" s="199" t="s">
        <v>611</v>
      </c>
      <c r="G538" s="38"/>
      <c r="H538" s="38"/>
      <c r="I538" s="195"/>
      <c r="J538" s="38"/>
      <c r="K538" s="38"/>
      <c r="L538" s="39"/>
      <c r="M538" s="196"/>
      <c r="N538" s="197"/>
      <c r="O538" s="77"/>
      <c r="P538" s="77"/>
      <c r="Q538" s="77"/>
      <c r="R538" s="77"/>
      <c r="S538" s="77"/>
      <c r="T538" s="78"/>
      <c r="U538" s="38"/>
      <c r="V538" s="38"/>
      <c r="W538" s="38"/>
      <c r="X538" s="38"/>
      <c r="Y538" s="38"/>
      <c r="Z538" s="38"/>
      <c r="AA538" s="38"/>
      <c r="AB538" s="38"/>
      <c r="AC538" s="38"/>
      <c r="AD538" s="38"/>
      <c r="AE538" s="38"/>
      <c r="AT538" s="19" t="s">
        <v>156</v>
      </c>
      <c r="AU538" s="19" t="s">
        <v>84</v>
      </c>
    </row>
    <row r="539" s="15" customFormat="1">
      <c r="A539" s="15"/>
      <c r="B539" s="216"/>
      <c r="C539" s="15"/>
      <c r="D539" s="193" t="s">
        <v>158</v>
      </c>
      <c r="E539" s="217" t="s">
        <v>1</v>
      </c>
      <c r="F539" s="218" t="s">
        <v>603</v>
      </c>
      <c r="G539" s="15"/>
      <c r="H539" s="217" t="s">
        <v>1</v>
      </c>
      <c r="I539" s="219"/>
      <c r="J539" s="15"/>
      <c r="K539" s="15"/>
      <c r="L539" s="216"/>
      <c r="M539" s="220"/>
      <c r="N539" s="221"/>
      <c r="O539" s="221"/>
      <c r="P539" s="221"/>
      <c r="Q539" s="221"/>
      <c r="R539" s="221"/>
      <c r="S539" s="221"/>
      <c r="T539" s="222"/>
      <c r="U539" s="15"/>
      <c r="V539" s="15"/>
      <c r="W539" s="15"/>
      <c r="X539" s="15"/>
      <c r="Y539" s="15"/>
      <c r="Z539" s="15"/>
      <c r="AA539" s="15"/>
      <c r="AB539" s="15"/>
      <c r="AC539" s="15"/>
      <c r="AD539" s="15"/>
      <c r="AE539" s="15"/>
      <c r="AT539" s="217" t="s">
        <v>158</v>
      </c>
      <c r="AU539" s="217" t="s">
        <v>84</v>
      </c>
      <c r="AV539" s="15" t="s">
        <v>82</v>
      </c>
      <c r="AW539" s="15" t="s">
        <v>31</v>
      </c>
      <c r="AX539" s="15" t="s">
        <v>74</v>
      </c>
      <c r="AY539" s="217" t="s">
        <v>145</v>
      </c>
    </row>
    <row r="540" s="15" customFormat="1">
      <c r="A540" s="15"/>
      <c r="B540" s="216"/>
      <c r="C540" s="15"/>
      <c r="D540" s="193" t="s">
        <v>158</v>
      </c>
      <c r="E540" s="217" t="s">
        <v>1</v>
      </c>
      <c r="F540" s="218" t="s">
        <v>612</v>
      </c>
      <c r="G540" s="15"/>
      <c r="H540" s="217" t="s">
        <v>1</v>
      </c>
      <c r="I540" s="219"/>
      <c r="J540" s="15"/>
      <c r="K540" s="15"/>
      <c r="L540" s="216"/>
      <c r="M540" s="220"/>
      <c r="N540" s="221"/>
      <c r="O540" s="221"/>
      <c r="P540" s="221"/>
      <c r="Q540" s="221"/>
      <c r="R540" s="221"/>
      <c r="S540" s="221"/>
      <c r="T540" s="222"/>
      <c r="U540" s="15"/>
      <c r="V540" s="15"/>
      <c r="W540" s="15"/>
      <c r="X540" s="15"/>
      <c r="Y540" s="15"/>
      <c r="Z540" s="15"/>
      <c r="AA540" s="15"/>
      <c r="AB540" s="15"/>
      <c r="AC540" s="15"/>
      <c r="AD540" s="15"/>
      <c r="AE540" s="15"/>
      <c r="AT540" s="217" t="s">
        <v>158</v>
      </c>
      <c r="AU540" s="217" t="s">
        <v>84</v>
      </c>
      <c r="AV540" s="15" t="s">
        <v>82</v>
      </c>
      <c r="AW540" s="15" t="s">
        <v>31</v>
      </c>
      <c r="AX540" s="15" t="s">
        <v>74</v>
      </c>
      <c r="AY540" s="217" t="s">
        <v>145</v>
      </c>
    </row>
    <row r="541" s="13" customFormat="1">
      <c r="A541" s="13"/>
      <c r="B541" s="200"/>
      <c r="C541" s="13"/>
      <c r="D541" s="193" t="s">
        <v>158</v>
      </c>
      <c r="E541" s="201" t="s">
        <v>1</v>
      </c>
      <c r="F541" s="202" t="s">
        <v>613</v>
      </c>
      <c r="G541" s="13"/>
      <c r="H541" s="203">
        <v>5.4000000000000004</v>
      </c>
      <c r="I541" s="204"/>
      <c r="J541" s="13"/>
      <c r="K541" s="13"/>
      <c r="L541" s="200"/>
      <c r="M541" s="205"/>
      <c r="N541" s="206"/>
      <c r="O541" s="206"/>
      <c r="P541" s="206"/>
      <c r="Q541" s="206"/>
      <c r="R541" s="206"/>
      <c r="S541" s="206"/>
      <c r="T541" s="207"/>
      <c r="U541" s="13"/>
      <c r="V541" s="13"/>
      <c r="W541" s="13"/>
      <c r="X541" s="13"/>
      <c r="Y541" s="13"/>
      <c r="Z541" s="13"/>
      <c r="AA541" s="13"/>
      <c r="AB541" s="13"/>
      <c r="AC541" s="13"/>
      <c r="AD541" s="13"/>
      <c r="AE541" s="13"/>
      <c r="AT541" s="201" t="s">
        <v>158</v>
      </c>
      <c r="AU541" s="201" t="s">
        <v>84</v>
      </c>
      <c r="AV541" s="13" t="s">
        <v>84</v>
      </c>
      <c r="AW541" s="13" t="s">
        <v>31</v>
      </c>
      <c r="AX541" s="13" t="s">
        <v>74</v>
      </c>
      <c r="AY541" s="201" t="s">
        <v>145</v>
      </c>
    </row>
    <row r="542" s="14" customFormat="1">
      <c r="A542" s="14"/>
      <c r="B542" s="208"/>
      <c r="C542" s="14"/>
      <c r="D542" s="193" t="s">
        <v>158</v>
      </c>
      <c r="E542" s="209" t="s">
        <v>1</v>
      </c>
      <c r="F542" s="210" t="s">
        <v>160</v>
      </c>
      <c r="G542" s="14"/>
      <c r="H542" s="211">
        <v>5.4000000000000004</v>
      </c>
      <c r="I542" s="212"/>
      <c r="J542" s="14"/>
      <c r="K542" s="14"/>
      <c r="L542" s="208"/>
      <c r="M542" s="213"/>
      <c r="N542" s="214"/>
      <c r="O542" s="214"/>
      <c r="P542" s="214"/>
      <c r="Q542" s="214"/>
      <c r="R542" s="214"/>
      <c r="S542" s="214"/>
      <c r="T542" s="215"/>
      <c r="U542" s="14"/>
      <c r="V542" s="14"/>
      <c r="W542" s="14"/>
      <c r="X542" s="14"/>
      <c r="Y542" s="14"/>
      <c r="Z542" s="14"/>
      <c r="AA542" s="14"/>
      <c r="AB542" s="14"/>
      <c r="AC542" s="14"/>
      <c r="AD542" s="14"/>
      <c r="AE542" s="14"/>
      <c r="AT542" s="209" t="s">
        <v>158</v>
      </c>
      <c r="AU542" s="209" t="s">
        <v>84</v>
      </c>
      <c r="AV542" s="14" t="s">
        <v>152</v>
      </c>
      <c r="AW542" s="14" t="s">
        <v>31</v>
      </c>
      <c r="AX542" s="14" t="s">
        <v>82</v>
      </c>
      <c r="AY542" s="209" t="s">
        <v>145</v>
      </c>
    </row>
    <row r="543" s="2" customFormat="1" ht="24.15" customHeight="1">
      <c r="A543" s="38"/>
      <c r="B543" s="179"/>
      <c r="C543" s="180" t="s">
        <v>614</v>
      </c>
      <c r="D543" s="180" t="s">
        <v>147</v>
      </c>
      <c r="E543" s="181" t="s">
        <v>615</v>
      </c>
      <c r="F543" s="182" t="s">
        <v>616</v>
      </c>
      <c r="G543" s="183" t="s">
        <v>617</v>
      </c>
      <c r="H543" s="184">
        <v>1</v>
      </c>
      <c r="I543" s="185"/>
      <c r="J543" s="186">
        <f>ROUND(I543*H543,2)</f>
        <v>0</v>
      </c>
      <c r="K543" s="182" t="s">
        <v>1</v>
      </c>
      <c r="L543" s="39"/>
      <c r="M543" s="187" t="s">
        <v>1</v>
      </c>
      <c r="N543" s="188" t="s">
        <v>39</v>
      </c>
      <c r="O543" s="77"/>
      <c r="P543" s="189">
        <f>O543*H543</f>
        <v>0</v>
      </c>
      <c r="Q543" s="189">
        <v>0</v>
      </c>
      <c r="R543" s="189">
        <f>Q543*H543</f>
        <v>0</v>
      </c>
      <c r="S543" s="189">
        <v>0</v>
      </c>
      <c r="T543" s="190">
        <f>S543*H543</f>
        <v>0</v>
      </c>
      <c r="U543" s="38"/>
      <c r="V543" s="38"/>
      <c r="W543" s="38"/>
      <c r="X543" s="38"/>
      <c r="Y543" s="38"/>
      <c r="Z543" s="38"/>
      <c r="AA543" s="38"/>
      <c r="AB543" s="38"/>
      <c r="AC543" s="38"/>
      <c r="AD543" s="38"/>
      <c r="AE543" s="38"/>
      <c r="AR543" s="191" t="s">
        <v>263</v>
      </c>
      <c r="AT543" s="191" t="s">
        <v>147</v>
      </c>
      <c r="AU543" s="191" t="s">
        <v>84</v>
      </c>
      <c r="AY543" s="19" t="s">
        <v>145</v>
      </c>
      <c r="BE543" s="192">
        <f>IF(N543="základní",J543,0)</f>
        <v>0</v>
      </c>
      <c r="BF543" s="192">
        <f>IF(N543="snížená",J543,0)</f>
        <v>0</v>
      </c>
      <c r="BG543" s="192">
        <f>IF(N543="zákl. přenesená",J543,0)</f>
        <v>0</v>
      </c>
      <c r="BH543" s="192">
        <f>IF(N543="sníž. přenesená",J543,0)</f>
        <v>0</v>
      </c>
      <c r="BI543" s="192">
        <f>IF(N543="nulová",J543,0)</f>
        <v>0</v>
      </c>
      <c r="BJ543" s="19" t="s">
        <v>82</v>
      </c>
      <c r="BK543" s="192">
        <f>ROUND(I543*H543,2)</f>
        <v>0</v>
      </c>
      <c r="BL543" s="19" t="s">
        <v>263</v>
      </c>
      <c r="BM543" s="191" t="s">
        <v>618</v>
      </c>
    </row>
    <row r="544" s="2" customFormat="1">
      <c r="A544" s="38"/>
      <c r="B544" s="39"/>
      <c r="C544" s="38"/>
      <c r="D544" s="193" t="s">
        <v>154</v>
      </c>
      <c r="E544" s="38"/>
      <c r="F544" s="194" t="s">
        <v>616</v>
      </c>
      <c r="G544" s="38"/>
      <c r="H544" s="38"/>
      <c r="I544" s="195"/>
      <c r="J544" s="38"/>
      <c r="K544" s="38"/>
      <c r="L544" s="39"/>
      <c r="M544" s="196"/>
      <c r="N544" s="197"/>
      <c r="O544" s="77"/>
      <c r="P544" s="77"/>
      <c r="Q544" s="77"/>
      <c r="R544" s="77"/>
      <c r="S544" s="77"/>
      <c r="T544" s="78"/>
      <c r="U544" s="38"/>
      <c r="V544" s="38"/>
      <c r="W544" s="38"/>
      <c r="X544" s="38"/>
      <c r="Y544" s="38"/>
      <c r="Z544" s="38"/>
      <c r="AA544" s="38"/>
      <c r="AB544" s="38"/>
      <c r="AC544" s="38"/>
      <c r="AD544" s="38"/>
      <c r="AE544" s="38"/>
      <c r="AT544" s="19" t="s">
        <v>154</v>
      </c>
      <c r="AU544" s="19" t="s">
        <v>84</v>
      </c>
    </row>
    <row r="545" s="2" customFormat="1">
      <c r="A545" s="38"/>
      <c r="B545" s="39"/>
      <c r="C545" s="38"/>
      <c r="D545" s="193" t="s">
        <v>205</v>
      </c>
      <c r="E545" s="38"/>
      <c r="F545" s="223" t="s">
        <v>619</v>
      </c>
      <c r="G545" s="38"/>
      <c r="H545" s="38"/>
      <c r="I545" s="195"/>
      <c r="J545" s="38"/>
      <c r="K545" s="38"/>
      <c r="L545" s="39"/>
      <c r="M545" s="196"/>
      <c r="N545" s="197"/>
      <c r="O545" s="77"/>
      <c r="P545" s="77"/>
      <c r="Q545" s="77"/>
      <c r="R545" s="77"/>
      <c r="S545" s="77"/>
      <c r="T545" s="78"/>
      <c r="U545" s="38"/>
      <c r="V545" s="38"/>
      <c r="W545" s="38"/>
      <c r="X545" s="38"/>
      <c r="Y545" s="38"/>
      <c r="Z545" s="38"/>
      <c r="AA545" s="38"/>
      <c r="AB545" s="38"/>
      <c r="AC545" s="38"/>
      <c r="AD545" s="38"/>
      <c r="AE545" s="38"/>
      <c r="AT545" s="19" t="s">
        <v>205</v>
      </c>
      <c r="AU545" s="19" t="s">
        <v>84</v>
      </c>
    </row>
    <row r="546" s="15" customFormat="1">
      <c r="A546" s="15"/>
      <c r="B546" s="216"/>
      <c r="C546" s="15"/>
      <c r="D546" s="193" t="s">
        <v>158</v>
      </c>
      <c r="E546" s="217" t="s">
        <v>1</v>
      </c>
      <c r="F546" s="218" t="s">
        <v>620</v>
      </c>
      <c r="G546" s="15"/>
      <c r="H546" s="217" t="s">
        <v>1</v>
      </c>
      <c r="I546" s="219"/>
      <c r="J546" s="15"/>
      <c r="K546" s="15"/>
      <c r="L546" s="216"/>
      <c r="M546" s="220"/>
      <c r="N546" s="221"/>
      <c r="O546" s="221"/>
      <c r="P546" s="221"/>
      <c r="Q546" s="221"/>
      <c r="R546" s="221"/>
      <c r="S546" s="221"/>
      <c r="T546" s="222"/>
      <c r="U546" s="15"/>
      <c r="V546" s="15"/>
      <c r="W546" s="15"/>
      <c r="X546" s="15"/>
      <c r="Y546" s="15"/>
      <c r="Z546" s="15"/>
      <c r="AA546" s="15"/>
      <c r="AB546" s="15"/>
      <c r="AC546" s="15"/>
      <c r="AD546" s="15"/>
      <c r="AE546" s="15"/>
      <c r="AT546" s="217" t="s">
        <v>158</v>
      </c>
      <c r="AU546" s="217" t="s">
        <v>84</v>
      </c>
      <c r="AV546" s="15" t="s">
        <v>82</v>
      </c>
      <c r="AW546" s="15" t="s">
        <v>31</v>
      </c>
      <c r="AX546" s="15" t="s">
        <v>74</v>
      </c>
      <c r="AY546" s="217" t="s">
        <v>145</v>
      </c>
    </row>
    <row r="547" s="13" customFormat="1">
      <c r="A547" s="13"/>
      <c r="B547" s="200"/>
      <c r="C547" s="13"/>
      <c r="D547" s="193" t="s">
        <v>158</v>
      </c>
      <c r="E547" s="201" t="s">
        <v>1</v>
      </c>
      <c r="F547" s="202" t="s">
        <v>82</v>
      </c>
      <c r="G547" s="13"/>
      <c r="H547" s="203">
        <v>1</v>
      </c>
      <c r="I547" s="204"/>
      <c r="J547" s="13"/>
      <c r="K547" s="13"/>
      <c r="L547" s="200"/>
      <c r="M547" s="205"/>
      <c r="N547" s="206"/>
      <c r="O547" s="206"/>
      <c r="P547" s="206"/>
      <c r="Q547" s="206"/>
      <c r="R547" s="206"/>
      <c r="S547" s="206"/>
      <c r="T547" s="207"/>
      <c r="U547" s="13"/>
      <c r="V547" s="13"/>
      <c r="W547" s="13"/>
      <c r="X547" s="13"/>
      <c r="Y547" s="13"/>
      <c r="Z547" s="13"/>
      <c r="AA547" s="13"/>
      <c r="AB547" s="13"/>
      <c r="AC547" s="13"/>
      <c r="AD547" s="13"/>
      <c r="AE547" s="13"/>
      <c r="AT547" s="201" t="s">
        <v>158</v>
      </c>
      <c r="AU547" s="201" t="s">
        <v>84</v>
      </c>
      <c r="AV547" s="13" t="s">
        <v>84</v>
      </c>
      <c r="AW547" s="13" t="s">
        <v>31</v>
      </c>
      <c r="AX547" s="13" t="s">
        <v>74</v>
      </c>
      <c r="AY547" s="201" t="s">
        <v>145</v>
      </c>
    </row>
    <row r="548" s="14" customFormat="1">
      <c r="A548" s="14"/>
      <c r="B548" s="208"/>
      <c r="C548" s="14"/>
      <c r="D548" s="193" t="s">
        <v>158</v>
      </c>
      <c r="E548" s="209" t="s">
        <v>1</v>
      </c>
      <c r="F548" s="210" t="s">
        <v>160</v>
      </c>
      <c r="G548" s="14"/>
      <c r="H548" s="211">
        <v>1</v>
      </c>
      <c r="I548" s="212"/>
      <c r="J548" s="14"/>
      <c r="K548" s="14"/>
      <c r="L548" s="208"/>
      <c r="M548" s="213"/>
      <c r="N548" s="214"/>
      <c r="O548" s="214"/>
      <c r="P548" s="214"/>
      <c r="Q548" s="214"/>
      <c r="R548" s="214"/>
      <c r="S548" s="214"/>
      <c r="T548" s="215"/>
      <c r="U548" s="14"/>
      <c r="V548" s="14"/>
      <c r="W548" s="14"/>
      <c r="X548" s="14"/>
      <c r="Y548" s="14"/>
      <c r="Z548" s="14"/>
      <c r="AA548" s="14"/>
      <c r="AB548" s="14"/>
      <c r="AC548" s="14"/>
      <c r="AD548" s="14"/>
      <c r="AE548" s="14"/>
      <c r="AT548" s="209" t="s">
        <v>158</v>
      </c>
      <c r="AU548" s="209" t="s">
        <v>84</v>
      </c>
      <c r="AV548" s="14" t="s">
        <v>152</v>
      </c>
      <c r="AW548" s="14" t="s">
        <v>31</v>
      </c>
      <c r="AX548" s="14" t="s">
        <v>82</v>
      </c>
      <c r="AY548" s="209" t="s">
        <v>145</v>
      </c>
    </row>
    <row r="549" s="2" customFormat="1" ht="16.5" customHeight="1">
      <c r="A549" s="38"/>
      <c r="B549" s="179"/>
      <c r="C549" s="180" t="s">
        <v>621</v>
      </c>
      <c r="D549" s="180" t="s">
        <v>147</v>
      </c>
      <c r="E549" s="181" t="s">
        <v>622</v>
      </c>
      <c r="F549" s="182" t="s">
        <v>623</v>
      </c>
      <c r="G549" s="183" t="s">
        <v>624</v>
      </c>
      <c r="H549" s="184">
        <v>2</v>
      </c>
      <c r="I549" s="185"/>
      <c r="J549" s="186">
        <f>ROUND(I549*H549,2)</f>
        <v>0</v>
      </c>
      <c r="K549" s="182" t="s">
        <v>1</v>
      </c>
      <c r="L549" s="39"/>
      <c r="M549" s="187" t="s">
        <v>1</v>
      </c>
      <c r="N549" s="188" t="s">
        <v>39</v>
      </c>
      <c r="O549" s="77"/>
      <c r="P549" s="189">
        <f>O549*H549</f>
        <v>0</v>
      </c>
      <c r="Q549" s="189">
        <v>0</v>
      </c>
      <c r="R549" s="189">
        <f>Q549*H549</f>
        <v>0</v>
      </c>
      <c r="S549" s="189">
        <v>0</v>
      </c>
      <c r="T549" s="190">
        <f>S549*H549</f>
        <v>0</v>
      </c>
      <c r="U549" s="38"/>
      <c r="V549" s="38"/>
      <c r="W549" s="38"/>
      <c r="X549" s="38"/>
      <c r="Y549" s="38"/>
      <c r="Z549" s="38"/>
      <c r="AA549" s="38"/>
      <c r="AB549" s="38"/>
      <c r="AC549" s="38"/>
      <c r="AD549" s="38"/>
      <c r="AE549" s="38"/>
      <c r="AR549" s="191" t="s">
        <v>263</v>
      </c>
      <c r="AT549" s="191" t="s">
        <v>147</v>
      </c>
      <c r="AU549" s="191" t="s">
        <v>84</v>
      </c>
      <c r="AY549" s="19" t="s">
        <v>145</v>
      </c>
      <c r="BE549" s="192">
        <f>IF(N549="základní",J549,0)</f>
        <v>0</v>
      </c>
      <c r="BF549" s="192">
        <f>IF(N549="snížená",J549,0)</f>
        <v>0</v>
      </c>
      <c r="BG549" s="192">
        <f>IF(N549="zákl. přenesená",J549,0)</f>
        <v>0</v>
      </c>
      <c r="BH549" s="192">
        <f>IF(N549="sníž. přenesená",J549,0)</f>
        <v>0</v>
      </c>
      <c r="BI549" s="192">
        <f>IF(N549="nulová",J549,0)</f>
        <v>0</v>
      </c>
      <c r="BJ549" s="19" t="s">
        <v>82</v>
      </c>
      <c r="BK549" s="192">
        <f>ROUND(I549*H549,2)</f>
        <v>0</v>
      </c>
      <c r="BL549" s="19" t="s">
        <v>263</v>
      </c>
      <c r="BM549" s="191" t="s">
        <v>625</v>
      </c>
    </row>
    <row r="550" s="2" customFormat="1">
      <c r="A550" s="38"/>
      <c r="B550" s="39"/>
      <c r="C550" s="38"/>
      <c r="D550" s="193" t="s">
        <v>154</v>
      </c>
      <c r="E550" s="38"/>
      <c r="F550" s="194" t="s">
        <v>623</v>
      </c>
      <c r="G550" s="38"/>
      <c r="H550" s="38"/>
      <c r="I550" s="195"/>
      <c r="J550" s="38"/>
      <c r="K550" s="38"/>
      <c r="L550" s="39"/>
      <c r="M550" s="196"/>
      <c r="N550" s="197"/>
      <c r="O550" s="77"/>
      <c r="P550" s="77"/>
      <c r="Q550" s="77"/>
      <c r="R550" s="77"/>
      <c r="S550" s="77"/>
      <c r="T550" s="78"/>
      <c r="U550" s="38"/>
      <c r="V550" s="38"/>
      <c r="W550" s="38"/>
      <c r="X550" s="38"/>
      <c r="Y550" s="38"/>
      <c r="Z550" s="38"/>
      <c r="AA550" s="38"/>
      <c r="AB550" s="38"/>
      <c r="AC550" s="38"/>
      <c r="AD550" s="38"/>
      <c r="AE550" s="38"/>
      <c r="AT550" s="19" t="s">
        <v>154</v>
      </c>
      <c r="AU550" s="19" t="s">
        <v>84</v>
      </c>
    </row>
    <row r="551" s="12" customFormat="1" ht="22.8" customHeight="1">
      <c r="A551" s="12"/>
      <c r="B551" s="166"/>
      <c r="C551" s="12"/>
      <c r="D551" s="167" t="s">
        <v>73</v>
      </c>
      <c r="E551" s="177" t="s">
        <v>626</v>
      </c>
      <c r="F551" s="177" t="s">
        <v>627</v>
      </c>
      <c r="G551" s="12"/>
      <c r="H551" s="12"/>
      <c r="I551" s="169"/>
      <c r="J551" s="178">
        <f>BK551</f>
        <v>0</v>
      </c>
      <c r="K551" s="12"/>
      <c r="L551" s="166"/>
      <c r="M551" s="171"/>
      <c r="N551" s="172"/>
      <c r="O551" s="172"/>
      <c r="P551" s="173">
        <f>SUM(P552:P616)</f>
        <v>0</v>
      </c>
      <c r="Q551" s="172"/>
      <c r="R551" s="173">
        <f>SUM(R552:R616)</f>
        <v>0.15927999999999998</v>
      </c>
      <c r="S551" s="172"/>
      <c r="T551" s="174">
        <f>SUM(T552:T616)</f>
        <v>0</v>
      </c>
      <c r="U551" s="12"/>
      <c r="V551" s="12"/>
      <c r="W551" s="12"/>
      <c r="X551" s="12"/>
      <c r="Y551" s="12"/>
      <c r="Z551" s="12"/>
      <c r="AA551" s="12"/>
      <c r="AB551" s="12"/>
      <c r="AC551" s="12"/>
      <c r="AD551" s="12"/>
      <c r="AE551" s="12"/>
      <c r="AR551" s="167" t="s">
        <v>84</v>
      </c>
      <c r="AT551" s="175" t="s">
        <v>73</v>
      </c>
      <c r="AU551" s="175" t="s">
        <v>82</v>
      </c>
      <c r="AY551" s="167" t="s">
        <v>145</v>
      </c>
      <c r="BK551" s="176">
        <f>SUM(BK552:BK616)</f>
        <v>0</v>
      </c>
    </row>
    <row r="552" s="2" customFormat="1" ht="24.15" customHeight="1">
      <c r="A552" s="38"/>
      <c r="B552" s="179"/>
      <c r="C552" s="180" t="s">
        <v>628</v>
      </c>
      <c r="D552" s="180" t="s">
        <v>147</v>
      </c>
      <c r="E552" s="181" t="s">
        <v>629</v>
      </c>
      <c r="F552" s="182" t="s">
        <v>630</v>
      </c>
      <c r="G552" s="183" t="s">
        <v>233</v>
      </c>
      <c r="H552" s="184">
        <v>1</v>
      </c>
      <c r="I552" s="185"/>
      <c r="J552" s="186">
        <f>ROUND(I552*H552,2)</f>
        <v>0</v>
      </c>
      <c r="K552" s="182" t="s">
        <v>151</v>
      </c>
      <c r="L552" s="39"/>
      <c r="M552" s="187" t="s">
        <v>1</v>
      </c>
      <c r="N552" s="188" t="s">
        <v>39</v>
      </c>
      <c r="O552" s="77"/>
      <c r="P552" s="189">
        <f>O552*H552</f>
        <v>0</v>
      </c>
      <c r="Q552" s="189">
        <v>0</v>
      </c>
      <c r="R552" s="189">
        <f>Q552*H552</f>
        <v>0</v>
      </c>
      <c r="S552" s="189">
        <v>0</v>
      </c>
      <c r="T552" s="190">
        <f>S552*H552</f>
        <v>0</v>
      </c>
      <c r="U552" s="38"/>
      <c r="V552" s="38"/>
      <c r="W552" s="38"/>
      <c r="X552" s="38"/>
      <c r="Y552" s="38"/>
      <c r="Z552" s="38"/>
      <c r="AA552" s="38"/>
      <c r="AB552" s="38"/>
      <c r="AC552" s="38"/>
      <c r="AD552" s="38"/>
      <c r="AE552" s="38"/>
      <c r="AR552" s="191" t="s">
        <v>263</v>
      </c>
      <c r="AT552" s="191" t="s">
        <v>147</v>
      </c>
      <c r="AU552" s="191" t="s">
        <v>84</v>
      </c>
      <c r="AY552" s="19" t="s">
        <v>145</v>
      </c>
      <c r="BE552" s="192">
        <f>IF(N552="základní",J552,0)</f>
        <v>0</v>
      </c>
      <c r="BF552" s="192">
        <f>IF(N552="snížená",J552,0)</f>
        <v>0</v>
      </c>
      <c r="BG552" s="192">
        <f>IF(N552="zákl. přenesená",J552,0)</f>
        <v>0</v>
      </c>
      <c r="BH552" s="192">
        <f>IF(N552="sníž. přenesená",J552,0)</f>
        <v>0</v>
      </c>
      <c r="BI552" s="192">
        <f>IF(N552="nulová",J552,0)</f>
        <v>0</v>
      </c>
      <c r="BJ552" s="19" t="s">
        <v>82</v>
      </c>
      <c r="BK552" s="192">
        <f>ROUND(I552*H552,2)</f>
        <v>0</v>
      </c>
      <c r="BL552" s="19" t="s">
        <v>263</v>
      </c>
      <c r="BM552" s="191" t="s">
        <v>631</v>
      </c>
    </row>
    <row r="553" s="2" customFormat="1">
      <c r="A553" s="38"/>
      <c r="B553" s="39"/>
      <c r="C553" s="38"/>
      <c r="D553" s="193" t="s">
        <v>154</v>
      </c>
      <c r="E553" s="38"/>
      <c r="F553" s="194" t="s">
        <v>632</v>
      </c>
      <c r="G553" s="38"/>
      <c r="H553" s="38"/>
      <c r="I553" s="195"/>
      <c r="J553" s="38"/>
      <c r="K553" s="38"/>
      <c r="L553" s="39"/>
      <c r="M553" s="196"/>
      <c r="N553" s="197"/>
      <c r="O553" s="77"/>
      <c r="P553" s="77"/>
      <c r="Q553" s="77"/>
      <c r="R553" s="77"/>
      <c r="S553" s="77"/>
      <c r="T553" s="78"/>
      <c r="U553" s="38"/>
      <c r="V553" s="38"/>
      <c r="W553" s="38"/>
      <c r="X553" s="38"/>
      <c r="Y553" s="38"/>
      <c r="Z553" s="38"/>
      <c r="AA553" s="38"/>
      <c r="AB553" s="38"/>
      <c r="AC553" s="38"/>
      <c r="AD553" s="38"/>
      <c r="AE553" s="38"/>
      <c r="AT553" s="19" t="s">
        <v>154</v>
      </c>
      <c r="AU553" s="19" t="s">
        <v>84</v>
      </c>
    </row>
    <row r="554" s="2" customFormat="1">
      <c r="A554" s="38"/>
      <c r="B554" s="39"/>
      <c r="C554" s="38"/>
      <c r="D554" s="198" t="s">
        <v>156</v>
      </c>
      <c r="E554" s="38"/>
      <c r="F554" s="199" t="s">
        <v>633</v>
      </c>
      <c r="G554" s="38"/>
      <c r="H554" s="38"/>
      <c r="I554" s="195"/>
      <c r="J554" s="38"/>
      <c r="K554" s="38"/>
      <c r="L554" s="39"/>
      <c r="M554" s="196"/>
      <c r="N554" s="197"/>
      <c r="O554" s="77"/>
      <c r="P554" s="77"/>
      <c r="Q554" s="77"/>
      <c r="R554" s="77"/>
      <c r="S554" s="77"/>
      <c r="T554" s="78"/>
      <c r="U554" s="38"/>
      <c r="V554" s="38"/>
      <c r="W554" s="38"/>
      <c r="X554" s="38"/>
      <c r="Y554" s="38"/>
      <c r="Z554" s="38"/>
      <c r="AA554" s="38"/>
      <c r="AB554" s="38"/>
      <c r="AC554" s="38"/>
      <c r="AD554" s="38"/>
      <c r="AE554" s="38"/>
      <c r="AT554" s="19" t="s">
        <v>156</v>
      </c>
      <c r="AU554" s="19" t="s">
        <v>84</v>
      </c>
    </row>
    <row r="555" s="15" customFormat="1">
      <c r="A555" s="15"/>
      <c r="B555" s="216"/>
      <c r="C555" s="15"/>
      <c r="D555" s="193" t="s">
        <v>158</v>
      </c>
      <c r="E555" s="217" t="s">
        <v>1</v>
      </c>
      <c r="F555" s="218" t="s">
        <v>634</v>
      </c>
      <c r="G555" s="15"/>
      <c r="H555" s="217" t="s">
        <v>1</v>
      </c>
      <c r="I555" s="219"/>
      <c r="J555" s="15"/>
      <c r="K555" s="15"/>
      <c r="L555" s="216"/>
      <c r="M555" s="220"/>
      <c r="N555" s="221"/>
      <c r="O555" s="221"/>
      <c r="P555" s="221"/>
      <c r="Q555" s="221"/>
      <c r="R555" s="221"/>
      <c r="S555" s="221"/>
      <c r="T555" s="222"/>
      <c r="U555" s="15"/>
      <c r="V555" s="15"/>
      <c r="W555" s="15"/>
      <c r="X555" s="15"/>
      <c r="Y555" s="15"/>
      <c r="Z555" s="15"/>
      <c r="AA555" s="15"/>
      <c r="AB555" s="15"/>
      <c r="AC555" s="15"/>
      <c r="AD555" s="15"/>
      <c r="AE555" s="15"/>
      <c r="AT555" s="217" t="s">
        <v>158</v>
      </c>
      <c r="AU555" s="217" t="s">
        <v>84</v>
      </c>
      <c r="AV555" s="15" t="s">
        <v>82</v>
      </c>
      <c r="AW555" s="15" t="s">
        <v>31</v>
      </c>
      <c r="AX555" s="15" t="s">
        <v>74</v>
      </c>
      <c r="AY555" s="217" t="s">
        <v>145</v>
      </c>
    </row>
    <row r="556" s="15" customFormat="1">
      <c r="A556" s="15"/>
      <c r="B556" s="216"/>
      <c r="C556" s="15"/>
      <c r="D556" s="193" t="s">
        <v>158</v>
      </c>
      <c r="E556" s="217" t="s">
        <v>1</v>
      </c>
      <c r="F556" s="218" t="s">
        <v>635</v>
      </c>
      <c r="G556" s="15"/>
      <c r="H556" s="217" t="s">
        <v>1</v>
      </c>
      <c r="I556" s="219"/>
      <c r="J556" s="15"/>
      <c r="K556" s="15"/>
      <c r="L556" s="216"/>
      <c r="M556" s="220"/>
      <c r="N556" s="221"/>
      <c r="O556" s="221"/>
      <c r="P556" s="221"/>
      <c r="Q556" s="221"/>
      <c r="R556" s="221"/>
      <c r="S556" s="221"/>
      <c r="T556" s="222"/>
      <c r="U556" s="15"/>
      <c r="V556" s="15"/>
      <c r="W556" s="15"/>
      <c r="X556" s="15"/>
      <c r="Y556" s="15"/>
      <c r="Z556" s="15"/>
      <c r="AA556" s="15"/>
      <c r="AB556" s="15"/>
      <c r="AC556" s="15"/>
      <c r="AD556" s="15"/>
      <c r="AE556" s="15"/>
      <c r="AT556" s="217" t="s">
        <v>158</v>
      </c>
      <c r="AU556" s="217" t="s">
        <v>84</v>
      </c>
      <c r="AV556" s="15" t="s">
        <v>82</v>
      </c>
      <c r="AW556" s="15" t="s">
        <v>31</v>
      </c>
      <c r="AX556" s="15" t="s">
        <v>74</v>
      </c>
      <c r="AY556" s="217" t="s">
        <v>145</v>
      </c>
    </row>
    <row r="557" s="13" customFormat="1">
      <c r="A557" s="13"/>
      <c r="B557" s="200"/>
      <c r="C557" s="13"/>
      <c r="D557" s="193" t="s">
        <v>158</v>
      </c>
      <c r="E557" s="201" t="s">
        <v>1</v>
      </c>
      <c r="F557" s="202" t="s">
        <v>82</v>
      </c>
      <c r="G557" s="13"/>
      <c r="H557" s="203">
        <v>1</v>
      </c>
      <c r="I557" s="204"/>
      <c r="J557" s="13"/>
      <c r="K557" s="13"/>
      <c r="L557" s="200"/>
      <c r="M557" s="205"/>
      <c r="N557" s="206"/>
      <c r="O557" s="206"/>
      <c r="P557" s="206"/>
      <c r="Q557" s="206"/>
      <c r="R557" s="206"/>
      <c r="S557" s="206"/>
      <c r="T557" s="207"/>
      <c r="U557" s="13"/>
      <c r="V557" s="13"/>
      <c r="W557" s="13"/>
      <c r="X557" s="13"/>
      <c r="Y557" s="13"/>
      <c r="Z557" s="13"/>
      <c r="AA557" s="13"/>
      <c r="AB557" s="13"/>
      <c r="AC557" s="13"/>
      <c r="AD557" s="13"/>
      <c r="AE557" s="13"/>
      <c r="AT557" s="201" t="s">
        <v>158</v>
      </c>
      <c r="AU557" s="201" t="s">
        <v>84</v>
      </c>
      <c r="AV557" s="13" t="s">
        <v>84</v>
      </c>
      <c r="AW557" s="13" t="s">
        <v>31</v>
      </c>
      <c r="AX557" s="13" t="s">
        <v>74</v>
      </c>
      <c r="AY557" s="201" t="s">
        <v>145</v>
      </c>
    </row>
    <row r="558" s="14" customFormat="1">
      <c r="A558" s="14"/>
      <c r="B558" s="208"/>
      <c r="C558" s="14"/>
      <c r="D558" s="193" t="s">
        <v>158</v>
      </c>
      <c r="E558" s="209" t="s">
        <v>1</v>
      </c>
      <c r="F558" s="210" t="s">
        <v>160</v>
      </c>
      <c r="G558" s="14"/>
      <c r="H558" s="211">
        <v>1</v>
      </c>
      <c r="I558" s="212"/>
      <c r="J558" s="14"/>
      <c r="K558" s="14"/>
      <c r="L558" s="208"/>
      <c r="M558" s="213"/>
      <c r="N558" s="214"/>
      <c r="O558" s="214"/>
      <c r="P558" s="214"/>
      <c r="Q558" s="214"/>
      <c r="R558" s="214"/>
      <c r="S558" s="214"/>
      <c r="T558" s="215"/>
      <c r="U558" s="14"/>
      <c r="V558" s="14"/>
      <c r="W558" s="14"/>
      <c r="X558" s="14"/>
      <c r="Y558" s="14"/>
      <c r="Z558" s="14"/>
      <c r="AA558" s="14"/>
      <c r="AB558" s="14"/>
      <c r="AC558" s="14"/>
      <c r="AD558" s="14"/>
      <c r="AE558" s="14"/>
      <c r="AT558" s="209" t="s">
        <v>158</v>
      </c>
      <c r="AU558" s="209" t="s">
        <v>84</v>
      </c>
      <c r="AV558" s="14" t="s">
        <v>152</v>
      </c>
      <c r="AW558" s="14" t="s">
        <v>31</v>
      </c>
      <c r="AX558" s="14" t="s">
        <v>82</v>
      </c>
      <c r="AY558" s="209" t="s">
        <v>145</v>
      </c>
    </row>
    <row r="559" s="2" customFormat="1" ht="24.15" customHeight="1">
      <c r="A559" s="38"/>
      <c r="B559" s="179"/>
      <c r="C559" s="224" t="s">
        <v>636</v>
      </c>
      <c r="D559" s="224" t="s">
        <v>238</v>
      </c>
      <c r="E559" s="225" t="s">
        <v>637</v>
      </c>
      <c r="F559" s="226" t="s">
        <v>638</v>
      </c>
      <c r="G559" s="227" t="s">
        <v>233</v>
      </c>
      <c r="H559" s="228">
        <v>1</v>
      </c>
      <c r="I559" s="229"/>
      <c r="J559" s="230">
        <f>ROUND(I559*H559,2)</f>
        <v>0</v>
      </c>
      <c r="K559" s="226" t="s">
        <v>151</v>
      </c>
      <c r="L559" s="231"/>
      <c r="M559" s="232" t="s">
        <v>1</v>
      </c>
      <c r="N559" s="233" t="s">
        <v>39</v>
      </c>
      <c r="O559" s="77"/>
      <c r="P559" s="189">
        <f>O559*H559</f>
        <v>0</v>
      </c>
      <c r="Q559" s="189">
        <v>0.017500000000000002</v>
      </c>
      <c r="R559" s="189">
        <f>Q559*H559</f>
        <v>0.017500000000000002</v>
      </c>
      <c r="S559" s="189">
        <v>0</v>
      </c>
      <c r="T559" s="190">
        <f>S559*H559</f>
        <v>0</v>
      </c>
      <c r="U559" s="38"/>
      <c r="V559" s="38"/>
      <c r="W559" s="38"/>
      <c r="X559" s="38"/>
      <c r="Y559" s="38"/>
      <c r="Z559" s="38"/>
      <c r="AA559" s="38"/>
      <c r="AB559" s="38"/>
      <c r="AC559" s="38"/>
      <c r="AD559" s="38"/>
      <c r="AE559" s="38"/>
      <c r="AR559" s="191" t="s">
        <v>304</v>
      </c>
      <c r="AT559" s="191" t="s">
        <v>238</v>
      </c>
      <c r="AU559" s="191" t="s">
        <v>84</v>
      </c>
      <c r="AY559" s="19" t="s">
        <v>145</v>
      </c>
      <c r="BE559" s="192">
        <f>IF(N559="základní",J559,0)</f>
        <v>0</v>
      </c>
      <c r="BF559" s="192">
        <f>IF(N559="snížená",J559,0)</f>
        <v>0</v>
      </c>
      <c r="BG559" s="192">
        <f>IF(N559="zákl. přenesená",J559,0)</f>
        <v>0</v>
      </c>
      <c r="BH559" s="192">
        <f>IF(N559="sníž. přenesená",J559,0)</f>
        <v>0</v>
      </c>
      <c r="BI559" s="192">
        <f>IF(N559="nulová",J559,0)</f>
        <v>0</v>
      </c>
      <c r="BJ559" s="19" t="s">
        <v>82</v>
      </c>
      <c r="BK559" s="192">
        <f>ROUND(I559*H559,2)</f>
        <v>0</v>
      </c>
      <c r="BL559" s="19" t="s">
        <v>263</v>
      </c>
      <c r="BM559" s="191" t="s">
        <v>639</v>
      </c>
    </row>
    <row r="560" s="2" customFormat="1">
      <c r="A560" s="38"/>
      <c r="B560" s="39"/>
      <c r="C560" s="38"/>
      <c r="D560" s="193" t="s">
        <v>154</v>
      </c>
      <c r="E560" s="38"/>
      <c r="F560" s="194" t="s">
        <v>638</v>
      </c>
      <c r="G560" s="38"/>
      <c r="H560" s="38"/>
      <c r="I560" s="195"/>
      <c r="J560" s="38"/>
      <c r="K560" s="38"/>
      <c r="L560" s="39"/>
      <c r="M560" s="196"/>
      <c r="N560" s="197"/>
      <c r="O560" s="77"/>
      <c r="P560" s="77"/>
      <c r="Q560" s="77"/>
      <c r="R560" s="77"/>
      <c r="S560" s="77"/>
      <c r="T560" s="78"/>
      <c r="U560" s="38"/>
      <c r="V560" s="38"/>
      <c r="W560" s="38"/>
      <c r="X560" s="38"/>
      <c r="Y560" s="38"/>
      <c r="Z560" s="38"/>
      <c r="AA560" s="38"/>
      <c r="AB560" s="38"/>
      <c r="AC560" s="38"/>
      <c r="AD560" s="38"/>
      <c r="AE560" s="38"/>
      <c r="AT560" s="19" t="s">
        <v>154</v>
      </c>
      <c r="AU560" s="19" t="s">
        <v>84</v>
      </c>
    </row>
    <row r="561" s="2" customFormat="1" ht="24.15" customHeight="1">
      <c r="A561" s="38"/>
      <c r="B561" s="179"/>
      <c r="C561" s="180" t="s">
        <v>640</v>
      </c>
      <c r="D561" s="180" t="s">
        <v>147</v>
      </c>
      <c r="E561" s="181" t="s">
        <v>641</v>
      </c>
      <c r="F561" s="182" t="s">
        <v>642</v>
      </c>
      <c r="G561" s="183" t="s">
        <v>233</v>
      </c>
      <c r="H561" s="184">
        <v>3</v>
      </c>
      <c r="I561" s="185"/>
      <c r="J561" s="186">
        <f>ROUND(I561*H561,2)</f>
        <v>0</v>
      </c>
      <c r="K561" s="182" t="s">
        <v>151</v>
      </c>
      <c r="L561" s="39"/>
      <c r="M561" s="187" t="s">
        <v>1</v>
      </c>
      <c r="N561" s="188" t="s">
        <v>39</v>
      </c>
      <c r="O561" s="77"/>
      <c r="P561" s="189">
        <f>O561*H561</f>
        <v>0</v>
      </c>
      <c r="Q561" s="189">
        <v>0</v>
      </c>
      <c r="R561" s="189">
        <f>Q561*H561</f>
        <v>0</v>
      </c>
      <c r="S561" s="189">
        <v>0</v>
      </c>
      <c r="T561" s="190">
        <f>S561*H561</f>
        <v>0</v>
      </c>
      <c r="U561" s="38"/>
      <c r="V561" s="38"/>
      <c r="W561" s="38"/>
      <c r="X561" s="38"/>
      <c r="Y561" s="38"/>
      <c r="Z561" s="38"/>
      <c r="AA561" s="38"/>
      <c r="AB561" s="38"/>
      <c r="AC561" s="38"/>
      <c r="AD561" s="38"/>
      <c r="AE561" s="38"/>
      <c r="AR561" s="191" t="s">
        <v>263</v>
      </c>
      <c r="AT561" s="191" t="s">
        <v>147</v>
      </c>
      <c r="AU561" s="191" t="s">
        <v>84</v>
      </c>
      <c r="AY561" s="19" t="s">
        <v>145</v>
      </c>
      <c r="BE561" s="192">
        <f>IF(N561="základní",J561,0)</f>
        <v>0</v>
      </c>
      <c r="BF561" s="192">
        <f>IF(N561="snížená",J561,0)</f>
        <v>0</v>
      </c>
      <c r="BG561" s="192">
        <f>IF(N561="zákl. přenesená",J561,0)</f>
        <v>0</v>
      </c>
      <c r="BH561" s="192">
        <f>IF(N561="sníž. přenesená",J561,0)</f>
        <v>0</v>
      </c>
      <c r="BI561" s="192">
        <f>IF(N561="nulová",J561,0)</f>
        <v>0</v>
      </c>
      <c r="BJ561" s="19" t="s">
        <v>82</v>
      </c>
      <c r="BK561" s="192">
        <f>ROUND(I561*H561,2)</f>
        <v>0</v>
      </c>
      <c r="BL561" s="19" t="s">
        <v>263</v>
      </c>
      <c r="BM561" s="191" t="s">
        <v>643</v>
      </c>
    </row>
    <row r="562" s="2" customFormat="1">
      <c r="A562" s="38"/>
      <c r="B562" s="39"/>
      <c r="C562" s="38"/>
      <c r="D562" s="193" t="s">
        <v>154</v>
      </c>
      <c r="E562" s="38"/>
      <c r="F562" s="194" t="s">
        <v>644</v>
      </c>
      <c r="G562" s="38"/>
      <c r="H562" s="38"/>
      <c r="I562" s="195"/>
      <c r="J562" s="38"/>
      <c r="K562" s="38"/>
      <c r="L562" s="39"/>
      <c r="M562" s="196"/>
      <c r="N562" s="197"/>
      <c r="O562" s="77"/>
      <c r="P562" s="77"/>
      <c r="Q562" s="77"/>
      <c r="R562" s="77"/>
      <c r="S562" s="77"/>
      <c r="T562" s="78"/>
      <c r="U562" s="38"/>
      <c r="V562" s="38"/>
      <c r="W562" s="38"/>
      <c r="X562" s="38"/>
      <c r="Y562" s="38"/>
      <c r="Z562" s="38"/>
      <c r="AA562" s="38"/>
      <c r="AB562" s="38"/>
      <c r="AC562" s="38"/>
      <c r="AD562" s="38"/>
      <c r="AE562" s="38"/>
      <c r="AT562" s="19" t="s">
        <v>154</v>
      </c>
      <c r="AU562" s="19" t="s">
        <v>84</v>
      </c>
    </row>
    <row r="563" s="2" customFormat="1">
      <c r="A563" s="38"/>
      <c r="B563" s="39"/>
      <c r="C563" s="38"/>
      <c r="D563" s="198" t="s">
        <v>156</v>
      </c>
      <c r="E563" s="38"/>
      <c r="F563" s="199" t="s">
        <v>645</v>
      </c>
      <c r="G563" s="38"/>
      <c r="H563" s="38"/>
      <c r="I563" s="195"/>
      <c r="J563" s="38"/>
      <c r="K563" s="38"/>
      <c r="L563" s="39"/>
      <c r="M563" s="196"/>
      <c r="N563" s="197"/>
      <c r="O563" s="77"/>
      <c r="P563" s="77"/>
      <c r="Q563" s="77"/>
      <c r="R563" s="77"/>
      <c r="S563" s="77"/>
      <c r="T563" s="78"/>
      <c r="U563" s="38"/>
      <c r="V563" s="38"/>
      <c r="W563" s="38"/>
      <c r="X563" s="38"/>
      <c r="Y563" s="38"/>
      <c r="Z563" s="38"/>
      <c r="AA563" s="38"/>
      <c r="AB563" s="38"/>
      <c r="AC563" s="38"/>
      <c r="AD563" s="38"/>
      <c r="AE563" s="38"/>
      <c r="AT563" s="19" t="s">
        <v>156</v>
      </c>
      <c r="AU563" s="19" t="s">
        <v>84</v>
      </c>
    </row>
    <row r="564" s="15" customFormat="1">
      <c r="A564" s="15"/>
      <c r="B564" s="216"/>
      <c r="C564" s="15"/>
      <c r="D564" s="193" t="s">
        <v>158</v>
      </c>
      <c r="E564" s="217" t="s">
        <v>1</v>
      </c>
      <c r="F564" s="218" t="s">
        <v>634</v>
      </c>
      <c r="G564" s="15"/>
      <c r="H564" s="217" t="s">
        <v>1</v>
      </c>
      <c r="I564" s="219"/>
      <c r="J564" s="15"/>
      <c r="K564" s="15"/>
      <c r="L564" s="216"/>
      <c r="M564" s="220"/>
      <c r="N564" s="221"/>
      <c r="O564" s="221"/>
      <c r="P564" s="221"/>
      <c r="Q564" s="221"/>
      <c r="R564" s="221"/>
      <c r="S564" s="221"/>
      <c r="T564" s="222"/>
      <c r="U564" s="15"/>
      <c r="V564" s="15"/>
      <c r="W564" s="15"/>
      <c r="X564" s="15"/>
      <c r="Y564" s="15"/>
      <c r="Z564" s="15"/>
      <c r="AA564" s="15"/>
      <c r="AB564" s="15"/>
      <c r="AC564" s="15"/>
      <c r="AD564" s="15"/>
      <c r="AE564" s="15"/>
      <c r="AT564" s="217" t="s">
        <v>158</v>
      </c>
      <c r="AU564" s="217" t="s">
        <v>84</v>
      </c>
      <c r="AV564" s="15" t="s">
        <v>82</v>
      </c>
      <c r="AW564" s="15" t="s">
        <v>31</v>
      </c>
      <c r="AX564" s="15" t="s">
        <v>74</v>
      </c>
      <c r="AY564" s="217" t="s">
        <v>145</v>
      </c>
    </row>
    <row r="565" s="15" customFormat="1">
      <c r="A565" s="15"/>
      <c r="B565" s="216"/>
      <c r="C565" s="15"/>
      <c r="D565" s="193" t="s">
        <v>158</v>
      </c>
      <c r="E565" s="217" t="s">
        <v>1</v>
      </c>
      <c r="F565" s="218" t="s">
        <v>646</v>
      </c>
      <c r="G565" s="15"/>
      <c r="H565" s="217" t="s">
        <v>1</v>
      </c>
      <c r="I565" s="219"/>
      <c r="J565" s="15"/>
      <c r="K565" s="15"/>
      <c r="L565" s="216"/>
      <c r="M565" s="220"/>
      <c r="N565" s="221"/>
      <c r="O565" s="221"/>
      <c r="P565" s="221"/>
      <c r="Q565" s="221"/>
      <c r="R565" s="221"/>
      <c r="S565" s="221"/>
      <c r="T565" s="222"/>
      <c r="U565" s="15"/>
      <c r="V565" s="15"/>
      <c r="W565" s="15"/>
      <c r="X565" s="15"/>
      <c r="Y565" s="15"/>
      <c r="Z565" s="15"/>
      <c r="AA565" s="15"/>
      <c r="AB565" s="15"/>
      <c r="AC565" s="15"/>
      <c r="AD565" s="15"/>
      <c r="AE565" s="15"/>
      <c r="AT565" s="217" t="s">
        <v>158</v>
      </c>
      <c r="AU565" s="217" t="s">
        <v>84</v>
      </c>
      <c r="AV565" s="15" t="s">
        <v>82</v>
      </c>
      <c r="AW565" s="15" t="s">
        <v>31</v>
      </c>
      <c r="AX565" s="15" t="s">
        <v>74</v>
      </c>
      <c r="AY565" s="217" t="s">
        <v>145</v>
      </c>
    </row>
    <row r="566" s="13" customFormat="1">
      <c r="A566" s="13"/>
      <c r="B566" s="200"/>
      <c r="C566" s="13"/>
      <c r="D566" s="193" t="s">
        <v>158</v>
      </c>
      <c r="E566" s="201" t="s">
        <v>1</v>
      </c>
      <c r="F566" s="202" t="s">
        <v>84</v>
      </c>
      <c r="G566" s="13"/>
      <c r="H566" s="203">
        <v>2</v>
      </c>
      <c r="I566" s="204"/>
      <c r="J566" s="13"/>
      <c r="K566" s="13"/>
      <c r="L566" s="200"/>
      <c r="M566" s="205"/>
      <c r="N566" s="206"/>
      <c r="O566" s="206"/>
      <c r="P566" s="206"/>
      <c r="Q566" s="206"/>
      <c r="R566" s="206"/>
      <c r="S566" s="206"/>
      <c r="T566" s="207"/>
      <c r="U566" s="13"/>
      <c r="V566" s="13"/>
      <c r="W566" s="13"/>
      <c r="X566" s="13"/>
      <c r="Y566" s="13"/>
      <c r="Z566" s="13"/>
      <c r="AA566" s="13"/>
      <c r="AB566" s="13"/>
      <c r="AC566" s="13"/>
      <c r="AD566" s="13"/>
      <c r="AE566" s="13"/>
      <c r="AT566" s="201" t="s">
        <v>158</v>
      </c>
      <c r="AU566" s="201" t="s">
        <v>84</v>
      </c>
      <c r="AV566" s="13" t="s">
        <v>84</v>
      </c>
      <c r="AW566" s="13" t="s">
        <v>31</v>
      </c>
      <c r="AX566" s="13" t="s">
        <v>74</v>
      </c>
      <c r="AY566" s="201" t="s">
        <v>145</v>
      </c>
    </row>
    <row r="567" s="15" customFormat="1">
      <c r="A567" s="15"/>
      <c r="B567" s="216"/>
      <c r="C567" s="15"/>
      <c r="D567" s="193" t="s">
        <v>158</v>
      </c>
      <c r="E567" s="217" t="s">
        <v>1</v>
      </c>
      <c r="F567" s="218" t="s">
        <v>647</v>
      </c>
      <c r="G567" s="15"/>
      <c r="H567" s="217" t="s">
        <v>1</v>
      </c>
      <c r="I567" s="219"/>
      <c r="J567" s="15"/>
      <c r="K567" s="15"/>
      <c r="L567" s="216"/>
      <c r="M567" s="220"/>
      <c r="N567" s="221"/>
      <c r="O567" s="221"/>
      <c r="P567" s="221"/>
      <c r="Q567" s="221"/>
      <c r="R567" s="221"/>
      <c r="S567" s="221"/>
      <c r="T567" s="222"/>
      <c r="U567" s="15"/>
      <c r="V567" s="15"/>
      <c r="W567" s="15"/>
      <c r="X567" s="15"/>
      <c r="Y567" s="15"/>
      <c r="Z567" s="15"/>
      <c r="AA567" s="15"/>
      <c r="AB567" s="15"/>
      <c r="AC567" s="15"/>
      <c r="AD567" s="15"/>
      <c r="AE567" s="15"/>
      <c r="AT567" s="217" t="s">
        <v>158</v>
      </c>
      <c r="AU567" s="217" t="s">
        <v>84</v>
      </c>
      <c r="AV567" s="15" t="s">
        <v>82</v>
      </c>
      <c r="AW567" s="15" t="s">
        <v>31</v>
      </c>
      <c r="AX567" s="15" t="s">
        <v>74</v>
      </c>
      <c r="AY567" s="217" t="s">
        <v>145</v>
      </c>
    </row>
    <row r="568" s="13" customFormat="1">
      <c r="A568" s="13"/>
      <c r="B568" s="200"/>
      <c r="C568" s="13"/>
      <c r="D568" s="193" t="s">
        <v>158</v>
      </c>
      <c r="E568" s="201" t="s">
        <v>1</v>
      </c>
      <c r="F568" s="202" t="s">
        <v>82</v>
      </c>
      <c r="G568" s="13"/>
      <c r="H568" s="203">
        <v>1</v>
      </c>
      <c r="I568" s="204"/>
      <c r="J568" s="13"/>
      <c r="K568" s="13"/>
      <c r="L568" s="200"/>
      <c r="M568" s="205"/>
      <c r="N568" s="206"/>
      <c r="O568" s="206"/>
      <c r="P568" s="206"/>
      <c r="Q568" s="206"/>
      <c r="R568" s="206"/>
      <c r="S568" s="206"/>
      <c r="T568" s="207"/>
      <c r="U568" s="13"/>
      <c r="V568" s="13"/>
      <c r="W568" s="13"/>
      <c r="X568" s="13"/>
      <c r="Y568" s="13"/>
      <c r="Z568" s="13"/>
      <c r="AA568" s="13"/>
      <c r="AB568" s="13"/>
      <c r="AC568" s="13"/>
      <c r="AD568" s="13"/>
      <c r="AE568" s="13"/>
      <c r="AT568" s="201" t="s">
        <v>158</v>
      </c>
      <c r="AU568" s="201" t="s">
        <v>84</v>
      </c>
      <c r="AV568" s="13" t="s">
        <v>84</v>
      </c>
      <c r="AW568" s="13" t="s">
        <v>31</v>
      </c>
      <c r="AX568" s="13" t="s">
        <v>74</v>
      </c>
      <c r="AY568" s="201" t="s">
        <v>145</v>
      </c>
    </row>
    <row r="569" s="14" customFormat="1">
      <c r="A569" s="14"/>
      <c r="B569" s="208"/>
      <c r="C569" s="14"/>
      <c r="D569" s="193" t="s">
        <v>158</v>
      </c>
      <c r="E569" s="209" t="s">
        <v>1</v>
      </c>
      <c r="F569" s="210" t="s">
        <v>160</v>
      </c>
      <c r="G569" s="14"/>
      <c r="H569" s="211">
        <v>3</v>
      </c>
      <c r="I569" s="212"/>
      <c r="J569" s="14"/>
      <c r="K569" s="14"/>
      <c r="L569" s="208"/>
      <c r="M569" s="213"/>
      <c r="N569" s="214"/>
      <c r="O569" s="214"/>
      <c r="P569" s="214"/>
      <c r="Q569" s="214"/>
      <c r="R569" s="214"/>
      <c r="S569" s="214"/>
      <c r="T569" s="215"/>
      <c r="U569" s="14"/>
      <c r="V569" s="14"/>
      <c r="W569" s="14"/>
      <c r="X569" s="14"/>
      <c r="Y569" s="14"/>
      <c r="Z569" s="14"/>
      <c r="AA569" s="14"/>
      <c r="AB569" s="14"/>
      <c r="AC569" s="14"/>
      <c r="AD569" s="14"/>
      <c r="AE569" s="14"/>
      <c r="AT569" s="209" t="s">
        <v>158</v>
      </c>
      <c r="AU569" s="209" t="s">
        <v>84</v>
      </c>
      <c r="AV569" s="14" t="s">
        <v>152</v>
      </c>
      <c r="AW569" s="14" t="s">
        <v>31</v>
      </c>
      <c r="AX569" s="14" t="s">
        <v>82</v>
      </c>
      <c r="AY569" s="209" t="s">
        <v>145</v>
      </c>
    </row>
    <row r="570" s="2" customFormat="1" ht="24.15" customHeight="1">
      <c r="A570" s="38"/>
      <c r="B570" s="179"/>
      <c r="C570" s="224" t="s">
        <v>648</v>
      </c>
      <c r="D570" s="224" t="s">
        <v>238</v>
      </c>
      <c r="E570" s="225" t="s">
        <v>649</v>
      </c>
      <c r="F570" s="226" t="s">
        <v>650</v>
      </c>
      <c r="G570" s="227" t="s">
        <v>233</v>
      </c>
      <c r="H570" s="228">
        <v>3</v>
      </c>
      <c r="I570" s="229"/>
      <c r="J570" s="230">
        <f>ROUND(I570*H570,2)</f>
        <v>0</v>
      </c>
      <c r="K570" s="226" t="s">
        <v>151</v>
      </c>
      <c r="L570" s="231"/>
      <c r="M570" s="232" t="s">
        <v>1</v>
      </c>
      <c r="N570" s="233" t="s">
        <v>39</v>
      </c>
      <c r="O570" s="77"/>
      <c r="P570" s="189">
        <f>O570*H570</f>
        <v>0</v>
      </c>
      <c r="Q570" s="189">
        <v>0.020500000000000001</v>
      </c>
      <c r="R570" s="189">
        <f>Q570*H570</f>
        <v>0.061499999999999999</v>
      </c>
      <c r="S570" s="189">
        <v>0</v>
      </c>
      <c r="T570" s="190">
        <f>S570*H570</f>
        <v>0</v>
      </c>
      <c r="U570" s="38"/>
      <c r="V570" s="38"/>
      <c r="W570" s="38"/>
      <c r="X570" s="38"/>
      <c r="Y570" s="38"/>
      <c r="Z570" s="38"/>
      <c r="AA570" s="38"/>
      <c r="AB570" s="38"/>
      <c r="AC570" s="38"/>
      <c r="AD570" s="38"/>
      <c r="AE570" s="38"/>
      <c r="AR570" s="191" t="s">
        <v>304</v>
      </c>
      <c r="AT570" s="191" t="s">
        <v>238</v>
      </c>
      <c r="AU570" s="191" t="s">
        <v>84</v>
      </c>
      <c r="AY570" s="19" t="s">
        <v>145</v>
      </c>
      <c r="BE570" s="192">
        <f>IF(N570="základní",J570,0)</f>
        <v>0</v>
      </c>
      <c r="BF570" s="192">
        <f>IF(N570="snížená",J570,0)</f>
        <v>0</v>
      </c>
      <c r="BG570" s="192">
        <f>IF(N570="zákl. přenesená",J570,0)</f>
        <v>0</v>
      </c>
      <c r="BH570" s="192">
        <f>IF(N570="sníž. přenesená",J570,0)</f>
        <v>0</v>
      </c>
      <c r="BI570" s="192">
        <f>IF(N570="nulová",J570,0)</f>
        <v>0</v>
      </c>
      <c r="BJ570" s="19" t="s">
        <v>82</v>
      </c>
      <c r="BK570" s="192">
        <f>ROUND(I570*H570,2)</f>
        <v>0</v>
      </c>
      <c r="BL570" s="19" t="s">
        <v>263</v>
      </c>
      <c r="BM570" s="191" t="s">
        <v>651</v>
      </c>
    </row>
    <row r="571" s="2" customFormat="1">
      <c r="A571" s="38"/>
      <c r="B571" s="39"/>
      <c r="C571" s="38"/>
      <c r="D571" s="193" t="s">
        <v>154</v>
      </c>
      <c r="E571" s="38"/>
      <c r="F571" s="194" t="s">
        <v>650</v>
      </c>
      <c r="G571" s="38"/>
      <c r="H571" s="38"/>
      <c r="I571" s="195"/>
      <c r="J571" s="38"/>
      <c r="K571" s="38"/>
      <c r="L571" s="39"/>
      <c r="M571" s="196"/>
      <c r="N571" s="197"/>
      <c r="O571" s="77"/>
      <c r="P571" s="77"/>
      <c r="Q571" s="77"/>
      <c r="R571" s="77"/>
      <c r="S571" s="77"/>
      <c r="T571" s="78"/>
      <c r="U571" s="38"/>
      <c r="V571" s="38"/>
      <c r="W571" s="38"/>
      <c r="X571" s="38"/>
      <c r="Y571" s="38"/>
      <c r="Z571" s="38"/>
      <c r="AA571" s="38"/>
      <c r="AB571" s="38"/>
      <c r="AC571" s="38"/>
      <c r="AD571" s="38"/>
      <c r="AE571" s="38"/>
      <c r="AT571" s="19" t="s">
        <v>154</v>
      </c>
      <c r="AU571" s="19" t="s">
        <v>84</v>
      </c>
    </row>
    <row r="572" s="2" customFormat="1" ht="24.15" customHeight="1">
      <c r="A572" s="38"/>
      <c r="B572" s="179"/>
      <c r="C572" s="180" t="s">
        <v>652</v>
      </c>
      <c r="D572" s="180" t="s">
        <v>147</v>
      </c>
      <c r="E572" s="181" t="s">
        <v>653</v>
      </c>
      <c r="F572" s="182" t="s">
        <v>654</v>
      </c>
      <c r="G572" s="183" t="s">
        <v>233</v>
      </c>
      <c r="H572" s="184">
        <v>1</v>
      </c>
      <c r="I572" s="185"/>
      <c r="J572" s="186">
        <f>ROUND(I572*H572,2)</f>
        <v>0</v>
      </c>
      <c r="K572" s="182" t="s">
        <v>151</v>
      </c>
      <c r="L572" s="39"/>
      <c r="M572" s="187" t="s">
        <v>1</v>
      </c>
      <c r="N572" s="188" t="s">
        <v>39</v>
      </c>
      <c r="O572" s="77"/>
      <c r="P572" s="189">
        <f>O572*H572</f>
        <v>0</v>
      </c>
      <c r="Q572" s="189">
        <v>0</v>
      </c>
      <c r="R572" s="189">
        <f>Q572*H572</f>
        <v>0</v>
      </c>
      <c r="S572" s="189">
        <v>0</v>
      </c>
      <c r="T572" s="190">
        <f>S572*H572</f>
        <v>0</v>
      </c>
      <c r="U572" s="38"/>
      <c r="V572" s="38"/>
      <c r="W572" s="38"/>
      <c r="X572" s="38"/>
      <c r="Y572" s="38"/>
      <c r="Z572" s="38"/>
      <c r="AA572" s="38"/>
      <c r="AB572" s="38"/>
      <c r="AC572" s="38"/>
      <c r="AD572" s="38"/>
      <c r="AE572" s="38"/>
      <c r="AR572" s="191" t="s">
        <v>263</v>
      </c>
      <c r="AT572" s="191" t="s">
        <v>147</v>
      </c>
      <c r="AU572" s="191" t="s">
        <v>84</v>
      </c>
      <c r="AY572" s="19" t="s">
        <v>145</v>
      </c>
      <c r="BE572" s="192">
        <f>IF(N572="základní",J572,0)</f>
        <v>0</v>
      </c>
      <c r="BF572" s="192">
        <f>IF(N572="snížená",J572,0)</f>
        <v>0</v>
      </c>
      <c r="BG572" s="192">
        <f>IF(N572="zákl. přenesená",J572,0)</f>
        <v>0</v>
      </c>
      <c r="BH572" s="192">
        <f>IF(N572="sníž. přenesená",J572,0)</f>
        <v>0</v>
      </c>
      <c r="BI572" s="192">
        <f>IF(N572="nulová",J572,0)</f>
        <v>0</v>
      </c>
      <c r="BJ572" s="19" t="s">
        <v>82</v>
      </c>
      <c r="BK572" s="192">
        <f>ROUND(I572*H572,2)</f>
        <v>0</v>
      </c>
      <c r="BL572" s="19" t="s">
        <v>263</v>
      </c>
      <c r="BM572" s="191" t="s">
        <v>655</v>
      </c>
    </row>
    <row r="573" s="2" customFormat="1">
      <c r="A573" s="38"/>
      <c r="B573" s="39"/>
      <c r="C573" s="38"/>
      <c r="D573" s="193" t="s">
        <v>154</v>
      </c>
      <c r="E573" s="38"/>
      <c r="F573" s="194" t="s">
        <v>656</v>
      </c>
      <c r="G573" s="38"/>
      <c r="H573" s="38"/>
      <c r="I573" s="195"/>
      <c r="J573" s="38"/>
      <c r="K573" s="38"/>
      <c r="L573" s="39"/>
      <c r="M573" s="196"/>
      <c r="N573" s="197"/>
      <c r="O573" s="77"/>
      <c r="P573" s="77"/>
      <c r="Q573" s="77"/>
      <c r="R573" s="77"/>
      <c r="S573" s="77"/>
      <c r="T573" s="78"/>
      <c r="U573" s="38"/>
      <c r="V573" s="38"/>
      <c r="W573" s="38"/>
      <c r="X573" s="38"/>
      <c r="Y573" s="38"/>
      <c r="Z573" s="38"/>
      <c r="AA573" s="38"/>
      <c r="AB573" s="38"/>
      <c r="AC573" s="38"/>
      <c r="AD573" s="38"/>
      <c r="AE573" s="38"/>
      <c r="AT573" s="19" t="s">
        <v>154</v>
      </c>
      <c r="AU573" s="19" t="s">
        <v>84</v>
      </c>
    </row>
    <row r="574" s="2" customFormat="1">
      <c r="A574" s="38"/>
      <c r="B574" s="39"/>
      <c r="C574" s="38"/>
      <c r="D574" s="198" t="s">
        <v>156</v>
      </c>
      <c r="E574" s="38"/>
      <c r="F574" s="199" t="s">
        <v>657</v>
      </c>
      <c r="G574" s="38"/>
      <c r="H574" s="38"/>
      <c r="I574" s="195"/>
      <c r="J574" s="38"/>
      <c r="K574" s="38"/>
      <c r="L574" s="39"/>
      <c r="M574" s="196"/>
      <c r="N574" s="197"/>
      <c r="O574" s="77"/>
      <c r="P574" s="77"/>
      <c r="Q574" s="77"/>
      <c r="R574" s="77"/>
      <c r="S574" s="77"/>
      <c r="T574" s="78"/>
      <c r="U574" s="38"/>
      <c r="V574" s="38"/>
      <c r="W574" s="38"/>
      <c r="X574" s="38"/>
      <c r="Y574" s="38"/>
      <c r="Z574" s="38"/>
      <c r="AA574" s="38"/>
      <c r="AB574" s="38"/>
      <c r="AC574" s="38"/>
      <c r="AD574" s="38"/>
      <c r="AE574" s="38"/>
      <c r="AT574" s="19" t="s">
        <v>156</v>
      </c>
      <c r="AU574" s="19" t="s">
        <v>84</v>
      </c>
    </row>
    <row r="575" s="2" customFormat="1" ht="16.5" customHeight="1">
      <c r="A575" s="38"/>
      <c r="B575" s="179"/>
      <c r="C575" s="224" t="s">
        <v>658</v>
      </c>
      <c r="D575" s="224" t="s">
        <v>238</v>
      </c>
      <c r="E575" s="225" t="s">
        <v>659</v>
      </c>
      <c r="F575" s="226" t="s">
        <v>660</v>
      </c>
      <c r="G575" s="227" t="s">
        <v>233</v>
      </c>
      <c r="H575" s="228">
        <v>1</v>
      </c>
      <c r="I575" s="229"/>
      <c r="J575" s="230">
        <f>ROUND(I575*H575,2)</f>
        <v>0</v>
      </c>
      <c r="K575" s="226" t="s">
        <v>1</v>
      </c>
      <c r="L575" s="231"/>
      <c r="M575" s="232" t="s">
        <v>1</v>
      </c>
      <c r="N575" s="233" t="s">
        <v>39</v>
      </c>
      <c r="O575" s="77"/>
      <c r="P575" s="189">
        <f>O575*H575</f>
        <v>0</v>
      </c>
      <c r="Q575" s="189">
        <v>0</v>
      </c>
      <c r="R575" s="189">
        <f>Q575*H575</f>
        <v>0</v>
      </c>
      <c r="S575" s="189">
        <v>0</v>
      </c>
      <c r="T575" s="190">
        <f>S575*H575</f>
        <v>0</v>
      </c>
      <c r="U575" s="38"/>
      <c r="V575" s="38"/>
      <c r="W575" s="38"/>
      <c r="X575" s="38"/>
      <c r="Y575" s="38"/>
      <c r="Z575" s="38"/>
      <c r="AA575" s="38"/>
      <c r="AB575" s="38"/>
      <c r="AC575" s="38"/>
      <c r="AD575" s="38"/>
      <c r="AE575" s="38"/>
      <c r="AR575" s="191" t="s">
        <v>304</v>
      </c>
      <c r="AT575" s="191" t="s">
        <v>238</v>
      </c>
      <c r="AU575" s="191" t="s">
        <v>84</v>
      </c>
      <c r="AY575" s="19" t="s">
        <v>145</v>
      </c>
      <c r="BE575" s="192">
        <f>IF(N575="základní",J575,0)</f>
        <v>0</v>
      </c>
      <c r="BF575" s="192">
        <f>IF(N575="snížená",J575,0)</f>
        <v>0</v>
      </c>
      <c r="BG575" s="192">
        <f>IF(N575="zákl. přenesená",J575,0)</f>
        <v>0</v>
      </c>
      <c r="BH575" s="192">
        <f>IF(N575="sníž. přenesená",J575,0)</f>
        <v>0</v>
      </c>
      <c r="BI575" s="192">
        <f>IF(N575="nulová",J575,0)</f>
        <v>0</v>
      </c>
      <c r="BJ575" s="19" t="s">
        <v>82</v>
      </c>
      <c r="BK575" s="192">
        <f>ROUND(I575*H575,2)</f>
        <v>0</v>
      </c>
      <c r="BL575" s="19" t="s">
        <v>263</v>
      </c>
      <c r="BM575" s="191" t="s">
        <v>661</v>
      </c>
    </row>
    <row r="576" s="2" customFormat="1">
      <c r="A576" s="38"/>
      <c r="B576" s="39"/>
      <c r="C576" s="38"/>
      <c r="D576" s="193" t="s">
        <v>154</v>
      </c>
      <c r="E576" s="38"/>
      <c r="F576" s="194" t="s">
        <v>660</v>
      </c>
      <c r="G576" s="38"/>
      <c r="H576" s="38"/>
      <c r="I576" s="195"/>
      <c r="J576" s="38"/>
      <c r="K576" s="38"/>
      <c r="L576" s="39"/>
      <c r="M576" s="196"/>
      <c r="N576" s="197"/>
      <c r="O576" s="77"/>
      <c r="P576" s="77"/>
      <c r="Q576" s="77"/>
      <c r="R576" s="77"/>
      <c r="S576" s="77"/>
      <c r="T576" s="78"/>
      <c r="U576" s="38"/>
      <c r="V576" s="38"/>
      <c r="W576" s="38"/>
      <c r="X576" s="38"/>
      <c r="Y576" s="38"/>
      <c r="Z576" s="38"/>
      <c r="AA576" s="38"/>
      <c r="AB576" s="38"/>
      <c r="AC576" s="38"/>
      <c r="AD576" s="38"/>
      <c r="AE576" s="38"/>
      <c r="AT576" s="19" t="s">
        <v>154</v>
      </c>
      <c r="AU576" s="19" t="s">
        <v>84</v>
      </c>
    </row>
    <row r="577" s="2" customFormat="1" ht="16.5" customHeight="1">
      <c r="A577" s="38"/>
      <c r="B577" s="179"/>
      <c r="C577" s="180" t="s">
        <v>662</v>
      </c>
      <c r="D577" s="180" t="s">
        <v>147</v>
      </c>
      <c r="E577" s="181" t="s">
        <v>663</v>
      </c>
      <c r="F577" s="182" t="s">
        <v>664</v>
      </c>
      <c r="G577" s="183" t="s">
        <v>233</v>
      </c>
      <c r="H577" s="184">
        <v>4</v>
      </c>
      <c r="I577" s="185"/>
      <c r="J577" s="186">
        <f>ROUND(I577*H577,2)</f>
        <v>0</v>
      </c>
      <c r="K577" s="182" t="s">
        <v>151</v>
      </c>
      <c r="L577" s="39"/>
      <c r="M577" s="187" t="s">
        <v>1</v>
      </c>
      <c r="N577" s="188" t="s">
        <v>39</v>
      </c>
      <c r="O577" s="77"/>
      <c r="P577" s="189">
        <f>O577*H577</f>
        <v>0</v>
      </c>
      <c r="Q577" s="189">
        <v>0</v>
      </c>
      <c r="R577" s="189">
        <f>Q577*H577</f>
        <v>0</v>
      </c>
      <c r="S577" s="189">
        <v>0</v>
      </c>
      <c r="T577" s="190">
        <f>S577*H577</f>
        <v>0</v>
      </c>
      <c r="U577" s="38"/>
      <c r="V577" s="38"/>
      <c r="W577" s="38"/>
      <c r="X577" s="38"/>
      <c r="Y577" s="38"/>
      <c r="Z577" s="38"/>
      <c r="AA577" s="38"/>
      <c r="AB577" s="38"/>
      <c r="AC577" s="38"/>
      <c r="AD577" s="38"/>
      <c r="AE577" s="38"/>
      <c r="AR577" s="191" t="s">
        <v>263</v>
      </c>
      <c r="AT577" s="191" t="s">
        <v>147</v>
      </c>
      <c r="AU577" s="191" t="s">
        <v>84</v>
      </c>
      <c r="AY577" s="19" t="s">
        <v>145</v>
      </c>
      <c r="BE577" s="192">
        <f>IF(N577="základní",J577,0)</f>
        <v>0</v>
      </c>
      <c r="BF577" s="192">
        <f>IF(N577="snížená",J577,0)</f>
        <v>0</v>
      </c>
      <c r="BG577" s="192">
        <f>IF(N577="zákl. přenesená",J577,0)</f>
        <v>0</v>
      </c>
      <c r="BH577" s="192">
        <f>IF(N577="sníž. přenesená",J577,0)</f>
        <v>0</v>
      </c>
      <c r="BI577" s="192">
        <f>IF(N577="nulová",J577,0)</f>
        <v>0</v>
      </c>
      <c r="BJ577" s="19" t="s">
        <v>82</v>
      </c>
      <c r="BK577" s="192">
        <f>ROUND(I577*H577,2)</f>
        <v>0</v>
      </c>
      <c r="BL577" s="19" t="s">
        <v>263</v>
      </c>
      <c r="BM577" s="191" t="s">
        <v>665</v>
      </c>
    </row>
    <row r="578" s="2" customFormat="1">
      <c r="A578" s="38"/>
      <c r="B578" s="39"/>
      <c r="C578" s="38"/>
      <c r="D578" s="193" t="s">
        <v>154</v>
      </c>
      <c r="E578" s="38"/>
      <c r="F578" s="194" t="s">
        <v>666</v>
      </c>
      <c r="G578" s="38"/>
      <c r="H578" s="38"/>
      <c r="I578" s="195"/>
      <c r="J578" s="38"/>
      <c r="K578" s="38"/>
      <c r="L578" s="39"/>
      <c r="M578" s="196"/>
      <c r="N578" s="197"/>
      <c r="O578" s="77"/>
      <c r="P578" s="77"/>
      <c r="Q578" s="77"/>
      <c r="R578" s="77"/>
      <c r="S578" s="77"/>
      <c r="T578" s="78"/>
      <c r="U578" s="38"/>
      <c r="V578" s="38"/>
      <c r="W578" s="38"/>
      <c r="X578" s="38"/>
      <c r="Y578" s="38"/>
      <c r="Z578" s="38"/>
      <c r="AA578" s="38"/>
      <c r="AB578" s="38"/>
      <c r="AC578" s="38"/>
      <c r="AD578" s="38"/>
      <c r="AE578" s="38"/>
      <c r="AT578" s="19" t="s">
        <v>154</v>
      </c>
      <c r="AU578" s="19" t="s">
        <v>84</v>
      </c>
    </row>
    <row r="579" s="2" customFormat="1">
      <c r="A579" s="38"/>
      <c r="B579" s="39"/>
      <c r="C579" s="38"/>
      <c r="D579" s="198" t="s">
        <v>156</v>
      </c>
      <c r="E579" s="38"/>
      <c r="F579" s="199" t="s">
        <v>667</v>
      </c>
      <c r="G579" s="38"/>
      <c r="H579" s="38"/>
      <c r="I579" s="195"/>
      <c r="J579" s="38"/>
      <c r="K579" s="38"/>
      <c r="L579" s="39"/>
      <c r="M579" s="196"/>
      <c r="N579" s="197"/>
      <c r="O579" s="77"/>
      <c r="P579" s="77"/>
      <c r="Q579" s="77"/>
      <c r="R579" s="77"/>
      <c r="S579" s="77"/>
      <c r="T579" s="78"/>
      <c r="U579" s="38"/>
      <c r="V579" s="38"/>
      <c r="W579" s="38"/>
      <c r="X579" s="38"/>
      <c r="Y579" s="38"/>
      <c r="Z579" s="38"/>
      <c r="AA579" s="38"/>
      <c r="AB579" s="38"/>
      <c r="AC579" s="38"/>
      <c r="AD579" s="38"/>
      <c r="AE579" s="38"/>
      <c r="AT579" s="19" t="s">
        <v>156</v>
      </c>
      <c r="AU579" s="19" t="s">
        <v>84</v>
      </c>
    </row>
    <row r="580" s="2" customFormat="1" ht="21.75" customHeight="1">
      <c r="A580" s="38"/>
      <c r="B580" s="179"/>
      <c r="C580" s="224" t="s">
        <v>668</v>
      </c>
      <c r="D580" s="224" t="s">
        <v>238</v>
      </c>
      <c r="E580" s="225" t="s">
        <v>669</v>
      </c>
      <c r="F580" s="226" t="s">
        <v>670</v>
      </c>
      <c r="G580" s="227" t="s">
        <v>233</v>
      </c>
      <c r="H580" s="228">
        <v>4</v>
      </c>
      <c r="I580" s="229"/>
      <c r="J580" s="230">
        <f>ROUND(I580*H580,2)</f>
        <v>0</v>
      </c>
      <c r="K580" s="226" t="s">
        <v>151</v>
      </c>
      <c r="L580" s="231"/>
      <c r="M580" s="232" t="s">
        <v>1</v>
      </c>
      <c r="N580" s="233" t="s">
        <v>39</v>
      </c>
      <c r="O580" s="77"/>
      <c r="P580" s="189">
        <f>O580*H580</f>
        <v>0</v>
      </c>
      <c r="Q580" s="189">
        <v>0.00014999999999999999</v>
      </c>
      <c r="R580" s="189">
        <f>Q580*H580</f>
        <v>0.00059999999999999995</v>
      </c>
      <c r="S580" s="189">
        <v>0</v>
      </c>
      <c r="T580" s="190">
        <f>S580*H580</f>
        <v>0</v>
      </c>
      <c r="U580" s="38"/>
      <c r="V580" s="38"/>
      <c r="W580" s="38"/>
      <c r="X580" s="38"/>
      <c r="Y580" s="38"/>
      <c r="Z580" s="38"/>
      <c r="AA580" s="38"/>
      <c r="AB580" s="38"/>
      <c r="AC580" s="38"/>
      <c r="AD580" s="38"/>
      <c r="AE580" s="38"/>
      <c r="AR580" s="191" t="s">
        <v>304</v>
      </c>
      <c r="AT580" s="191" t="s">
        <v>238</v>
      </c>
      <c r="AU580" s="191" t="s">
        <v>84</v>
      </c>
      <c r="AY580" s="19" t="s">
        <v>145</v>
      </c>
      <c r="BE580" s="192">
        <f>IF(N580="základní",J580,0)</f>
        <v>0</v>
      </c>
      <c r="BF580" s="192">
        <f>IF(N580="snížená",J580,0)</f>
        <v>0</v>
      </c>
      <c r="BG580" s="192">
        <f>IF(N580="zákl. přenesená",J580,0)</f>
        <v>0</v>
      </c>
      <c r="BH580" s="192">
        <f>IF(N580="sníž. přenesená",J580,0)</f>
        <v>0</v>
      </c>
      <c r="BI580" s="192">
        <f>IF(N580="nulová",J580,0)</f>
        <v>0</v>
      </c>
      <c r="BJ580" s="19" t="s">
        <v>82</v>
      </c>
      <c r="BK580" s="192">
        <f>ROUND(I580*H580,2)</f>
        <v>0</v>
      </c>
      <c r="BL580" s="19" t="s">
        <v>263</v>
      </c>
      <c r="BM580" s="191" t="s">
        <v>671</v>
      </c>
    </row>
    <row r="581" s="2" customFormat="1">
      <c r="A581" s="38"/>
      <c r="B581" s="39"/>
      <c r="C581" s="38"/>
      <c r="D581" s="193" t="s">
        <v>154</v>
      </c>
      <c r="E581" s="38"/>
      <c r="F581" s="194" t="s">
        <v>670</v>
      </c>
      <c r="G581" s="38"/>
      <c r="H581" s="38"/>
      <c r="I581" s="195"/>
      <c r="J581" s="38"/>
      <c r="K581" s="38"/>
      <c r="L581" s="39"/>
      <c r="M581" s="196"/>
      <c r="N581" s="197"/>
      <c r="O581" s="77"/>
      <c r="P581" s="77"/>
      <c r="Q581" s="77"/>
      <c r="R581" s="77"/>
      <c r="S581" s="77"/>
      <c r="T581" s="78"/>
      <c r="U581" s="38"/>
      <c r="V581" s="38"/>
      <c r="W581" s="38"/>
      <c r="X581" s="38"/>
      <c r="Y581" s="38"/>
      <c r="Z581" s="38"/>
      <c r="AA581" s="38"/>
      <c r="AB581" s="38"/>
      <c r="AC581" s="38"/>
      <c r="AD581" s="38"/>
      <c r="AE581" s="38"/>
      <c r="AT581" s="19" t="s">
        <v>154</v>
      </c>
      <c r="AU581" s="19" t="s">
        <v>84</v>
      </c>
    </row>
    <row r="582" s="2" customFormat="1" ht="16.5" customHeight="1">
      <c r="A582" s="38"/>
      <c r="B582" s="179"/>
      <c r="C582" s="180" t="s">
        <v>672</v>
      </c>
      <c r="D582" s="180" t="s">
        <v>147</v>
      </c>
      <c r="E582" s="181" t="s">
        <v>663</v>
      </c>
      <c r="F582" s="182" t="s">
        <v>664</v>
      </c>
      <c r="G582" s="183" t="s">
        <v>233</v>
      </c>
      <c r="H582" s="184">
        <v>1</v>
      </c>
      <c r="I582" s="185"/>
      <c r="J582" s="186">
        <f>ROUND(I582*H582,2)</f>
        <v>0</v>
      </c>
      <c r="K582" s="182" t="s">
        <v>151</v>
      </c>
      <c r="L582" s="39"/>
      <c r="M582" s="187" t="s">
        <v>1</v>
      </c>
      <c r="N582" s="188" t="s">
        <v>39</v>
      </c>
      <c r="O582" s="77"/>
      <c r="P582" s="189">
        <f>O582*H582</f>
        <v>0</v>
      </c>
      <c r="Q582" s="189">
        <v>0</v>
      </c>
      <c r="R582" s="189">
        <f>Q582*H582</f>
        <v>0</v>
      </c>
      <c r="S582" s="189">
        <v>0</v>
      </c>
      <c r="T582" s="190">
        <f>S582*H582</f>
        <v>0</v>
      </c>
      <c r="U582" s="38"/>
      <c r="V582" s="38"/>
      <c r="W582" s="38"/>
      <c r="X582" s="38"/>
      <c r="Y582" s="38"/>
      <c r="Z582" s="38"/>
      <c r="AA582" s="38"/>
      <c r="AB582" s="38"/>
      <c r="AC582" s="38"/>
      <c r="AD582" s="38"/>
      <c r="AE582" s="38"/>
      <c r="AR582" s="191" t="s">
        <v>263</v>
      </c>
      <c r="AT582" s="191" t="s">
        <v>147</v>
      </c>
      <c r="AU582" s="191" t="s">
        <v>84</v>
      </c>
      <c r="AY582" s="19" t="s">
        <v>145</v>
      </c>
      <c r="BE582" s="192">
        <f>IF(N582="základní",J582,0)</f>
        <v>0</v>
      </c>
      <c r="BF582" s="192">
        <f>IF(N582="snížená",J582,0)</f>
        <v>0</v>
      </c>
      <c r="BG582" s="192">
        <f>IF(N582="zákl. přenesená",J582,0)</f>
        <v>0</v>
      </c>
      <c r="BH582" s="192">
        <f>IF(N582="sníž. přenesená",J582,0)</f>
        <v>0</v>
      </c>
      <c r="BI582" s="192">
        <f>IF(N582="nulová",J582,0)</f>
        <v>0</v>
      </c>
      <c r="BJ582" s="19" t="s">
        <v>82</v>
      </c>
      <c r="BK582" s="192">
        <f>ROUND(I582*H582,2)</f>
        <v>0</v>
      </c>
      <c r="BL582" s="19" t="s">
        <v>263</v>
      </c>
      <c r="BM582" s="191" t="s">
        <v>673</v>
      </c>
    </row>
    <row r="583" s="2" customFormat="1">
      <c r="A583" s="38"/>
      <c r="B583" s="39"/>
      <c r="C583" s="38"/>
      <c r="D583" s="193" t="s">
        <v>154</v>
      </c>
      <c r="E583" s="38"/>
      <c r="F583" s="194" t="s">
        <v>666</v>
      </c>
      <c r="G583" s="38"/>
      <c r="H583" s="38"/>
      <c r="I583" s="195"/>
      <c r="J583" s="38"/>
      <c r="K583" s="38"/>
      <c r="L583" s="39"/>
      <c r="M583" s="196"/>
      <c r="N583" s="197"/>
      <c r="O583" s="77"/>
      <c r="P583" s="77"/>
      <c r="Q583" s="77"/>
      <c r="R583" s="77"/>
      <c r="S583" s="77"/>
      <c r="T583" s="78"/>
      <c r="U583" s="38"/>
      <c r="V583" s="38"/>
      <c r="W583" s="38"/>
      <c r="X583" s="38"/>
      <c r="Y583" s="38"/>
      <c r="Z583" s="38"/>
      <c r="AA583" s="38"/>
      <c r="AB583" s="38"/>
      <c r="AC583" s="38"/>
      <c r="AD583" s="38"/>
      <c r="AE583" s="38"/>
      <c r="AT583" s="19" t="s">
        <v>154</v>
      </c>
      <c r="AU583" s="19" t="s">
        <v>84</v>
      </c>
    </row>
    <row r="584" s="2" customFormat="1">
      <c r="A584" s="38"/>
      <c r="B584" s="39"/>
      <c r="C584" s="38"/>
      <c r="D584" s="198" t="s">
        <v>156</v>
      </c>
      <c r="E584" s="38"/>
      <c r="F584" s="199" t="s">
        <v>667</v>
      </c>
      <c r="G584" s="38"/>
      <c r="H584" s="38"/>
      <c r="I584" s="195"/>
      <c r="J584" s="38"/>
      <c r="K584" s="38"/>
      <c r="L584" s="39"/>
      <c r="M584" s="196"/>
      <c r="N584" s="197"/>
      <c r="O584" s="77"/>
      <c r="P584" s="77"/>
      <c r="Q584" s="77"/>
      <c r="R584" s="77"/>
      <c r="S584" s="77"/>
      <c r="T584" s="78"/>
      <c r="U584" s="38"/>
      <c r="V584" s="38"/>
      <c r="W584" s="38"/>
      <c r="X584" s="38"/>
      <c r="Y584" s="38"/>
      <c r="Z584" s="38"/>
      <c r="AA584" s="38"/>
      <c r="AB584" s="38"/>
      <c r="AC584" s="38"/>
      <c r="AD584" s="38"/>
      <c r="AE584" s="38"/>
      <c r="AT584" s="19" t="s">
        <v>156</v>
      </c>
      <c r="AU584" s="19" t="s">
        <v>84</v>
      </c>
    </row>
    <row r="585" s="2" customFormat="1" ht="24.15" customHeight="1">
      <c r="A585" s="38"/>
      <c r="B585" s="179"/>
      <c r="C585" s="224" t="s">
        <v>674</v>
      </c>
      <c r="D585" s="224" t="s">
        <v>238</v>
      </c>
      <c r="E585" s="225" t="s">
        <v>675</v>
      </c>
      <c r="F585" s="226" t="s">
        <v>676</v>
      </c>
      <c r="G585" s="227" t="s">
        <v>233</v>
      </c>
      <c r="H585" s="228">
        <v>1</v>
      </c>
      <c r="I585" s="229"/>
      <c r="J585" s="230">
        <f>ROUND(I585*H585,2)</f>
        <v>0</v>
      </c>
      <c r="K585" s="226" t="s">
        <v>151</v>
      </c>
      <c r="L585" s="231"/>
      <c r="M585" s="232" t="s">
        <v>1</v>
      </c>
      <c r="N585" s="233" t="s">
        <v>39</v>
      </c>
      <c r="O585" s="77"/>
      <c r="P585" s="189">
        <f>O585*H585</f>
        <v>0</v>
      </c>
      <c r="Q585" s="189">
        <v>0.00014999999999999999</v>
      </c>
      <c r="R585" s="189">
        <f>Q585*H585</f>
        <v>0.00014999999999999999</v>
      </c>
      <c r="S585" s="189">
        <v>0</v>
      </c>
      <c r="T585" s="190">
        <f>S585*H585</f>
        <v>0</v>
      </c>
      <c r="U585" s="38"/>
      <c r="V585" s="38"/>
      <c r="W585" s="38"/>
      <c r="X585" s="38"/>
      <c r="Y585" s="38"/>
      <c r="Z585" s="38"/>
      <c r="AA585" s="38"/>
      <c r="AB585" s="38"/>
      <c r="AC585" s="38"/>
      <c r="AD585" s="38"/>
      <c r="AE585" s="38"/>
      <c r="AR585" s="191" t="s">
        <v>304</v>
      </c>
      <c r="AT585" s="191" t="s">
        <v>238</v>
      </c>
      <c r="AU585" s="191" t="s">
        <v>84</v>
      </c>
      <c r="AY585" s="19" t="s">
        <v>145</v>
      </c>
      <c r="BE585" s="192">
        <f>IF(N585="základní",J585,0)</f>
        <v>0</v>
      </c>
      <c r="BF585" s="192">
        <f>IF(N585="snížená",J585,0)</f>
        <v>0</v>
      </c>
      <c r="BG585" s="192">
        <f>IF(N585="zákl. přenesená",J585,0)</f>
        <v>0</v>
      </c>
      <c r="BH585" s="192">
        <f>IF(N585="sníž. přenesená",J585,0)</f>
        <v>0</v>
      </c>
      <c r="BI585" s="192">
        <f>IF(N585="nulová",J585,0)</f>
        <v>0</v>
      </c>
      <c r="BJ585" s="19" t="s">
        <v>82</v>
      </c>
      <c r="BK585" s="192">
        <f>ROUND(I585*H585,2)</f>
        <v>0</v>
      </c>
      <c r="BL585" s="19" t="s">
        <v>263</v>
      </c>
      <c r="BM585" s="191" t="s">
        <v>677</v>
      </c>
    </row>
    <row r="586" s="2" customFormat="1">
      <c r="A586" s="38"/>
      <c r="B586" s="39"/>
      <c r="C586" s="38"/>
      <c r="D586" s="193" t="s">
        <v>154</v>
      </c>
      <c r="E586" s="38"/>
      <c r="F586" s="194" t="s">
        <v>676</v>
      </c>
      <c r="G586" s="38"/>
      <c r="H586" s="38"/>
      <c r="I586" s="195"/>
      <c r="J586" s="38"/>
      <c r="K586" s="38"/>
      <c r="L586" s="39"/>
      <c r="M586" s="196"/>
      <c r="N586" s="197"/>
      <c r="O586" s="77"/>
      <c r="P586" s="77"/>
      <c r="Q586" s="77"/>
      <c r="R586" s="77"/>
      <c r="S586" s="77"/>
      <c r="T586" s="78"/>
      <c r="U586" s="38"/>
      <c r="V586" s="38"/>
      <c r="W586" s="38"/>
      <c r="X586" s="38"/>
      <c r="Y586" s="38"/>
      <c r="Z586" s="38"/>
      <c r="AA586" s="38"/>
      <c r="AB586" s="38"/>
      <c r="AC586" s="38"/>
      <c r="AD586" s="38"/>
      <c r="AE586" s="38"/>
      <c r="AT586" s="19" t="s">
        <v>154</v>
      </c>
      <c r="AU586" s="19" t="s">
        <v>84</v>
      </c>
    </row>
    <row r="587" s="2" customFormat="1" ht="21.75" customHeight="1">
      <c r="A587" s="38"/>
      <c r="B587" s="179"/>
      <c r="C587" s="180" t="s">
        <v>678</v>
      </c>
      <c r="D587" s="180" t="s">
        <v>147</v>
      </c>
      <c r="E587" s="181" t="s">
        <v>679</v>
      </c>
      <c r="F587" s="182" t="s">
        <v>680</v>
      </c>
      <c r="G587" s="183" t="s">
        <v>233</v>
      </c>
      <c r="H587" s="184">
        <v>4</v>
      </c>
      <c r="I587" s="185"/>
      <c r="J587" s="186">
        <f>ROUND(I587*H587,2)</f>
        <v>0</v>
      </c>
      <c r="K587" s="182" t="s">
        <v>151</v>
      </c>
      <c r="L587" s="39"/>
      <c r="M587" s="187" t="s">
        <v>1</v>
      </c>
      <c r="N587" s="188" t="s">
        <v>39</v>
      </c>
      <c r="O587" s="77"/>
      <c r="P587" s="189">
        <f>O587*H587</f>
        <v>0</v>
      </c>
      <c r="Q587" s="189">
        <v>0</v>
      </c>
      <c r="R587" s="189">
        <f>Q587*H587</f>
        <v>0</v>
      </c>
      <c r="S587" s="189">
        <v>0</v>
      </c>
      <c r="T587" s="190">
        <f>S587*H587</f>
        <v>0</v>
      </c>
      <c r="U587" s="38"/>
      <c r="V587" s="38"/>
      <c r="W587" s="38"/>
      <c r="X587" s="38"/>
      <c r="Y587" s="38"/>
      <c r="Z587" s="38"/>
      <c r="AA587" s="38"/>
      <c r="AB587" s="38"/>
      <c r="AC587" s="38"/>
      <c r="AD587" s="38"/>
      <c r="AE587" s="38"/>
      <c r="AR587" s="191" t="s">
        <v>263</v>
      </c>
      <c r="AT587" s="191" t="s">
        <v>147</v>
      </c>
      <c r="AU587" s="191" t="s">
        <v>84</v>
      </c>
      <c r="AY587" s="19" t="s">
        <v>145</v>
      </c>
      <c r="BE587" s="192">
        <f>IF(N587="základní",J587,0)</f>
        <v>0</v>
      </c>
      <c r="BF587" s="192">
        <f>IF(N587="snížená",J587,0)</f>
        <v>0</v>
      </c>
      <c r="BG587" s="192">
        <f>IF(N587="zákl. přenesená",J587,0)</f>
        <v>0</v>
      </c>
      <c r="BH587" s="192">
        <f>IF(N587="sníž. přenesená",J587,0)</f>
        <v>0</v>
      </c>
      <c r="BI587" s="192">
        <f>IF(N587="nulová",J587,0)</f>
        <v>0</v>
      </c>
      <c r="BJ587" s="19" t="s">
        <v>82</v>
      </c>
      <c r="BK587" s="192">
        <f>ROUND(I587*H587,2)</f>
        <v>0</v>
      </c>
      <c r="BL587" s="19" t="s">
        <v>263</v>
      </c>
      <c r="BM587" s="191" t="s">
        <v>681</v>
      </c>
    </row>
    <row r="588" s="2" customFormat="1">
      <c r="A588" s="38"/>
      <c r="B588" s="39"/>
      <c r="C588" s="38"/>
      <c r="D588" s="193" t="s">
        <v>154</v>
      </c>
      <c r="E588" s="38"/>
      <c r="F588" s="194" t="s">
        <v>682</v>
      </c>
      <c r="G588" s="38"/>
      <c r="H588" s="38"/>
      <c r="I588" s="195"/>
      <c r="J588" s="38"/>
      <c r="K588" s="38"/>
      <c r="L588" s="39"/>
      <c r="M588" s="196"/>
      <c r="N588" s="197"/>
      <c r="O588" s="77"/>
      <c r="P588" s="77"/>
      <c r="Q588" s="77"/>
      <c r="R588" s="77"/>
      <c r="S588" s="77"/>
      <c r="T588" s="78"/>
      <c r="U588" s="38"/>
      <c r="V588" s="38"/>
      <c r="W588" s="38"/>
      <c r="X588" s="38"/>
      <c r="Y588" s="38"/>
      <c r="Z588" s="38"/>
      <c r="AA588" s="38"/>
      <c r="AB588" s="38"/>
      <c r="AC588" s="38"/>
      <c r="AD588" s="38"/>
      <c r="AE588" s="38"/>
      <c r="AT588" s="19" t="s">
        <v>154</v>
      </c>
      <c r="AU588" s="19" t="s">
        <v>84</v>
      </c>
    </row>
    <row r="589" s="2" customFormat="1">
      <c r="A589" s="38"/>
      <c r="B589" s="39"/>
      <c r="C589" s="38"/>
      <c r="D589" s="198" t="s">
        <v>156</v>
      </c>
      <c r="E589" s="38"/>
      <c r="F589" s="199" t="s">
        <v>683</v>
      </c>
      <c r="G589" s="38"/>
      <c r="H589" s="38"/>
      <c r="I589" s="195"/>
      <c r="J589" s="38"/>
      <c r="K589" s="38"/>
      <c r="L589" s="39"/>
      <c r="M589" s="196"/>
      <c r="N589" s="197"/>
      <c r="O589" s="77"/>
      <c r="P589" s="77"/>
      <c r="Q589" s="77"/>
      <c r="R589" s="77"/>
      <c r="S589" s="77"/>
      <c r="T589" s="78"/>
      <c r="U589" s="38"/>
      <c r="V589" s="38"/>
      <c r="W589" s="38"/>
      <c r="X589" s="38"/>
      <c r="Y589" s="38"/>
      <c r="Z589" s="38"/>
      <c r="AA589" s="38"/>
      <c r="AB589" s="38"/>
      <c r="AC589" s="38"/>
      <c r="AD589" s="38"/>
      <c r="AE589" s="38"/>
      <c r="AT589" s="19" t="s">
        <v>156</v>
      </c>
      <c r="AU589" s="19" t="s">
        <v>84</v>
      </c>
    </row>
    <row r="590" s="13" customFormat="1">
      <c r="A590" s="13"/>
      <c r="B590" s="200"/>
      <c r="C590" s="13"/>
      <c r="D590" s="193" t="s">
        <v>158</v>
      </c>
      <c r="E590" s="201" t="s">
        <v>1</v>
      </c>
      <c r="F590" s="202" t="s">
        <v>152</v>
      </c>
      <c r="G590" s="13"/>
      <c r="H590" s="203">
        <v>4</v>
      </c>
      <c r="I590" s="204"/>
      <c r="J590" s="13"/>
      <c r="K590" s="13"/>
      <c r="L590" s="200"/>
      <c r="M590" s="205"/>
      <c r="N590" s="206"/>
      <c r="O590" s="206"/>
      <c r="P590" s="206"/>
      <c r="Q590" s="206"/>
      <c r="R590" s="206"/>
      <c r="S590" s="206"/>
      <c r="T590" s="207"/>
      <c r="U590" s="13"/>
      <c r="V590" s="13"/>
      <c r="W590" s="13"/>
      <c r="X590" s="13"/>
      <c r="Y590" s="13"/>
      <c r="Z590" s="13"/>
      <c r="AA590" s="13"/>
      <c r="AB590" s="13"/>
      <c r="AC590" s="13"/>
      <c r="AD590" s="13"/>
      <c r="AE590" s="13"/>
      <c r="AT590" s="201" t="s">
        <v>158</v>
      </c>
      <c r="AU590" s="201" t="s">
        <v>84</v>
      </c>
      <c r="AV590" s="13" t="s">
        <v>84</v>
      </c>
      <c r="AW590" s="13" t="s">
        <v>31</v>
      </c>
      <c r="AX590" s="13" t="s">
        <v>74</v>
      </c>
      <c r="AY590" s="201" t="s">
        <v>145</v>
      </c>
    </row>
    <row r="591" s="14" customFormat="1">
      <c r="A591" s="14"/>
      <c r="B591" s="208"/>
      <c r="C591" s="14"/>
      <c r="D591" s="193" t="s">
        <v>158</v>
      </c>
      <c r="E591" s="209" t="s">
        <v>1</v>
      </c>
      <c r="F591" s="210" t="s">
        <v>160</v>
      </c>
      <c r="G591" s="14"/>
      <c r="H591" s="211">
        <v>4</v>
      </c>
      <c r="I591" s="212"/>
      <c r="J591" s="14"/>
      <c r="K591" s="14"/>
      <c r="L591" s="208"/>
      <c r="M591" s="213"/>
      <c r="N591" s="214"/>
      <c r="O591" s="214"/>
      <c r="P591" s="214"/>
      <c r="Q591" s="214"/>
      <c r="R591" s="214"/>
      <c r="S591" s="214"/>
      <c r="T591" s="215"/>
      <c r="U591" s="14"/>
      <c r="V591" s="14"/>
      <c r="W591" s="14"/>
      <c r="X591" s="14"/>
      <c r="Y591" s="14"/>
      <c r="Z591" s="14"/>
      <c r="AA591" s="14"/>
      <c r="AB591" s="14"/>
      <c r="AC591" s="14"/>
      <c r="AD591" s="14"/>
      <c r="AE591" s="14"/>
      <c r="AT591" s="209" t="s">
        <v>158</v>
      </c>
      <c r="AU591" s="209" t="s">
        <v>84</v>
      </c>
      <c r="AV591" s="14" t="s">
        <v>152</v>
      </c>
      <c r="AW591" s="14" t="s">
        <v>31</v>
      </c>
      <c r="AX591" s="14" t="s">
        <v>82</v>
      </c>
      <c r="AY591" s="209" t="s">
        <v>145</v>
      </c>
    </row>
    <row r="592" s="2" customFormat="1" ht="16.5" customHeight="1">
      <c r="A592" s="38"/>
      <c r="B592" s="179"/>
      <c r="C592" s="224" t="s">
        <v>684</v>
      </c>
      <c r="D592" s="224" t="s">
        <v>238</v>
      </c>
      <c r="E592" s="225" t="s">
        <v>685</v>
      </c>
      <c r="F592" s="226" t="s">
        <v>686</v>
      </c>
      <c r="G592" s="227" t="s">
        <v>233</v>
      </c>
      <c r="H592" s="228">
        <v>4</v>
      </c>
      <c r="I592" s="229"/>
      <c r="J592" s="230">
        <f>ROUND(I592*H592,2)</f>
        <v>0</v>
      </c>
      <c r="K592" s="226" t="s">
        <v>151</v>
      </c>
      <c r="L592" s="231"/>
      <c r="M592" s="232" t="s">
        <v>1</v>
      </c>
      <c r="N592" s="233" t="s">
        <v>39</v>
      </c>
      <c r="O592" s="77"/>
      <c r="P592" s="189">
        <f>O592*H592</f>
        <v>0</v>
      </c>
      <c r="Q592" s="189">
        <v>0.0022000000000000001</v>
      </c>
      <c r="R592" s="189">
        <f>Q592*H592</f>
        <v>0.0088000000000000005</v>
      </c>
      <c r="S592" s="189">
        <v>0</v>
      </c>
      <c r="T592" s="190">
        <f>S592*H592</f>
        <v>0</v>
      </c>
      <c r="U592" s="38"/>
      <c r="V592" s="38"/>
      <c r="W592" s="38"/>
      <c r="X592" s="38"/>
      <c r="Y592" s="38"/>
      <c r="Z592" s="38"/>
      <c r="AA592" s="38"/>
      <c r="AB592" s="38"/>
      <c r="AC592" s="38"/>
      <c r="AD592" s="38"/>
      <c r="AE592" s="38"/>
      <c r="AR592" s="191" t="s">
        <v>304</v>
      </c>
      <c r="AT592" s="191" t="s">
        <v>238</v>
      </c>
      <c r="AU592" s="191" t="s">
        <v>84</v>
      </c>
      <c r="AY592" s="19" t="s">
        <v>145</v>
      </c>
      <c r="BE592" s="192">
        <f>IF(N592="základní",J592,0)</f>
        <v>0</v>
      </c>
      <c r="BF592" s="192">
        <f>IF(N592="snížená",J592,0)</f>
        <v>0</v>
      </c>
      <c r="BG592" s="192">
        <f>IF(N592="zákl. přenesená",J592,0)</f>
        <v>0</v>
      </c>
      <c r="BH592" s="192">
        <f>IF(N592="sníž. přenesená",J592,0)</f>
        <v>0</v>
      </c>
      <c r="BI592" s="192">
        <f>IF(N592="nulová",J592,0)</f>
        <v>0</v>
      </c>
      <c r="BJ592" s="19" t="s">
        <v>82</v>
      </c>
      <c r="BK592" s="192">
        <f>ROUND(I592*H592,2)</f>
        <v>0</v>
      </c>
      <c r="BL592" s="19" t="s">
        <v>263</v>
      </c>
      <c r="BM592" s="191" t="s">
        <v>687</v>
      </c>
    </row>
    <row r="593" s="2" customFormat="1">
      <c r="A593" s="38"/>
      <c r="B593" s="39"/>
      <c r="C593" s="38"/>
      <c r="D593" s="193" t="s">
        <v>154</v>
      </c>
      <c r="E593" s="38"/>
      <c r="F593" s="194" t="s">
        <v>686</v>
      </c>
      <c r="G593" s="38"/>
      <c r="H593" s="38"/>
      <c r="I593" s="195"/>
      <c r="J593" s="38"/>
      <c r="K593" s="38"/>
      <c r="L593" s="39"/>
      <c r="M593" s="196"/>
      <c r="N593" s="197"/>
      <c r="O593" s="77"/>
      <c r="P593" s="77"/>
      <c r="Q593" s="77"/>
      <c r="R593" s="77"/>
      <c r="S593" s="77"/>
      <c r="T593" s="78"/>
      <c r="U593" s="38"/>
      <c r="V593" s="38"/>
      <c r="W593" s="38"/>
      <c r="X593" s="38"/>
      <c r="Y593" s="38"/>
      <c r="Z593" s="38"/>
      <c r="AA593" s="38"/>
      <c r="AB593" s="38"/>
      <c r="AC593" s="38"/>
      <c r="AD593" s="38"/>
      <c r="AE593" s="38"/>
      <c r="AT593" s="19" t="s">
        <v>154</v>
      </c>
      <c r="AU593" s="19" t="s">
        <v>84</v>
      </c>
    </row>
    <row r="594" s="2" customFormat="1" ht="24.15" customHeight="1">
      <c r="A594" s="38"/>
      <c r="B594" s="179"/>
      <c r="C594" s="180" t="s">
        <v>688</v>
      </c>
      <c r="D594" s="180" t="s">
        <v>147</v>
      </c>
      <c r="E594" s="181" t="s">
        <v>689</v>
      </c>
      <c r="F594" s="182" t="s">
        <v>690</v>
      </c>
      <c r="G594" s="183" t="s">
        <v>233</v>
      </c>
      <c r="H594" s="184">
        <v>1</v>
      </c>
      <c r="I594" s="185"/>
      <c r="J594" s="186">
        <f>ROUND(I594*H594,2)</f>
        <v>0</v>
      </c>
      <c r="K594" s="182" t="s">
        <v>151</v>
      </c>
      <c r="L594" s="39"/>
      <c r="M594" s="187" t="s">
        <v>1</v>
      </c>
      <c r="N594" s="188" t="s">
        <v>39</v>
      </c>
      <c r="O594" s="77"/>
      <c r="P594" s="189">
        <f>O594*H594</f>
        <v>0</v>
      </c>
      <c r="Q594" s="189">
        <v>0</v>
      </c>
      <c r="R594" s="189">
        <f>Q594*H594</f>
        <v>0</v>
      </c>
      <c r="S594" s="189">
        <v>0</v>
      </c>
      <c r="T594" s="190">
        <f>S594*H594</f>
        <v>0</v>
      </c>
      <c r="U594" s="38"/>
      <c r="V594" s="38"/>
      <c r="W594" s="38"/>
      <c r="X594" s="38"/>
      <c r="Y594" s="38"/>
      <c r="Z594" s="38"/>
      <c r="AA594" s="38"/>
      <c r="AB594" s="38"/>
      <c r="AC594" s="38"/>
      <c r="AD594" s="38"/>
      <c r="AE594" s="38"/>
      <c r="AR594" s="191" t="s">
        <v>263</v>
      </c>
      <c r="AT594" s="191" t="s">
        <v>147</v>
      </c>
      <c r="AU594" s="191" t="s">
        <v>84</v>
      </c>
      <c r="AY594" s="19" t="s">
        <v>145</v>
      </c>
      <c r="BE594" s="192">
        <f>IF(N594="základní",J594,0)</f>
        <v>0</v>
      </c>
      <c r="BF594" s="192">
        <f>IF(N594="snížená",J594,0)</f>
        <v>0</v>
      </c>
      <c r="BG594" s="192">
        <f>IF(N594="zákl. přenesená",J594,0)</f>
        <v>0</v>
      </c>
      <c r="BH594" s="192">
        <f>IF(N594="sníž. přenesená",J594,0)</f>
        <v>0</v>
      </c>
      <c r="BI594" s="192">
        <f>IF(N594="nulová",J594,0)</f>
        <v>0</v>
      </c>
      <c r="BJ594" s="19" t="s">
        <v>82</v>
      </c>
      <c r="BK594" s="192">
        <f>ROUND(I594*H594,2)</f>
        <v>0</v>
      </c>
      <c r="BL594" s="19" t="s">
        <v>263</v>
      </c>
      <c r="BM594" s="191" t="s">
        <v>691</v>
      </c>
    </row>
    <row r="595" s="2" customFormat="1">
      <c r="A595" s="38"/>
      <c r="B595" s="39"/>
      <c r="C595" s="38"/>
      <c r="D595" s="193" t="s">
        <v>154</v>
      </c>
      <c r="E595" s="38"/>
      <c r="F595" s="194" t="s">
        <v>692</v>
      </c>
      <c r="G595" s="38"/>
      <c r="H595" s="38"/>
      <c r="I595" s="195"/>
      <c r="J595" s="38"/>
      <c r="K595" s="38"/>
      <c r="L595" s="39"/>
      <c r="M595" s="196"/>
      <c r="N595" s="197"/>
      <c r="O595" s="77"/>
      <c r="P595" s="77"/>
      <c r="Q595" s="77"/>
      <c r="R595" s="77"/>
      <c r="S595" s="77"/>
      <c r="T595" s="78"/>
      <c r="U595" s="38"/>
      <c r="V595" s="38"/>
      <c r="W595" s="38"/>
      <c r="X595" s="38"/>
      <c r="Y595" s="38"/>
      <c r="Z595" s="38"/>
      <c r="AA595" s="38"/>
      <c r="AB595" s="38"/>
      <c r="AC595" s="38"/>
      <c r="AD595" s="38"/>
      <c r="AE595" s="38"/>
      <c r="AT595" s="19" t="s">
        <v>154</v>
      </c>
      <c r="AU595" s="19" t="s">
        <v>84</v>
      </c>
    </row>
    <row r="596" s="2" customFormat="1">
      <c r="A596" s="38"/>
      <c r="B596" s="39"/>
      <c r="C596" s="38"/>
      <c r="D596" s="198" t="s">
        <v>156</v>
      </c>
      <c r="E596" s="38"/>
      <c r="F596" s="199" t="s">
        <v>693</v>
      </c>
      <c r="G596" s="38"/>
      <c r="H596" s="38"/>
      <c r="I596" s="195"/>
      <c r="J596" s="38"/>
      <c r="K596" s="38"/>
      <c r="L596" s="39"/>
      <c r="M596" s="196"/>
      <c r="N596" s="197"/>
      <c r="O596" s="77"/>
      <c r="P596" s="77"/>
      <c r="Q596" s="77"/>
      <c r="R596" s="77"/>
      <c r="S596" s="77"/>
      <c r="T596" s="78"/>
      <c r="U596" s="38"/>
      <c r="V596" s="38"/>
      <c r="W596" s="38"/>
      <c r="X596" s="38"/>
      <c r="Y596" s="38"/>
      <c r="Z596" s="38"/>
      <c r="AA596" s="38"/>
      <c r="AB596" s="38"/>
      <c r="AC596" s="38"/>
      <c r="AD596" s="38"/>
      <c r="AE596" s="38"/>
      <c r="AT596" s="19" t="s">
        <v>156</v>
      </c>
      <c r="AU596" s="19" t="s">
        <v>84</v>
      </c>
    </row>
    <row r="597" s="2" customFormat="1" ht="16.5" customHeight="1">
      <c r="A597" s="38"/>
      <c r="B597" s="179"/>
      <c r="C597" s="224" t="s">
        <v>694</v>
      </c>
      <c r="D597" s="224" t="s">
        <v>238</v>
      </c>
      <c r="E597" s="225" t="s">
        <v>695</v>
      </c>
      <c r="F597" s="226" t="s">
        <v>696</v>
      </c>
      <c r="G597" s="227" t="s">
        <v>233</v>
      </c>
      <c r="H597" s="228">
        <v>1</v>
      </c>
      <c r="I597" s="229"/>
      <c r="J597" s="230">
        <f>ROUND(I597*H597,2)</f>
        <v>0</v>
      </c>
      <c r="K597" s="226" t="s">
        <v>151</v>
      </c>
      <c r="L597" s="231"/>
      <c r="M597" s="232" t="s">
        <v>1</v>
      </c>
      <c r="N597" s="233" t="s">
        <v>39</v>
      </c>
      <c r="O597" s="77"/>
      <c r="P597" s="189">
        <f>O597*H597</f>
        <v>0</v>
      </c>
      <c r="Q597" s="189">
        <v>0.0022000000000000001</v>
      </c>
      <c r="R597" s="189">
        <f>Q597*H597</f>
        <v>0.0022000000000000001</v>
      </c>
      <c r="S597" s="189">
        <v>0</v>
      </c>
      <c r="T597" s="190">
        <f>S597*H597</f>
        <v>0</v>
      </c>
      <c r="U597" s="38"/>
      <c r="V597" s="38"/>
      <c r="W597" s="38"/>
      <c r="X597" s="38"/>
      <c r="Y597" s="38"/>
      <c r="Z597" s="38"/>
      <c r="AA597" s="38"/>
      <c r="AB597" s="38"/>
      <c r="AC597" s="38"/>
      <c r="AD597" s="38"/>
      <c r="AE597" s="38"/>
      <c r="AR597" s="191" t="s">
        <v>304</v>
      </c>
      <c r="AT597" s="191" t="s">
        <v>238</v>
      </c>
      <c r="AU597" s="191" t="s">
        <v>84</v>
      </c>
      <c r="AY597" s="19" t="s">
        <v>145</v>
      </c>
      <c r="BE597" s="192">
        <f>IF(N597="základní",J597,0)</f>
        <v>0</v>
      </c>
      <c r="BF597" s="192">
        <f>IF(N597="snížená",J597,0)</f>
        <v>0</v>
      </c>
      <c r="BG597" s="192">
        <f>IF(N597="zákl. přenesená",J597,0)</f>
        <v>0</v>
      </c>
      <c r="BH597" s="192">
        <f>IF(N597="sníž. přenesená",J597,0)</f>
        <v>0</v>
      </c>
      <c r="BI597" s="192">
        <f>IF(N597="nulová",J597,0)</f>
        <v>0</v>
      </c>
      <c r="BJ597" s="19" t="s">
        <v>82</v>
      </c>
      <c r="BK597" s="192">
        <f>ROUND(I597*H597,2)</f>
        <v>0</v>
      </c>
      <c r="BL597" s="19" t="s">
        <v>263</v>
      </c>
      <c r="BM597" s="191" t="s">
        <v>697</v>
      </c>
    </row>
    <row r="598" s="2" customFormat="1">
      <c r="A598" s="38"/>
      <c r="B598" s="39"/>
      <c r="C598" s="38"/>
      <c r="D598" s="193" t="s">
        <v>154</v>
      </c>
      <c r="E598" s="38"/>
      <c r="F598" s="194" t="s">
        <v>696</v>
      </c>
      <c r="G598" s="38"/>
      <c r="H598" s="38"/>
      <c r="I598" s="195"/>
      <c r="J598" s="38"/>
      <c r="K598" s="38"/>
      <c r="L598" s="39"/>
      <c r="M598" s="196"/>
      <c r="N598" s="197"/>
      <c r="O598" s="77"/>
      <c r="P598" s="77"/>
      <c r="Q598" s="77"/>
      <c r="R598" s="77"/>
      <c r="S598" s="77"/>
      <c r="T598" s="78"/>
      <c r="U598" s="38"/>
      <c r="V598" s="38"/>
      <c r="W598" s="38"/>
      <c r="X598" s="38"/>
      <c r="Y598" s="38"/>
      <c r="Z598" s="38"/>
      <c r="AA598" s="38"/>
      <c r="AB598" s="38"/>
      <c r="AC598" s="38"/>
      <c r="AD598" s="38"/>
      <c r="AE598" s="38"/>
      <c r="AT598" s="19" t="s">
        <v>154</v>
      </c>
      <c r="AU598" s="19" t="s">
        <v>84</v>
      </c>
    </row>
    <row r="599" s="2" customFormat="1" ht="24.15" customHeight="1">
      <c r="A599" s="38"/>
      <c r="B599" s="179"/>
      <c r="C599" s="180" t="s">
        <v>698</v>
      </c>
      <c r="D599" s="180" t="s">
        <v>147</v>
      </c>
      <c r="E599" s="181" t="s">
        <v>699</v>
      </c>
      <c r="F599" s="182" t="s">
        <v>700</v>
      </c>
      <c r="G599" s="183" t="s">
        <v>392</v>
      </c>
      <c r="H599" s="184">
        <v>13.706</v>
      </c>
      <c r="I599" s="185"/>
      <c r="J599" s="186">
        <f>ROUND(I599*H599,2)</f>
        <v>0</v>
      </c>
      <c r="K599" s="182" t="s">
        <v>151</v>
      </c>
      <c r="L599" s="39"/>
      <c r="M599" s="187" t="s">
        <v>1</v>
      </c>
      <c r="N599" s="188" t="s">
        <v>39</v>
      </c>
      <c r="O599" s="77"/>
      <c r="P599" s="189">
        <f>O599*H599</f>
        <v>0</v>
      </c>
      <c r="Q599" s="189">
        <v>0</v>
      </c>
      <c r="R599" s="189">
        <f>Q599*H599</f>
        <v>0</v>
      </c>
      <c r="S599" s="189">
        <v>0</v>
      </c>
      <c r="T599" s="190">
        <f>S599*H599</f>
        <v>0</v>
      </c>
      <c r="U599" s="38"/>
      <c r="V599" s="38"/>
      <c r="W599" s="38"/>
      <c r="X599" s="38"/>
      <c r="Y599" s="38"/>
      <c r="Z599" s="38"/>
      <c r="AA599" s="38"/>
      <c r="AB599" s="38"/>
      <c r="AC599" s="38"/>
      <c r="AD599" s="38"/>
      <c r="AE599" s="38"/>
      <c r="AR599" s="191" t="s">
        <v>263</v>
      </c>
      <c r="AT599" s="191" t="s">
        <v>147</v>
      </c>
      <c r="AU599" s="191" t="s">
        <v>84</v>
      </c>
      <c r="AY599" s="19" t="s">
        <v>145</v>
      </c>
      <c r="BE599" s="192">
        <f>IF(N599="základní",J599,0)</f>
        <v>0</v>
      </c>
      <c r="BF599" s="192">
        <f>IF(N599="snížená",J599,0)</f>
        <v>0</v>
      </c>
      <c r="BG599" s="192">
        <f>IF(N599="zákl. přenesená",J599,0)</f>
        <v>0</v>
      </c>
      <c r="BH599" s="192">
        <f>IF(N599="sníž. přenesená",J599,0)</f>
        <v>0</v>
      </c>
      <c r="BI599" s="192">
        <f>IF(N599="nulová",J599,0)</f>
        <v>0</v>
      </c>
      <c r="BJ599" s="19" t="s">
        <v>82</v>
      </c>
      <c r="BK599" s="192">
        <f>ROUND(I599*H599,2)</f>
        <v>0</v>
      </c>
      <c r="BL599" s="19" t="s">
        <v>263</v>
      </c>
      <c r="BM599" s="191" t="s">
        <v>701</v>
      </c>
    </row>
    <row r="600" s="2" customFormat="1">
      <c r="A600" s="38"/>
      <c r="B600" s="39"/>
      <c r="C600" s="38"/>
      <c r="D600" s="193" t="s">
        <v>154</v>
      </c>
      <c r="E600" s="38"/>
      <c r="F600" s="194" t="s">
        <v>702</v>
      </c>
      <c r="G600" s="38"/>
      <c r="H600" s="38"/>
      <c r="I600" s="195"/>
      <c r="J600" s="38"/>
      <c r="K600" s="38"/>
      <c r="L600" s="39"/>
      <c r="M600" s="196"/>
      <c r="N600" s="197"/>
      <c r="O600" s="77"/>
      <c r="P600" s="77"/>
      <c r="Q600" s="77"/>
      <c r="R600" s="77"/>
      <c r="S600" s="77"/>
      <c r="T600" s="78"/>
      <c r="U600" s="38"/>
      <c r="V600" s="38"/>
      <c r="W600" s="38"/>
      <c r="X600" s="38"/>
      <c r="Y600" s="38"/>
      <c r="Z600" s="38"/>
      <c r="AA600" s="38"/>
      <c r="AB600" s="38"/>
      <c r="AC600" s="38"/>
      <c r="AD600" s="38"/>
      <c r="AE600" s="38"/>
      <c r="AT600" s="19" t="s">
        <v>154</v>
      </c>
      <c r="AU600" s="19" t="s">
        <v>84</v>
      </c>
    </row>
    <row r="601" s="2" customFormat="1">
      <c r="A601" s="38"/>
      <c r="B601" s="39"/>
      <c r="C601" s="38"/>
      <c r="D601" s="198" t="s">
        <v>156</v>
      </c>
      <c r="E601" s="38"/>
      <c r="F601" s="199" t="s">
        <v>703</v>
      </c>
      <c r="G601" s="38"/>
      <c r="H601" s="38"/>
      <c r="I601" s="195"/>
      <c r="J601" s="38"/>
      <c r="K601" s="38"/>
      <c r="L601" s="39"/>
      <c r="M601" s="196"/>
      <c r="N601" s="197"/>
      <c r="O601" s="77"/>
      <c r="P601" s="77"/>
      <c r="Q601" s="77"/>
      <c r="R601" s="77"/>
      <c r="S601" s="77"/>
      <c r="T601" s="78"/>
      <c r="U601" s="38"/>
      <c r="V601" s="38"/>
      <c r="W601" s="38"/>
      <c r="X601" s="38"/>
      <c r="Y601" s="38"/>
      <c r="Z601" s="38"/>
      <c r="AA601" s="38"/>
      <c r="AB601" s="38"/>
      <c r="AC601" s="38"/>
      <c r="AD601" s="38"/>
      <c r="AE601" s="38"/>
      <c r="AT601" s="19" t="s">
        <v>156</v>
      </c>
      <c r="AU601" s="19" t="s">
        <v>84</v>
      </c>
    </row>
    <row r="602" s="13" customFormat="1">
      <c r="A602" s="13"/>
      <c r="B602" s="200"/>
      <c r="C602" s="13"/>
      <c r="D602" s="193" t="s">
        <v>158</v>
      </c>
      <c r="E602" s="201" t="s">
        <v>1</v>
      </c>
      <c r="F602" s="202" t="s">
        <v>704</v>
      </c>
      <c r="G602" s="13"/>
      <c r="H602" s="203">
        <v>13.706</v>
      </c>
      <c r="I602" s="204"/>
      <c r="J602" s="13"/>
      <c r="K602" s="13"/>
      <c r="L602" s="200"/>
      <c r="M602" s="205"/>
      <c r="N602" s="206"/>
      <c r="O602" s="206"/>
      <c r="P602" s="206"/>
      <c r="Q602" s="206"/>
      <c r="R602" s="206"/>
      <c r="S602" s="206"/>
      <c r="T602" s="207"/>
      <c r="U602" s="13"/>
      <c r="V602" s="13"/>
      <c r="W602" s="13"/>
      <c r="X602" s="13"/>
      <c r="Y602" s="13"/>
      <c r="Z602" s="13"/>
      <c r="AA602" s="13"/>
      <c r="AB602" s="13"/>
      <c r="AC602" s="13"/>
      <c r="AD602" s="13"/>
      <c r="AE602" s="13"/>
      <c r="AT602" s="201" t="s">
        <v>158</v>
      </c>
      <c r="AU602" s="201" t="s">
        <v>84</v>
      </c>
      <c r="AV602" s="13" t="s">
        <v>84</v>
      </c>
      <c r="AW602" s="13" t="s">
        <v>31</v>
      </c>
      <c r="AX602" s="13" t="s">
        <v>74</v>
      </c>
      <c r="AY602" s="201" t="s">
        <v>145</v>
      </c>
    </row>
    <row r="603" s="14" customFormat="1">
      <c r="A603" s="14"/>
      <c r="B603" s="208"/>
      <c r="C603" s="14"/>
      <c r="D603" s="193" t="s">
        <v>158</v>
      </c>
      <c r="E603" s="209" t="s">
        <v>1</v>
      </c>
      <c r="F603" s="210" t="s">
        <v>160</v>
      </c>
      <c r="G603" s="14"/>
      <c r="H603" s="211">
        <v>13.706</v>
      </c>
      <c r="I603" s="212"/>
      <c r="J603" s="14"/>
      <c r="K603" s="14"/>
      <c r="L603" s="208"/>
      <c r="M603" s="213"/>
      <c r="N603" s="214"/>
      <c r="O603" s="214"/>
      <c r="P603" s="214"/>
      <c r="Q603" s="214"/>
      <c r="R603" s="214"/>
      <c r="S603" s="214"/>
      <c r="T603" s="215"/>
      <c r="U603" s="14"/>
      <c r="V603" s="14"/>
      <c r="W603" s="14"/>
      <c r="X603" s="14"/>
      <c r="Y603" s="14"/>
      <c r="Z603" s="14"/>
      <c r="AA603" s="14"/>
      <c r="AB603" s="14"/>
      <c r="AC603" s="14"/>
      <c r="AD603" s="14"/>
      <c r="AE603" s="14"/>
      <c r="AT603" s="209" t="s">
        <v>158</v>
      </c>
      <c r="AU603" s="209" t="s">
        <v>84</v>
      </c>
      <c r="AV603" s="14" t="s">
        <v>152</v>
      </c>
      <c r="AW603" s="14" t="s">
        <v>31</v>
      </c>
      <c r="AX603" s="14" t="s">
        <v>82</v>
      </c>
      <c r="AY603" s="209" t="s">
        <v>145</v>
      </c>
    </row>
    <row r="604" s="2" customFormat="1" ht="24.15" customHeight="1">
      <c r="A604" s="38"/>
      <c r="B604" s="179"/>
      <c r="C604" s="224" t="s">
        <v>705</v>
      </c>
      <c r="D604" s="224" t="s">
        <v>238</v>
      </c>
      <c r="E604" s="225" t="s">
        <v>706</v>
      </c>
      <c r="F604" s="226" t="s">
        <v>707</v>
      </c>
      <c r="G604" s="227" t="s">
        <v>392</v>
      </c>
      <c r="H604" s="228">
        <v>13.706</v>
      </c>
      <c r="I604" s="229"/>
      <c r="J604" s="230">
        <f>ROUND(I604*H604,2)</f>
        <v>0</v>
      </c>
      <c r="K604" s="226" t="s">
        <v>151</v>
      </c>
      <c r="L604" s="231"/>
      <c r="M604" s="232" t="s">
        <v>1</v>
      </c>
      <c r="N604" s="233" t="s">
        <v>39</v>
      </c>
      <c r="O604" s="77"/>
      <c r="P604" s="189">
        <f>O604*H604</f>
        <v>0</v>
      </c>
      <c r="Q604" s="189">
        <v>0.0050000000000000001</v>
      </c>
      <c r="R604" s="189">
        <f>Q604*H604</f>
        <v>0.068529999999999994</v>
      </c>
      <c r="S604" s="189">
        <v>0</v>
      </c>
      <c r="T604" s="190">
        <f>S604*H604</f>
        <v>0</v>
      </c>
      <c r="U604" s="38"/>
      <c r="V604" s="38"/>
      <c r="W604" s="38"/>
      <c r="X604" s="38"/>
      <c r="Y604" s="38"/>
      <c r="Z604" s="38"/>
      <c r="AA604" s="38"/>
      <c r="AB604" s="38"/>
      <c r="AC604" s="38"/>
      <c r="AD604" s="38"/>
      <c r="AE604" s="38"/>
      <c r="AR604" s="191" t="s">
        <v>304</v>
      </c>
      <c r="AT604" s="191" t="s">
        <v>238</v>
      </c>
      <c r="AU604" s="191" t="s">
        <v>84</v>
      </c>
      <c r="AY604" s="19" t="s">
        <v>145</v>
      </c>
      <c r="BE604" s="192">
        <f>IF(N604="základní",J604,0)</f>
        <v>0</v>
      </c>
      <c r="BF604" s="192">
        <f>IF(N604="snížená",J604,0)</f>
        <v>0</v>
      </c>
      <c r="BG604" s="192">
        <f>IF(N604="zákl. přenesená",J604,0)</f>
        <v>0</v>
      </c>
      <c r="BH604" s="192">
        <f>IF(N604="sníž. přenesená",J604,0)</f>
        <v>0</v>
      </c>
      <c r="BI604" s="192">
        <f>IF(N604="nulová",J604,0)</f>
        <v>0</v>
      </c>
      <c r="BJ604" s="19" t="s">
        <v>82</v>
      </c>
      <c r="BK604" s="192">
        <f>ROUND(I604*H604,2)</f>
        <v>0</v>
      </c>
      <c r="BL604" s="19" t="s">
        <v>263</v>
      </c>
      <c r="BM604" s="191" t="s">
        <v>708</v>
      </c>
    </row>
    <row r="605" s="2" customFormat="1">
      <c r="A605" s="38"/>
      <c r="B605" s="39"/>
      <c r="C605" s="38"/>
      <c r="D605" s="193" t="s">
        <v>154</v>
      </c>
      <c r="E605" s="38"/>
      <c r="F605" s="194" t="s">
        <v>707</v>
      </c>
      <c r="G605" s="38"/>
      <c r="H605" s="38"/>
      <c r="I605" s="195"/>
      <c r="J605" s="38"/>
      <c r="K605" s="38"/>
      <c r="L605" s="39"/>
      <c r="M605" s="196"/>
      <c r="N605" s="197"/>
      <c r="O605" s="77"/>
      <c r="P605" s="77"/>
      <c r="Q605" s="77"/>
      <c r="R605" s="77"/>
      <c r="S605" s="77"/>
      <c r="T605" s="78"/>
      <c r="U605" s="38"/>
      <c r="V605" s="38"/>
      <c r="W605" s="38"/>
      <c r="X605" s="38"/>
      <c r="Y605" s="38"/>
      <c r="Z605" s="38"/>
      <c r="AA605" s="38"/>
      <c r="AB605" s="38"/>
      <c r="AC605" s="38"/>
      <c r="AD605" s="38"/>
      <c r="AE605" s="38"/>
      <c r="AT605" s="19" t="s">
        <v>154</v>
      </c>
      <c r="AU605" s="19" t="s">
        <v>84</v>
      </c>
    </row>
    <row r="606" s="2" customFormat="1" ht="33" customHeight="1">
      <c r="A606" s="38"/>
      <c r="B606" s="179"/>
      <c r="C606" s="180" t="s">
        <v>709</v>
      </c>
      <c r="D606" s="180" t="s">
        <v>147</v>
      </c>
      <c r="E606" s="181" t="s">
        <v>710</v>
      </c>
      <c r="F606" s="182" t="s">
        <v>711</v>
      </c>
      <c r="G606" s="183" t="s">
        <v>150</v>
      </c>
      <c r="H606" s="184">
        <v>126.33499999999999</v>
      </c>
      <c r="I606" s="185"/>
      <c r="J606" s="186">
        <f>ROUND(I606*H606,2)</f>
        <v>0</v>
      </c>
      <c r="K606" s="182" t="s">
        <v>1</v>
      </c>
      <c r="L606" s="39"/>
      <c r="M606" s="187" t="s">
        <v>1</v>
      </c>
      <c r="N606" s="188" t="s">
        <v>39</v>
      </c>
      <c r="O606" s="77"/>
      <c r="P606" s="189">
        <f>O606*H606</f>
        <v>0</v>
      </c>
      <c r="Q606" s="189">
        <v>0</v>
      </c>
      <c r="R606" s="189">
        <f>Q606*H606</f>
        <v>0</v>
      </c>
      <c r="S606" s="189">
        <v>0</v>
      </c>
      <c r="T606" s="190">
        <f>S606*H606</f>
        <v>0</v>
      </c>
      <c r="U606" s="38"/>
      <c r="V606" s="38"/>
      <c r="W606" s="38"/>
      <c r="X606" s="38"/>
      <c r="Y606" s="38"/>
      <c r="Z606" s="38"/>
      <c r="AA606" s="38"/>
      <c r="AB606" s="38"/>
      <c r="AC606" s="38"/>
      <c r="AD606" s="38"/>
      <c r="AE606" s="38"/>
      <c r="AR606" s="191" t="s">
        <v>263</v>
      </c>
      <c r="AT606" s="191" t="s">
        <v>147</v>
      </c>
      <c r="AU606" s="191" t="s">
        <v>84</v>
      </c>
      <c r="AY606" s="19" t="s">
        <v>145</v>
      </c>
      <c r="BE606" s="192">
        <f>IF(N606="základní",J606,0)</f>
        <v>0</v>
      </c>
      <c r="BF606" s="192">
        <f>IF(N606="snížená",J606,0)</f>
        <v>0</v>
      </c>
      <c r="BG606" s="192">
        <f>IF(N606="zákl. přenesená",J606,0)</f>
        <v>0</v>
      </c>
      <c r="BH606" s="192">
        <f>IF(N606="sníž. přenesená",J606,0)</f>
        <v>0</v>
      </c>
      <c r="BI606" s="192">
        <f>IF(N606="nulová",J606,0)</f>
        <v>0</v>
      </c>
      <c r="BJ606" s="19" t="s">
        <v>82</v>
      </c>
      <c r="BK606" s="192">
        <f>ROUND(I606*H606,2)</f>
        <v>0</v>
      </c>
      <c r="BL606" s="19" t="s">
        <v>263</v>
      </c>
      <c r="BM606" s="191" t="s">
        <v>712</v>
      </c>
    </row>
    <row r="607" s="2" customFormat="1">
      <c r="A607" s="38"/>
      <c r="B607" s="39"/>
      <c r="C607" s="38"/>
      <c r="D607" s="193" t="s">
        <v>154</v>
      </c>
      <c r="E607" s="38"/>
      <c r="F607" s="194" t="s">
        <v>711</v>
      </c>
      <c r="G607" s="38"/>
      <c r="H607" s="38"/>
      <c r="I607" s="195"/>
      <c r="J607" s="38"/>
      <c r="K607" s="38"/>
      <c r="L607" s="39"/>
      <c r="M607" s="196"/>
      <c r="N607" s="197"/>
      <c r="O607" s="77"/>
      <c r="P607" s="77"/>
      <c r="Q607" s="77"/>
      <c r="R607" s="77"/>
      <c r="S607" s="77"/>
      <c r="T607" s="78"/>
      <c r="U607" s="38"/>
      <c r="V607" s="38"/>
      <c r="W607" s="38"/>
      <c r="X607" s="38"/>
      <c r="Y607" s="38"/>
      <c r="Z607" s="38"/>
      <c r="AA607" s="38"/>
      <c r="AB607" s="38"/>
      <c r="AC607" s="38"/>
      <c r="AD607" s="38"/>
      <c r="AE607" s="38"/>
      <c r="AT607" s="19" t="s">
        <v>154</v>
      </c>
      <c r="AU607" s="19" t="s">
        <v>84</v>
      </c>
    </row>
    <row r="608" s="15" customFormat="1">
      <c r="A608" s="15"/>
      <c r="B608" s="216"/>
      <c r="C608" s="15"/>
      <c r="D608" s="193" t="s">
        <v>158</v>
      </c>
      <c r="E608" s="217" t="s">
        <v>1</v>
      </c>
      <c r="F608" s="218" t="s">
        <v>213</v>
      </c>
      <c r="G608" s="15"/>
      <c r="H608" s="217" t="s">
        <v>1</v>
      </c>
      <c r="I608" s="219"/>
      <c r="J608" s="15"/>
      <c r="K608" s="15"/>
      <c r="L608" s="216"/>
      <c r="M608" s="220"/>
      <c r="N608" s="221"/>
      <c r="O608" s="221"/>
      <c r="P608" s="221"/>
      <c r="Q608" s="221"/>
      <c r="R608" s="221"/>
      <c r="S608" s="221"/>
      <c r="T608" s="222"/>
      <c r="U608" s="15"/>
      <c r="V608" s="15"/>
      <c r="W608" s="15"/>
      <c r="X608" s="15"/>
      <c r="Y608" s="15"/>
      <c r="Z608" s="15"/>
      <c r="AA608" s="15"/>
      <c r="AB608" s="15"/>
      <c r="AC608" s="15"/>
      <c r="AD608" s="15"/>
      <c r="AE608" s="15"/>
      <c r="AT608" s="217" t="s">
        <v>158</v>
      </c>
      <c r="AU608" s="217" t="s">
        <v>84</v>
      </c>
      <c r="AV608" s="15" t="s">
        <v>82</v>
      </c>
      <c r="AW608" s="15" t="s">
        <v>31</v>
      </c>
      <c r="AX608" s="15" t="s">
        <v>74</v>
      </c>
      <c r="AY608" s="217" t="s">
        <v>145</v>
      </c>
    </row>
    <row r="609" s="13" customFormat="1">
      <c r="A609" s="13"/>
      <c r="B609" s="200"/>
      <c r="C609" s="13"/>
      <c r="D609" s="193" t="s">
        <v>158</v>
      </c>
      <c r="E609" s="201" t="s">
        <v>1</v>
      </c>
      <c r="F609" s="202" t="s">
        <v>214</v>
      </c>
      <c r="G609" s="13"/>
      <c r="H609" s="203">
        <v>146.09399999999999</v>
      </c>
      <c r="I609" s="204"/>
      <c r="J609" s="13"/>
      <c r="K609" s="13"/>
      <c r="L609" s="200"/>
      <c r="M609" s="205"/>
      <c r="N609" s="206"/>
      <c r="O609" s="206"/>
      <c r="P609" s="206"/>
      <c r="Q609" s="206"/>
      <c r="R609" s="206"/>
      <c r="S609" s="206"/>
      <c r="T609" s="207"/>
      <c r="U609" s="13"/>
      <c r="V609" s="13"/>
      <c r="W609" s="13"/>
      <c r="X609" s="13"/>
      <c r="Y609" s="13"/>
      <c r="Z609" s="13"/>
      <c r="AA609" s="13"/>
      <c r="AB609" s="13"/>
      <c r="AC609" s="13"/>
      <c r="AD609" s="13"/>
      <c r="AE609" s="13"/>
      <c r="AT609" s="201" t="s">
        <v>158</v>
      </c>
      <c r="AU609" s="201" t="s">
        <v>84</v>
      </c>
      <c r="AV609" s="13" t="s">
        <v>84</v>
      </c>
      <c r="AW609" s="13" t="s">
        <v>31</v>
      </c>
      <c r="AX609" s="13" t="s">
        <v>74</v>
      </c>
      <c r="AY609" s="201" t="s">
        <v>145</v>
      </c>
    </row>
    <row r="610" s="13" customFormat="1">
      <c r="A610" s="13"/>
      <c r="B610" s="200"/>
      <c r="C610" s="13"/>
      <c r="D610" s="193" t="s">
        <v>158</v>
      </c>
      <c r="E610" s="201" t="s">
        <v>1</v>
      </c>
      <c r="F610" s="202" t="s">
        <v>216</v>
      </c>
      <c r="G610" s="13"/>
      <c r="H610" s="203">
        <v>-19.759</v>
      </c>
      <c r="I610" s="204"/>
      <c r="J610" s="13"/>
      <c r="K610" s="13"/>
      <c r="L610" s="200"/>
      <c r="M610" s="205"/>
      <c r="N610" s="206"/>
      <c r="O610" s="206"/>
      <c r="P610" s="206"/>
      <c r="Q610" s="206"/>
      <c r="R610" s="206"/>
      <c r="S610" s="206"/>
      <c r="T610" s="207"/>
      <c r="U610" s="13"/>
      <c r="V610" s="13"/>
      <c r="W610" s="13"/>
      <c r="X610" s="13"/>
      <c r="Y610" s="13"/>
      <c r="Z610" s="13"/>
      <c r="AA610" s="13"/>
      <c r="AB610" s="13"/>
      <c r="AC610" s="13"/>
      <c r="AD610" s="13"/>
      <c r="AE610" s="13"/>
      <c r="AT610" s="201" t="s">
        <v>158</v>
      </c>
      <c r="AU610" s="201" t="s">
        <v>84</v>
      </c>
      <c r="AV610" s="13" t="s">
        <v>84</v>
      </c>
      <c r="AW610" s="13" t="s">
        <v>31</v>
      </c>
      <c r="AX610" s="13" t="s">
        <v>74</v>
      </c>
      <c r="AY610" s="201" t="s">
        <v>145</v>
      </c>
    </row>
    <row r="611" s="14" customFormat="1">
      <c r="A611" s="14"/>
      <c r="B611" s="208"/>
      <c r="C611" s="14"/>
      <c r="D611" s="193" t="s">
        <v>158</v>
      </c>
      <c r="E611" s="209" t="s">
        <v>1</v>
      </c>
      <c r="F611" s="210" t="s">
        <v>160</v>
      </c>
      <c r="G611" s="14"/>
      <c r="H611" s="211">
        <v>126.33499999999999</v>
      </c>
      <c r="I611" s="212"/>
      <c r="J611" s="14"/>
      <c r="K611" s="14"/>
      <c r="L611" s="208"/>
      <c r="M611" s="213"/>
      <c r="N611" s="214"/>
      <c r="O611" s="214"/>
      <c r="P611" s="214"/>
      <c r="Q611" s="214"/>
      <c r="R611" s="214"/>
      <c r="S611" s="214"/>
      <c r="T611" s="215"/>
      <c r="U611" s="14"/>
      <c r="V611" s="14"/>
      <c r="W611" s="14"/>
      <c r="X611" s="14"/>
      <c r="Y611" s="14"/>
      <c r="Z611" s="14"/>
      <c r="AA611" s="14"/>
      <c r="AB611" s="14"/>
      <c r="AC611" s="14"/>
      <c r="AD611" s="14"/>
      <c r="AE611" s="14"/>
      <c r="AT611" s="209" t="s">
        <v>158</v>
      </c>
      <c r="AU611" s="209" t="s">
        <v>84</v>
      </c>
      <c r="AV611" s="14" t="s">
        <v>152</v>
      </c>
      <c r="AW611" s="14" t="s">
        <v>31</v>
      </c>
      <c r="AX611" s="14" t="s">
        <v>82</v>
      </c>
      <c r="AY611" s="209" t="s">
        <v>145</v>
      </c>
    </row>
    <row r="612" s="2" customFormat="1" ht="21.75" customHeight="1">
      <c r="A612" s="38"/>
      <c r="B612" s="179"/>
      <c r="C612" s="180" t="s">
        <v>713</v>
      </c>
      <c r="D612" s="180" t="s">
        <v>147</v>
      </c>
      <c r="E612" s="181" t="s">
        <v>714</v>
      </c>
      <c r="F612" s="182" t="s">
        <v>715</v>
      </c>
      <c r="G612" s="183" t="s">
        <v>617</v>
      </c>
      <c r="H612" s="184">
        <v>1</v>
      </c>
      <c r="I612" s="185"/>
      <c r="J612" s="186">
        <f>ROUND(I612*H612,2)</f>
        <v>0</v>
      </c>
      <c r="K612" s="182" t="s">
        <v>1</v>
      </c>
      <c r="L612" s="39"/>
      <c r="M612" s="187" t="s">
        <v>1</v>
      </c>
      <c r="N612" s="188" t="s">
        <v>39</v>
      </c>
      <c r="O612" s="77"/>
      <c r="P612" s="189">
        <f>O612*H612</f>
        <v>0</v>
      </c>
      <c r="Q612" s="189">
        <v>0</v>
      </c>
      <c r="R612" s="189">
        <f>Q612*H612</f>
        <v>0</v>
      </c>
      <c r="S612" s="189">
        <v>0</v>
      </c>
      <c r="T612" s="190">
        <f>S612*H612</f>
        <v>0</v>
      </c>
      <c r="U612" s="38"/>
      <c r="V612" s="38"/>
      <c r="W612" s="38"/>
      <c r="X612" s="38"/>
      <c r="Y612" s="38"/>
      <c r="Z612" s="38"/>
      <c r="AA612" s="38"/>
      <c r="AB612" s="38"/>
      <c r="AC612" s="38"/>
      <c r="AD612" s="38"/>
      <c r="AE612" s="38"/>
      <c r="AR612" s="191" t="s">
        <v>263</v>
      </c>
      <c r="AT612" s="191" t="s">
        <v>147</v>
      </c>
      <c r="AU612" s="191" t="s">
        <v>84</v>
      </c>
      <c r="AY612" s="19" t="s">
        <v>145</v>
      </c>
      <c r="BE612" s="192">
        <f>IF(N612="základní",J612,0)</f>
        <v>0</v>
      </c>
      <c r="BF612" s="192">
        <f>IF(N612="snížená",J612,0)</f>
        <v>0</v>
      </c>
      <c r="BG612" s="192">
        <f>IF(N612="zákl. přenesená",J612,0)</f>
        <v>0</v>
      </c>
      <c r="BH612" s="192">
        <f>IF(N612="sníž. přenesená",J612,0)</f>
        <v>0</v>
      </c>
      <c r="BI612" s="192">
        <f>IF(N612="nulová",J612,0)</f>
        <v>0</v>
      </c>
      <c r="BJ612" s="19" t="s">
        <v>82</v>
      </c>
      <c r="BK612" s="192">
        <f>ROUND(I612*H612,2)</f>
        <v>0</v>
      </c>
      <c r="BL612" s="19" t="s">
        <v>263</v>
      </c>
      <c r="BM612" s="191" t="s">
        <v>716</v>
      </c>
    </row>
    <row r="613" s="2" customFormat="1">
      <c r="A613" s="38"/>
      <c r="B613" s="39"/>
      <c r="C613" s="38"/>
      <c r="D613" s="193" t="s">
        <v>154</v>
      </c>
      <c r="E613" s="38"/>
      <c r="F613" s="194" t="s">
        <v>715</v>
      </c>
      <c r="G613" s="38"/>
      <c r="H613" s="38"/>
      <c r="I613" s="195"/>
      <c r="J613" s="38"/>
      <c r="K613" s="38"/>
      <c r="L613" s="39"/>
      <c r="M613" s="196"/>
      <c r="N613" s="197"/>
      <c r="O613" s="77"/>
      <c r="P613" s="77"/>
      <c r="Q613" s="77"/>
      <c r="R613" s="77"/>
      <c r="S613" s="77"/>
      <c r="T613" s="78"/>
      <c r="U613" s="38"/>
      <c r="V613" s="38"/>
      <c r="W613" s="38"/>
      <c r="X613" s="38"/>
      <c r="Y613" s="38"/>
      <c r="Z613" s="38"/>
      <c r="AA613" s="38"/>
      <c r="AB613" s="38"/>
      <c r="AC613" s="38"/>
      <c r="AD613" s="38"/>
      <c r="AE613" s="38"/>
      <c r="AT613" s="19" t="s">
        <v>154</v>
      </c>
      <c r="AU613" s="19" t="s">
        <v>84</v>
      </c>
    </row>
    <row r="614" s="2" customFormat="1" ht="24.15" customHeight="1">
      <c r="A614" s="38"/>
      <c r="B614" s="179"/>
      <c r="C614" s="180" t="s">
        <v>717</v>
      </c>
      <c r="D614" s="180" t="s">
        <v>147</v>
      </c>
      <c r="E614" s="181" t="s">
        <v>718</v>
      </c>
      <c r="F614" s="182" t="s">
        <v>719</v>
      </c>
      <c r="G614" s="183" t="s">
        <v>169</v>
      </c>
      <c r="H614" s="184">
        <v>0.159</v>
      </c>
      <c r="I614" s="185"/>
      <c r="J614" s="186">
        <f>ROUND(I614*H614,2)</f>
        <v>0</v>
      </c>
      <c r="K614" s="182" t="s">
        <v>151</v>
      </c>
      <c r="L614" s="39"/>
      <c r="M614" s="187" t="s">
        <v>1</v>
      </c>
      <c r="N614" s="188" t="s">
        <v>39</v>
      </c>
      <c r="O614" s="77"/>
      <c r="P614" s="189">
        <f>O614*H614</f>
        <v>0</v>
      </c>
      <c r="Q614" s="189">
        <v>0</v>
      </c>
      <c r="R614" s="189">
        <f>Q614*H614</f>
        <v>0</v>
      </c>
      <c r="S614" s="189">
        <v>0</v>
      </c>
      <c r="T614" s="190">
        <f>S614*H614</f>
        <v>0</v>
      </c>
      <c r="U614" s="38"/>
      <c r="V614" s="38"/>
      <c r="W614" s="38"/>
      <c r="X614" s="38"/>
      <c r="Y614" s="38"/>
      <c r="Z614" s="38"/>
      <c r="AA614" s="38"/>
      <c r="AB614" s="38"/>
      <c r="AC614" s="38"/>
      <c r="AD614" s="38"/>
      <c r="AE614" s="38"/>
      <c r="AR614" s="191" t="s">
        <v>263</v>
      </c>
      <c r="AT614" s="191" t="s">
        <v>147</v>
      </c>
      <c r="AU614" s="191" t="s">
        <v>84</v>
      </c>
      <c r="AY614" s="19" t="s">
        <v>145</v>
      </c>
      <c r="BE614" s="192">
        <f>IF(N614="základní",J614,0)</f>
        <v>0</v>
      </c>
      <c r="BF614" s="192">
        <f>IF(N614="snížená",J614,0)</f>
        <v>0</v>
      </c>
      <c r="BG614" s="192">
        <f>IF(N614="zákl. přenesená",J614,0)</f>
        <v>0</v>
      </c>
      <c r="BH614" s="192">
        <f>IF(N614="sníž. přenesená",J614,0)</f>
        <v>0</v>
      </c>
      <c r="BI614" s="192">
        <f>IF(N614="nulová",J614,0)</f>
        <v>0</v>
      </c>
      <c r="BJ614" s="19" t="s">
        <v>82</v>
      </c>
      <c r="BK614" s="192">
        <f>ROUND(I614*H614,2)</f>
        <v>0</v>
      </c>
      <c r="BL614" s="19" t="s">
        <v>263</v>
      </c>
      <c r="BM614" s="191" t="s">
        <v>720</v>
      </c>
    </row>
    <row r="615" s="2" customFormat="1">
      <c r="A615" s="38"/>
      <c r="B615" s="39"/>
      <c r="C615" s="38"/>
      <c r="D615" s="193" t="s">
        <v>154</v>
      </c>
      <c r="E615" s="38"/>
      <c r="F615" s="194" t="s">
        <v>721</v>
      </c>
      <c r="G615" s="38"/>
      <c r="H615" s="38"/>
      <c r="I615" s="195"/>
      <c r="J615" s="38"/>
      <c r="K615" s="38"/>
      <c r="L615" s="39"/>
      <c r="M615" s="196"/>
      <c r="N615" s="197"/>
      <c r="O615" s="77"/>
      <c r="P615" s="77"/>
      <c r="Q615" s="77"/>
      <c r="R615" s="77"/>
      <c r="S615" s="77"/>
      <c r="T615" s="78"/>
      <c r="U615" s="38"/>
      <c r="V615" s="38"/>
      <c r="W615" s="38"/>
      <c r="X615" s="38"/>
      <c r="Y615" s="38"/>
      <c r="Z615" s="38"/>
      <c r="AA615" s="38"/>
      <c r="AB615" s="38"/>
      <c r="AC615" s="38"/>
      <c r="AD615" s="38"/>
      <c r="AE615" s="38"/>
      <c r="AT615" s="19" t="s">
        <v>154</v>
      </c>
      <c r="AU615" s="19" t="s">
        <v>84</v>
      </c>
    </row>
    <row r="616" s="2" customFormat="1">
      <c r="A616" s="38"/>
      <c r="B616" s="39"/>
      <c r="C616" s="38"/>
      <c r="D616" s="198" t="s">
        <v>156</v>
      </c>
      <c r="E616" s="38"/>
      <c r="F616" s="199" t="s">
        <v>722</v>
      </c>
      <c r="G616" s="38"/>
      <c r="H616" s="38"/>
      <c r="I616" s="195"/>
      <c r="J616" s="38"/>
      <c r="K616" s="38"/>
      <c r="L616" s="39"/>
      <c r="M616" s="196"/>
      <c r="N616" s="197"/>
      <c r="O616" s="77"/>
      <c r="P616" s="77"/>
      <c r="Q616" s="77"/>
      <c r="R616" s="77"/>
      <c r="S616" s="77"/>
      <c r="T616" s="78"/>
      <c r="U616" s="38"/>
      <c r="V616" s="38"/>
      <c r="W616" s="38"/>
      <c r="X616" s="38"/>
      <c r="Y616" s="38"/>
      <c r="Z616" s="38"/>
      <c r="AA616" s="38"/>
      <c r="AB616" s="38"/>
      <c r="AC616" s="38"/>
      <c r="AD616" s="38"/>
      <c r="AE616" s="38"/>
      <c r="AT616" s="19" t="s">
        <v>156</v>
      </c>
      <c r="AU616" s="19" t="s">
        <v>84</v>
      </c>
    </row>
    <row r="617" s="12" customFormat="1" ht="22.8" customHeight="1">
      <c r="A617" s="12"/>
      <c r="B617" s="166"/>
      <c r="C617" s="12"/>
      <c r="D617" s="167" t="s">
        <v>73</v>
      </c>
      <c r="E617" s="177" t="s">
        <v>723</v>
      </c>
      <c r="F617" s="177" t="s">
        <v>724</v>
      </c>
      <c r="G617" s="12"/>
      <c r="H617" s="12"/>
      <c r="I617" s="169"/>
      <c r="J617" s="178">
        <f>BK617</f>
        <v>0</v>
      </c>
      <c r="K617" s="12"/>
      <c r="L617" s="166"/>
      <c r="M617" s="171"/>
      <c r="N617" s="172"/>
      <c r="O617" s="172"/>
      <c r="P617" s="173">
        <f>SUM(P618:P695)</f>
        <v>0</v>
      </c>
      <c r="Q617" s="172"/>
      <c r="R617" s="173">
        <f>SUM(R618:R695)</f>
        <v>2.6403149499999996</v>
      </c>
      <c r="S617" s="172"/>
      <c r="T617" s="174">
        <f>SUM(T618:T695)</f>
        <v>0</v>
      </c>
      <c r="U617" s="12"/>
      <c r="V617" s="12"/>
      <c r="W617" s="12"/>
      <c r="X617" s="12"/>
      <c r="Y617" s="12"/>
      <c r="Z617" s="12"/>
      <c r="AA617" s="12"/>
      <c r="AB617" s="12"/>
      <c r="AC617" s="12"/>
      <c r="AD617" s="12"/>
      <c r="AE617" s="12"/>
      <c r="AR617" s="167" t="s">
        <v>84</v>
      </c>
      <c r="AT617" s="175" t="s">
        <v>73</v>
      </c>
      <c r="AU617" s="175" t="s">
        <v>82</v>
      </c>
      <c r="AY617" s="167" t="s">
        <v>145</v>
      </c>
      <c r="BK617" s="176">
        <f>SUM(BK618:BK695)</f>
        <v>0</v>
      </c>
    </row>
    <row r="618" s="2" customFormat="1" ht="16.5" customHeight="1">
      <c r="A618" s="38"/>
      <c r="B618" s="179"/>
      <c r="C618" s="180" t="s">
        <v>725</v>
      </c>
      <c r="D618" s="180" t="s">
        <v>147</v>
      </c>
      <c r="E618" s="181" t="s">
        <v>726</v>
      </c>
      <c r="F618" s="182" t="s">
        <v>727</v>
      </c>
      <c r="G618" s="183" t="s">
        <v>150</v>
      </c>
      <c r="H618" s="184">
        <v>2.1110000000000002</v>
      </c>
      <c r="I618" s="185"/>
      <c r="J618" s="186">
        <f>ROUND(I618*H618,2)</f>
        <v>0</v>
      </c>
      <c r="K618" s="182" t="s">
        <v>151</v>
      </c>
      <c r="L618" s="39"/>
      <c r="M618" s="187" t="s">
        <v>1</v>
      </c>
      <c r="N618" s="188" t="s">
        <v>39</v>
      </c>
      <c r="O618" s="77"/>
      <c r="P618" s="189">
        <f>O618*H618</f>
        <v>0</v>
      </c>
      <c r="Q618" s="189">
        <v>5.0000000000000002E-05</v>
      </c>
      <c r="R618" s="189">
        <f>Q618*H618</f>
        <v>0.00010555000000000002</v>
      </c>
      <c r="S618" s="189">
        <v>0</v>
      </c>
      <c r="T618" s="190">
        <f>S618*H618</f>
        <v>0</v>
      </c>
      <c r="U618" s="38"/>
      <c r="V618" s="38"/>
      <c r="W618" s="38"/>
      <c r="X618" s="38"/>
      <c r="Y618" s="38"/>
      <c r="Z618" s="38"/>
      <c r="AA618" s="38"/>
      <c r="AB618" s="38"/>
      <c r="AC618" s="38"/>
      <c r="AD618" s="38"/>
      <c r="AE618" s="38"/>
      <c r="AR618" s="191" t="s">
        <v>263</v>
      </c>
      <c r="AT618" s="191" t="s">
        <v>147</v>
      </c>
      <c r="AU618" s="191" t="s">
        <v>84</v>
      </c>
      <c r="AY618" s="19" t="s">
        <v>145</v>
      </c>
      <c r="BE618" s="192">
        <f>IF(N618="základní",J618,0)</f>
        <v>0</v>
      </c>
      <c r="BF618" s="192">
        <f>IF(N618="snížená",J618,0)</f>
        <v>0</v>
      </c>
      <c r="BG618" s="192">
        <f>IF(N618="zákl. přenesená",J618,0)</f>
        <v>0</v>
      </c>
      <c r="BH618" s="192">
        <f>IF(N618="sníž. přenesená",J618,0)</f>
        <v>0</v>
      </c>
      <c r="BI618" s="192">
        <f>IF(N618="nulová",J618,0)</f>
        <v>0</v>
      </c>
      <c r="BJ618" s="19" t="s">
        <v>82</v>
      </c>
      <c r="BK618" s="192">
        <f>ROUND(I618*H618,2)</f>
        <v>0</v>
      </c>
      <c r="BL618" s="19" t="s">
        <v>263</v>
      </c>
      <c r="BM618" s="191" t="s">
        <v>728</v>
      </c>
    </row>
    <row r="619" s="2" customFormat="1">
      <c r="A619" s="38"/>
      <c r="B619" s="39"/>
      <c r="C619" s="38"/>
      <c r="D619" s="193" t="s">
        <v>154</v>
      </c>
      <c r="E619" s="38"/>
      <c r="F619" s="194" t="s">
        <v>729</v>
      </c>
      <c r="G619" s="38"/>
      <c r="H619" s="38"/>
      <c r="I619" s="195"/>
      <c r="J619" s="38"/>
      <c r="K619" s="38"/>
      <c r="L619" s="39"/>
      <c r="M619" s="196"/>
      <c r="N619" s="197"/>
      <c r="O619" s="77"/>
      <c r="P619" s="77"/>
      <c r="Q619" s="77"/>
      <c r="R619" s="77"/>
      <c r="S619" s="77"/>
      <c r="T619" s="78"/>
      <c r="U619" s="38"/>
      <c r="V619" s="38"/>
      <c r="W619" s="38"/>
      <c r="X619" s="38"/>
      <c r="Y619" s="38"/>
      <c r="Z619" s="38"/>
      <c r="AA619" s="38"/>
      <c r="AB619" s="38"/>
      <c r="AC619" s="38"/>
      <c r="AD619" s="38"/>
      <c r="AE619" s="38"/>
      <c r="AT619" s="19" t="s">
        <v>154</v>
      </c>
      <c r="AU619" s="19" t="s">
        <v>84</v>
      </c>
    </row>
    <row r="620" s="2" customFormat="1">
      <c r="A620" s="38"/>
      <c r="B620" s="39"/>
      <c r="C620" s="38"/>
      <c r="D620" s="198" t="s">
        <v>156</v>
      </c>
      <c r="E620" s="38"/>
      <c r="F620" s="199" t="s">
        <v>730</v>
      </c>
      <c r="G620" s="38"/>
      <c r="H620" s="38"/>
      <c r="I620" s="195"/>
      <c r="J620" s="38"/>
      <c r="K620" s="38"/>
      <c r="L620" s="39"/>
      <c r="M620" s="196"/>
      <c r="N620" s="197"/>
      <c r="O620" s="77"/>
      <c r="P620" s="77"/>
      <c r="Q620" s="77"/>
      <c r="R620" s="77"/>
      <c r="S620" s="77"/>
      <c r="T620" s="78"/>
      <c r="U620" s="38"/>
      <c r="V620" s="38"/>
      <c r="W620" s="38"/>
      <c r="X620" s="38"/>
      <c r="Y620" s="38"/>
      <c r="Z620" s="38"/>
      <c r="AA620" s="38"/>
      <c r="AB620" s="38"/>
      <c r="AC620" s="38"/>
      <c r="AD620" s="38"/>
      <c r="AE620" s="38"/>
      <c r="AT620" s="19" t="s">
        <v>156</v>
      </c>
      <c r="AU620" s="19" t="s">
        <v>84</v>
      </c>
    </row>
    <row r="621" s="15" customFormat="1">
      <c r="A621" s="15"/>
      <c r="B621" s="216"/>
      <c r="C621" s="15"/>
      <c r="D621" s="193" t="s">
        <v>158</v>
      </c>
      <c r="E621" s="217" t="s">
        <v>1</v>
      </c>
      <c r="F621" s="218" t="s">
        <v>731</v>
      </c>
      <c r="G621" s="15"/>
      <c r="H621" s="217" t="s">
        <v>1</v>
      </c>
      <c r="I621" s="219"/>
      <c r="J621" s="15"/>
      <c r="K621" s="15"/>
      <c r="L621" s="216"/>
      <c r="M621" s="220"/>
      <c r="N621" s="221"/>
      <c r="O621" s="221"/>
      <c r="P621" s="221"/>
      <c r="Q621" s="221"/>
      <c r="R621" s="221"/>
      <c r="S621" s="221"/>
      <c r="T621" s="222"/>
      <c r="U621" s="15"/>
      <c r="V621" s="15"/>
      <c r="W621" s="15"/>
      <c r="X621" s="15"/>
      <c r="Y621" s="15"/>
      <c r="Z621" s="15"/>
      <c r="AA621" s="15"/>
      <c r="AB621" s="15"/>
      <c r="AC621" s="15"/>
      <c r="AD621" s="15"/>
      <c r="AE621" s="15"/>
      <c r="AT621" s="217" t="s">
        <v>158</v>
      </c>
      <c r="AU621" s="217" t="s">
        <v>84</v>
      </c>
      <c r="AV621" s="15" t="s">
        <v>82</v>
      </c>
      <c r="AW621" s="15" t="s">
        <v>31</v>
      </c>
      <c r="AX621" s="15" t="s">
        <v>74</v>
      </c>
      <c r="AY621" s="217" t="s">
        <v>145</v>
      </c>
    </row>
    <row r="622" s="13" customFormat="1">
      <c r="A622" s="13"/>
      <c r="B622" s="200"/>
      <c r="C622" s="13"/>
      <c r="D622" s="193" t="s">
        <v>158</v>
      </c>
      <c r="E622" s="201" t="s">
        <v>1</v>
      </c>
      <c r="F622" s="202" t="s">
        <v>732</v>
      </c>
      <c r="G622" s="13"/>
      <c r="H622" s="203">
        <v>2.1110000000000002</v>
      </c>
      <c r="I622" s="204"/>
      <c r="J622" s="13"/>
      <c r="K622" s="13"/>
      <c r="L622" s="200"/>
      <c r="M622" s="205"/>
      <c r="N622" s="206"/>
      <c r="O622" s="206"/>
      <c r="P622" s="206"/>
      <c r="Q622" s="206"/>
      <c r="R622" s="206"/>
      <c r="S622" s="206"/>
      <c r="T622" s="207"/>
      <c r="U622" s="13"/>
      <c r="V622" s="13"/>
      <c r="W622" s="13"/>
      <c r="X622" s="13"/>
      <c r="Y622" s="13"/>
      <c r="Z622" s="13"/>
      <c r="AA622" s="13"/>
      <c r="AB622" s="13"/>
      <c r="AC622" s="13"/>
      <c r="AD622" s="13"/>
      <c r="AE622" s="13"/>
      <c r="AT622" s="201" t="s">
        <v>158</v>
      </c>
      <c r="AU622" s="201" t="s">
        <v>84</v>
      </c>
      <c r="AV622" s="13" t="s">
        <v>84</v>
      </c>
      <c r="AW622" s="13" t="s">
        <v>31</v>
      </c>
      <c r="AX622" s="13" t="s">
        <v>74</v>
      </c>
      <c r="AY622" s="201" t="s">
        <v>145</v>
      </c>
    </row>
    <row r="623" s="14" customFormat="1">
      <c r="A623" s="14"/>
      <c r="B623" s="208"/>
      <c r="C623" s="14"/>
      <c r="D623" s="193" t="s">
        <v>158</v>
      </c>
      <c r="E623" s="209" t="s">
        <v>1</v>
      </c>
      <c r="F623" s="210" t="s">
        <v>160</v>
      </c>
      <c r="G623" s="14"/>
      <c r="H623" s="211">
        <v>2.1110000000000002</v>
      </c>
      <c r="I623" s="212"/>
      <c r="J623" s="14"/>
      <c r="K623" s="14"/>
      <c r="L623" s="208"/>
      <c r="M623" s="213"/>
      <c r="N623" s="214"/>
      <c r="O623" s="214"/>
      <c r="P623" s="214"/>
      <c r="Q623" s="214"/>
      <c r="R623" s="214"/>
      <c r="S623" s="214"/>
      <c r="T623" s="215"/>
      <c r="U623" s="14"/>
      <c r="V623" s="14"/>
      <c r="W623" s="14"/>
      <c r="X623" s="14"/>
      <c r="Y623" s="14"/>
      <c r="Z623" s="14"/>
      <c r="AA623" s="14"/>
      <c r="AB623" s="14"/>
      <c r="AC623" s="14"/>
      <c r="AD623" s="14"/>
      <c r="AE623" s="14"/>
      <c r="AT623" s="209" t="s">
        <v>158</v>
      </c>
      <c r="AU623" s="209" t="s">
        <v>84</v>
      </c>
      <c r="AV623" s="14" t="s">
        <v>152</v>
      </c>
      <c r="AW623" s="14" t="s">
        <v>31</v>
      </c>
      <c r="AX623" s="14" t="s">
        <v>82</v>
      </c>
      <c r="AY623" s="209" t="s">
        <v>145</v>
      </c>
    </row>
    <row r="624" s="2" customFormat="1" ht="24.15" customHeight="1">
      <c r="A624" s="38"/>
      <c r="B624" s="179"/>
      <c r="C624" s="224" t="s">
        <v>733</v>
      </c>
      <c r="D624" s="224" t="s">
        <v>238</v>
      </c>
      <c r="E624" s="225" t="s">
        <v>734</v>
      </c>
      <c r="F624" s="226" t="s">
        <v>735</v>
      </c>
      <c r="G624" s="227" t="s">
        <v>233</v>
      </c>
      <c r="H624" s="228">
        <v>2.1110000000000002</v>
      </c>
      <c r="I624" s="229"/>
      <c r="J624" s="230">
        <f>ROUND(I624*H624,2)</f>
        <v>0</v>
      </c>
      <c r="K624" s="226" t="s">
        <v>151</v>
      </c>
      <c r="L624" s="231"/>
      <c r="M624" s="232" t="s">
        <v>1</v>
      </c>
      <c r="N624" s="233" t="s">
        <v>39</v>
      </c>
      <c r="O624" s="77"/>
      <c r="P624" s="189">
        <f>O624*H624</f>
        <v>0</v>
      </c>
      <c r="Q624" s="189">
        <v>0.045999999999999999</v>
      </c>
      <c r="R624" s="189">
        <f>Q624*H624</f>
        <v>0.097106000000000012</v>
      </c>
      <c r="S624" s="189">
        <v>0</v>
      </c>
      <c r="T624" s="190">
        <f>S624*H624</f>
        <v>0</v>
      </c>
      <c r="U624" s="38"/>
      <c r="V624" s="38"/>
      <c r="W624" s="38"/>
      <c r="X624" s="38"/>
      <c r="Y624" s="38"/>
      <c r="Z624" s="38"/>
      <c r="AA624" s="38"/>
      <c r="AB624" s="38"/>
      <c r="AC624" s="38"/>
      <c r="AD624" s="38"/>
      <c r="AE624" s="38"/>
      <c r="AR624" s="191" t="s">
        <v>304</v>
      </c>
      <c r="AT624" s="191" t="s">
        <v>238</v>
      </c>
      <c r="AU624" s="191" t="s">
        <v>84</v>
      </c>
      <c r="AY624" s="19" t="s">
        <v>145</v>
      </c>
      <c r="BE624" s="192">
        <f>IF(N624="základní",J624,0)</f>
        <v>0</v>
      </c>
      <c r="BF624" s="192">
        <f>IF(N624="snížená",J624,0)</f>
        <v>0</v>
      </c>
      <c r="BG624" s="192">
        <f>IF(N624="zákl. přenesená",J624,0)</f>
        <v>0</v>
      </c>
      <c r="BH624" s="192">
        <f>IF(N624="sníž. přenesená",J624,0)</f>
        <v>0</v>
      </c>
      <c r="BI624" s="192">
        <f>IF(N624="nulová",J624,0)</f>
        <v>0</v>
      </c>
      <c r="BJ624" s="19" t="s">
        <v>82</v>
      </c>
      <c r="BK624" s="192">
        <f>ROUND(I624*H624,2)</f>
        <v>0</v>
      </c>
      <c r="BL624" s="19" t="s">
        <v>263</v>
      </c>
      <c r="BM624" s="191" t="s">
        <v>736</v>
      </c>
    </row>
    <row r="625" s="2" customFormat="1">
      <c r="A625" s="38"/>
      <c r="B625" s="39"/>
      <c r="C625" s="38"/>
      <c r="D625" s="193" t="s">
        <v>154</v>
      </c>
      <c r="E625" s="38"/>
      <c r="F625" s="194" t="s">
        <v>735</v>
      </c>
      <c r="G625" s="38"/>
      <c r="H625" s="38"/>
      <c r="I625" s="195"/>
      <c r="J625" s="38"/>
      <c r="K625" s="38"/>
      <c r="L625" s="39"/>
      <c r="M625" s="196"/>
      <c r="N625" s="197"/>
      <c r="O625" s="77"/>
      <c r="P625" s="77"/>
      <c r="Q625" s="77"/>
      <c r="R625" s="77"/>
      <c r="S625" s="77"/>
      <c r="T625" s="78"/>
      <c r="U625" s="38"/>
      <c r="V625" s="38"/>
      <c r="W625" s="38"/>
      <c r="X625" s="38"/>
      <c r="Y625" s="38"/>
      <c r="Z625" s="38"/>
      <c r="AA625" s="38"/>
      <c r="AB625" s="38"/>
      <c r="AC625" s="38"/>
      <c r="AD625" s="38"/>
      <c r="AE625" s="38"/>
      <c r="AT625" s="19" t="s">
        <v>154</v>
      </c>
      <c r="AU625" s="19" t="s">
        <v>84</v>
      </c>
    </row>
    <row r="626" s="2" customFormat="1" ht="37.8" customHeight="1">
      <c r="A626" s="38"/>
      <c r="B626" s="179"/>
      <c r="C626" s="180" t="s">
        <v>737</v>
      </c>
      <c r="D626" s="180" t="s">
        <v>147</v>
      </c>
      <c r="E626" s="181" t="s">
        <v>738</v>
      </c>
      <c r="F626" s="182" t="s">
        <v>739</v>
      </c>
      <c r="G626" s="183" t="s">
        <v>150</v>
      </c>
      <c r="H626" s="184">
        <v>58.695999999999998</v>
      </c>
      <c r="I626" s="185"/>
      <c r="J626" s="186">
        <f>ROUND(I626*H626,2)</f>
        <v>0</v>
      </c>
      <c r="K626" s="182" t="s">
        <v>151</v>
      </c>
      <c r="L626" s="39"/>
      <c r="M626" s="187" t="s">
        <v>1</v>
      </c>
      <c r="N626" s="188" t="s">
        <v>39</v>
      </c>
      <c r="O626" s="77"/>
      <c r="P626" s="189">
        <f>O626*H626</f>
        <v>0</v>
      </c>
      <c r="Q626" s="189">
        <v>0.00092000000000000003</v>
      </c>
      <c r="R626" s="189">
        <f>Q626*H626</f>
        <v>0.054000319999999997</v>
      </c>
      <c r="S626" s="189">
        <v>0</v>
      </c>
      <c r="T626" s="190">
        <f>S626*H626</f>
        <v>0</v>
      </c>
      <c r="U626" s="38"/>
      <c r="V626" s="38"/>
      <c r="W626" s="38"/>
      <c r="X626" s="38"/>
      <c r="Y626" s="38"/>
      <c r="Z626" s="38"/>
      <c r="AA626" s="38"/>
      <c r="AB626" s="38"/>
      <c r="AC626" s="38"/>
      <c r="AD626" s="38"/>
      <c r="AE626" s="38"/>
      <c r="AR626" s="191" t="s">
        <v>263</v>
      </c>
      <c r="AT626" s="191" t="s">
        <v>147</v>
      </c>
      <c r="AU626" s="191" t="s">
        <v>84</v>
      </c>
      <c r="AY626" s="19" t="s">
        <v>145</v>
      </c>
      <c r="BE626" s="192">
        <f>IF(N626="základní",J626,0)</f>
        <v>0</v>
      </c>
      <c r="BF626" s="192">
        <f>IF(N626="snížená",J626,0)</f>
        <v>0</v>
      </c>
      <c r="BG626" s="192">
        <f>IF(N626="zákl. přenesená",J626,0)</f>
        <v>0</v>
      </c>
      <c r="BH626" s="192">
        <f>IF(N626="sníž. přenesená",J626,0)</f>
        <v>0</v>
      </c>
      <c r="BI626" s="192">
        <f>IF(N626="nulová",J626,0)</f>
        <v>0</v>
      </c>
      <c r="BJ626" s="19" t="s">
        <v>82</v>
      </c>
      <c r="BK626" s="192">
        <f>ROUND(I626*H626,2)</f>
        <v>0</v>
      </c>
      <c r="BL626" s="19" t="s">
        <v>263</v>
      </c>
      <c r="BM626" s="191" t="s">
        <v>740</v>
      </c>
    </row>
    <row r="627" s="2" customFormat="1">
      <c r="A627" s="38"/>
      <c r="B627" s="39"/>
      <c r="C627" s="38"/>
      <c r="D627" s="193" t="s">
        <v>154</v>
      </c>
      <c r="E627" s="38"/>
      <c r="F627" s="194" t="s">
        <v>741</v>
      </c>
      <c r="G627" s="38"/>
      <c r="H627" s="38"/>
      <c r="I627" s="195"/>
      <c r="J627" s="38"/>
      <c r="K627" s="38"/>
      <c r="L627" s="39"/>
      <c r="M627" s="196"/>
      <c r="N627" s="197"/>
      <c r="O627" s="77"/>
      <c r="P627" s="77"/>
      <c r="Q627" s="77"/>
      <c r="R627" s="77"/>
      <c r="S627" s="77"/>
      <c r="T627" s="78"/>
      <c r="U627" s="38"/>
      <c r="V627" s="38"/>
      <c r="W627" s="38"/>
      <c r="X627" s="38"/>
      <c r="Y627" s="38"/>
      <c r="Z627" s="38"/>
      <c r="AA627" s="38"/>
      <c r="AB627" s="38"/>
      <c r="AC627" s="38"/>
      <c r="AD627" s="38"/>
      <c r="AE627" s="38"/>
      <c r="AT627" s="19" t="s">
        <v>154</v>
      </c>
      <c r="AU627" s="19" t="s">
        <v>84</v>
      </c>
    </row>
    <row r="628" s="2" customFormat="1">
      <c r="A628" s="38"/>
      <c r="B628" s="39"/>
      <c r="C628" s="38"/>
      <c r="D628" s="198" t="s">
        <v>156</v>
      </c>
      <c r="E628" s="38"/>
      <c r="F628" s="199" t="s">
        <v>742</v>
      </c>
      <c r="G628" s="38"/>
      <c r="H628" s="38"/>
      <c r="I628" s="195"/>
      <c r="J628" s="38"/>
      <c r="K628" s="38"/>
      <c r="L628" s="39"/>
      <c r="M628" s="196"/>
      <c r="N628" s="197"/>
      <c r="O628" s="77"/>
      <c r="P628" s="77"/>
      <c r="Q628" s="77"/>
      <c r="R628" s="77"/>
      <c r="S628" s="77"/>
      <c r="T628" s="78"/>
      <c r="U628" s="38"/>
      <c r="V628" s="38"/>
      <c r="W628" s="38"/>
      <c r="X628" s="38"/>
      <c r="Y628" s="38"/>
      <c r="Z628" s="38"/>
      <c r="AA628" s="38"/>
      <c r="AB628" s="38"/>
      <c r="AC628" s="38"/>
      <c r="AD628" s="38"/>
      <c r="AE628" s="38"/>
      <c r="AT628" s="19" t="s">
        <v>156</v>
      </c>
      <c r="AU628" s="19" t="s">
        <v>84</v>
      </c>
    </row>
    <row r="629" s="15" customFormat="1">
      <c r="A629" s="15"/>
      <c r="B629" s="216"/>
      <c r="C629" s="15"/>
      <c r="D629" s="193" t="s">
        <v>158</v>
      </c>
      <c r="E629" s="217" t="s">
        <v>1</v>
      </c>
      <c r="F629" s="218" t="s">
        <v>197</v>
      </c>
      <c r="G629" s="15"/>
      <c r="H629" s="217" t="s">
        <v>1</v>
      </c>
      <c r="I629" s="219"/>
      <c r="J629" s="15"/>
      <c r="K629" s="15"/>
      <c r="L629" s="216"/>
      <c r="M629" s="220"/>
      <c r="N629" s="221"/>
      <c r="O629" s="221"/>
      <c r="P629" s="221"/>
      <c r="Q629" s="221"/>
      <c r="R629" s="221"/>
      <c r="S629" s="221"/>
      <c r="T629" s="222"/>
      <c r="U629" s="15"/>
      <c r="V629" s="15"/>
      <c r="W629" s="15"/>
      <c r="X629" s="15"/>
      <c r="Y629" s="15"/>
      <c r="Z629" s="15"/>
      <c r="AA629" s="15"/>
      <c r="AB629" s="15"/>
      <c r="AC629" s="15"/>
      <c r="AD629" s="15"/>
      <c r="AE629" s="15"/>
      <c r="AT629" s="217" t="s">
        <v>158</v>
      </c>
      <c r="AU629" s="217" t="s">
        <v>84</v>
      </c>
      <c r="AV629" s="15" t="s">
        <v>82</v>
      </c>
      <c r="AW629" s="15" t="s">
        <v>31</v>
      </c>
      <c r="AX629" s="15" t="s">
        <v>74</v>
      </c>
      <c r="AY629" s="217" t="s">
        <v>145</v>
      </c>
    </row>
    <row r="630" s="13" customFormat="1">
      <c r="A630" s="13"/>
      <c r="B630" s="200"/>
      <c r="C630" s="13"/>
      <c r="D630" s="193" t="s">
        <v>158</v>
      </c>
      <c r="E630" s="201" t="s">
        <v>1</v>
      </c>
      <c r="F630" s="202" t="s">
        <v>198</v>
      </c>
      <c r="G630" s="13"/>
      <c r="H630" s="203">
        <v>58.695999999999998</v>
      </c>
      <c r="I630" s="204"/>
      <c r="J630" s="13"/>
      <c r="K630" s="13"/>
      <c r="L630" s="200"/>
      <c r="M630" s="205"/>
      <c r="N630" s="206"/>
      <c r="O630" s="206"/>
      <c r="P630" s="206"/>
      <c r="Q630" s="206"/>
      <c r="R630" s="206"/>
      <c r="S630" s="206"/>
      <c r="T630" s="207"/>
      <c r="U630" s="13"/>
      <c r="V630" s="13"/>
      <c r="W630" s="13"/>
      <c r="X630" s="13"/>
      <c r="Y630" s="13"/>
      <c r="Z630" s="13"/>
      <c r="AA630" s="13"/>
      <c r="AB630" s="13"/>
      <c r="AC630" s="13"/>
      <c r="AD630" s="13"/>
      <c r="AE630" s="13"/>
      <c r="AT630" s="201" t="s">
        <v>158</v>
      </c>
      <c r="AU630" s="201" t="s">
        <v>84</v>
      </c>
      <c r="AV630" s="13" t="s">
        <v>84</v>
      </c>
      <c r="AW630" s="13" t="s">
        <v>31</v>
      </c>
      <c r="AX630" s="13" t="s">
        <v>74</v>
      </c>
      <c r="AY630" s="201" t="s">
        <v>145</v>
      </c>
    </row>
    <row r="631" s="14" customFormat="1">
      <c r="A631" s="14"/>
      <c r="B631" s="208"/>
      <c r="C631" s="14"/>
      <c r="D631" s="193" t="s">
        <v>158</v>
      </c>
      <c r="E631" s="209" t="s">
        <v>1</v>
      </c>
      <c r="F631" s="210" t="s">
        <v>160</v>
      </c>
      <c r="G631" s="14"/>
      <c r="H631" s="211">
        <v>58.695999999999998</v>
      </c>
      <c r="I631" s="212"/>
      <c r="J631" s="14"/>
      <c r="K631" s="14"/>
      <c r="L631" s="208"/>
      <c r="M631" s="213"/>
      <c r="N631" s="214"/>
      <c r="O631" s="214"/>
      <c r="P631" s="214"/>
      <c r="Q631" s="214"/>
      <c r="R631" s="214"/>
      <c r="S631" s="214"/>
      <c r="T631" s="215"/>
      <c r="U631" s="14"/>
      <c r="V631" s="14"/>
      <c r="W631" s="14"/>
      <c r="X631" s="14"/>
      <c r="Y631" s="14"/>
      <c r="Z631" s="14"/>
      <c r="AA631" s="14"/>
      <c r="AB631" s="14"/>
      <c r="AC631" s="14"/>
      <c r="AD631" s="14"/>
      <c r="AE631" s="14"/>
      <c r="AT631" s="209" t="s">
        <v>158</v>
      </c>
      <c r="AU631" s="209" t="s">
        <v>84</v>
      </c>
      <c r="AV631" s="14" t="s">
        <v>152</v>
      </c>
      <c r="AW631" s="14" t="s">
        <v>31</v>
      </c>
      <c r="AX631" s="14" t="s">
        <v>82</v>
      </c>
      <c r="AY631" s="209" t="s">
        <v>145</v>
      </c>
    </row>
    <row r="632" s="2" customFormat="1" ht="24.15" customHeight="1">
      <c r="A632" s="38"/>
      <c r="B632" s="179"/>
      <c r="C632" s="180" t="s">
        <v>743</v>
      </c>
      <c r="D632" s="180" t="s">
        <v>147</v>
      </c>
      <c r="E632" s="181" t="s">
        <v>744</v>
      </c>
      <c r="F632" s="182" t="s">
        <v>745</v>
      </c>
      <c r="G632" s="183" t="s">
        <v>150</v>
      </c>
      <c r="H632" s="184">
        <v>58.695999999999998</v>
      </c>
      <c r="I632" s="185"/>
      <c r="J632" s="186">
        <f>ROUND(I632*H632,2)</f>
        <v>0</v>
      </c>
      <c r="K632" s="182" t="s">
        <v>151</v>
      </c>
      <c r="L632" s="39"/>
      <c r="M632" s="187" t="s">
        <v>1</v>
      </c>
      <c r="N632" s="188" t="s">
        <v>39</v>
      </c>
      <c r="O632" s="77"/>
      <c r="P632" s="189">
        <f>O632*H632</f>
        <v>0</v>
      </c>
      <c r="Q632" s="189">
        <v>0</v>
      </c>
      <c r="R632" s="189">
        <f>Q632*H632</f>
        <v>0</v>
      </c>
      <c r="S632" s="189">
        <v>0</v>
      </c>
      <c r="T632" s="190">
        <f>S632*H632</f>
        <v>0</v>
      </c>
      <c r="U632" s="38"/>
      <c r="V632" s="38"/>
      <c r="W632" s="38"/>
      <c r="X632" s="38"/>
      <c r="Y632" s="38"/>
      <c r="Z632" s="38"/>
      <c r="AA632" s="38"/>
      <c r="AB632" s="38"/>
      <c r="AC632" s="38"/>
      <c r="AD632" s="38"/>
      <c r="AE632" s="38"/>
      <c r="AR632" s="191" t="s">
        <v>263</v>
      </c>
      <c r="AT632" s="191" t="s">
        <v>147</v>
      </c>
      <c r="AU632" s="191" t="s">
        <v>84</v>
      </c>
      <c r="AY632" s="19" t="s">
        <v>145</v>
      </c>
      <c r="BE632" s="192">
        <f>IF(N632="základní",J632,0)</f>
        <v>0</v>
      </c>
      <c r="BF632" s="192">
        <f>IF(N632="snížená",J632,0)</f>
        <v>0</v>
      </c>
      <c r="BG632" s="192">
        <f>IF(N632="zákl. přenesená",J632,0)</f>
        <v>0</v>
      </c>
      <c r="BH632" s="192">
        <f>IF(N632="sníž. přenesená",J632,0)</f>
        <v>0</v>
      </c>
      <c r="BI632" s="192">
        <f>IF(N632="nulová",J632,0)</f>
        <v>0</v>
      </c>
      <c r="BJ632" s="19" t="s">
        <v>82</v>
      </c>
      <c r="BK632" s="192">
        <f>ROUND(I632*H632,2)</f>
        <v>0</v>
      </c>
      <c r="BL632" s="19" t="s">
        <v>263</v>
      </c>
      <c r="BM632" s="191" t="s">
        <v>746</v>
      </c>
    </row>
    <row r="633" s="2" customFormat="1">
      <c r="A633" s="38"/>
      <c r="B633" s="39"/>
      <c r="C633" s="38"/>
      <c r="D633" s="193" t="s">
        <v>154</v>
      </c>
      <c r="E633" s="38"/>
      <c r="F633" s="194" t="s">
        <v>747</v>
      </c>
      <c r="G633" s="38"/>
      <c r="H633" s="38"/>
      <c r="I633" s="195"/>
      <c r="J633" s="38"/>
      <c r="K633" s="38"/>
      <c r="L633" s="39"/>
      <c r="M633" s="196"/>
      <c r="N633" s="197"/>
      <c r="O633" s="77"/>
      <c r="P633" s="77"/>
      <c r="Q633" s="77"/>
      <c r="R633" s="77"/>
      <c r="S633" s="77"/>
      <c r="T633" s="78"/>
      <c r="U633" s="38"/>
      <c r="V633" s="38"/>
      <c r="W633" s="38"/>
      <c r="X633" s="38"/>
      <c r="Y633" s="38"/>
      <c r="Z633" s="38"/>
      <c r="AA633" s="38"/>
      <c r="AB633" s="38"/>
      <c r="AC633" s="38"/>
      <c r="AD633" s="38"/>
      <c r="AE633" s="38"/>
      <c r="AT633" s="19" t="s">
        <v>154</v>
      </c>
      <c r="AU633" s="19" t="s">
        <v>84</v>
      </c>
    </row>
    <row r="634" s="2" customFormat="1">
      <c r="A634" s="38"/>
      <c r="B634" s="39"/>
      <c r="C634" s="38"/>
      <c r="D634" s="198" t="s">
        <v>156</v>
      </c>
      <c r="E634" s="38"/>
      <c r="F634" s="199" t="s">
        <v>748</v>
      </c>
      <c r="G634" s="38"/>
      <c r="H634" s="38"/>
      <c r="I634" s="195"/>
      <c r="J634" s="38"/>
      <c r="K634" s="38"/>
      <c r="L634" s="39"/>
      <c r="M634" s="196"/>
      <c r="N634" s="197"/>
      <c r="O634" s="77"/>
      <c r="P634" s="77"/>
      <c r="Q634" s="77"/>
      <c r="R634" s="77"/>
      <c r="S634" s="77"/>
      <c r="T634" s="78"/>
      <c r="U634" s="38"/>
      <c r="V634" s="38"/>
      <c r="W634" s="38"/>
      <c r="X634" s="38"/>
      <c r="Y634" s="38"/>
      <c r="Z634" s="38"/>
      <c r="AA634" s="38"/>
      <c r="AB634" s="38"/>
      <c r="AC634" s="38"/>
      <c r="AD634" s="38"/>
      <c r="AE634" s="38"/>
      <c r="AT634" s="19" t="s">
        <v>156</v>
      </c>
      <c r="AU634" s="19" t="s">
        <v>84</v>
      </c>
    </row>
    <row r="635" s="15" customFormat="1">
      <c r="A635" s="15"/>
      <c r="B635" s="216"/>
      <c r="C635" s="15"/>
      <c r="D635" s="193" t="s">
        <v>158</v>
      </c>
      <c r="E635" s="217" t="s">
        <v>1</v>
      </c>
      <c r="F635" s="218" t="s">
        <v>197</v>
      </c>
      <c r="G635" s="15"/>
      <c r="H635" s="217" t="s">
        <v>1</v>
      </c>
      <c r="I635" s="219"/>
      <c r="J635" s="15"/>
      <c r="K635" s="15"/>
      <c r="L635" s="216"/>
      <c r="M635" s="220"/>
      <c r="N635" s="221"/>
      <c r="O635" s="221"/>
      <c r="P635" s="221"/>
      <c r="Q635" s="221"/>
      <c r="R635" s="221"/>
      <c r="S635" s="221"/>
      <c r="T635" s="222"/>
      <c r="U635" s="15"/>
      <c r="V635" s="15"/>
      <c r="W635" s="15"/>
      <c r="X635" s="15"/>
      <c r="Y635" s="15"/>
      <c r="Z635" s="15"/>
      <c r="AA635" s="15"/>
      <c r="AB635" s="15"/>
      <c r="AC635" s="15"/>
      <c r="AD635" s="15"/>
      <c r="AE635" s="15"/>
      <c r="AT635" s="217" t="s">
        <v>158</v>
      </c>
      <c r="AU635" s="217" t="s">
        <v>84</v>
      </c>
      <c r="AV635" s="15" t="s">
        <v>82</v>
      </c>
      <c r="AW635" s="15" t="s">
        <v>31</v>
      </c>
      <c r="AX635" s="15" t="s">
        <v>74</v>
      </c>
      <c r="AY635" s="217" t="s">
        <v>145</v>
      </c>
    </row>
    <row r="636" s="13" customFormat="1">
      <c r="A636" s="13"/>
      <c r="B636" s="200"/>
      <c r="C636" s="13"/>
      <c r="D636" s="193" t="s">
        <v>158</v>
      </c>
      <c r="E636" s="201" t="s">
        <v>1</v>
      </c>
      <c r="F636" s="202" t="s">
        <v>198</v>
      </c>
      <c r="G636" s="13"/>
      <c r="H636" s="203">
        <v>58.695999999999998</v>
      </c>
      <c r="I636" s="204"/>
      <c r="J636" s="13"/>
      <c r="K636" s="13"/>
      <c r="L636" s="200"/>
      <c r="M636" s="205"/>
      <c r="N636" s="206"/>
      <c r="O636" s="206"/>
      <c r="P636" s="206"/>
      <c r="Q636" s="206"/>
      <c r="R636" s="206"/>
      <c r="S636" s="206"/>
      <c r="T636" s="207"/>
      <c r="U636" s="13"/>
      <c r="V636" s="13"/>
      <c r="W636" s="13"/>
      <c r="X636" s="13"/>
      <c r="Y636" s="13"/>
      <c r="Z636" s="13"/>
      <c r="AA636" s="13"/>
      <c r="AB636" s="13"/>
      <c r="AC636" s="13"/>
      <c r="AD636" s="13"/>
      <c r="AE636" s="13"/>
      <c r="AT636" s="201" t="s">
        <v>158</v>
      </c>
      <c r="AU636" s="201" t="s">
        <v>84</v>
      </c>
      <c r="AV636" s="13" t="s">
        <v>84</v>
      </c>
      <c r="AW636" s="13" t="s">
        <v>31</v>
      </c>
      <c r="AX636" s="13" t="s">
        <v>74</v>
      </c>
      <c r="AY636" s="201" t="s">
        <v>145</v>
      </c>
    </row>
    <row r="637" s="14" customFormat="1">
      <c r="A637" s="14"/>
      <c r="B637" s="208"/>
      <c r="C637" s="14"/>
      <c r="D637" s="193" t="s">
        <v>158</v>
      </c>
      <c r="E637" s="209" t="s">
        <v>1</v>
      </c>
      <c r="F637" s="210" t="s">
        <v>160</v>
      </c>
      <c r="G637" s="14"/>
      <c r="H637" s="211">
        <v>58.695999999999998</v>
      </c>
      <c r="I637" s="212"/>
      <c r="J637" s="14"/>
      <c r="K637" s="14"/>
      <c r="L637" s="208"/>
      <c r="M637" s="213"/>
      <c r="N637" s="214"/>
      <c r="O637" s="214"/>
      <c r="P637" s="214"/>
      <c r="Q637" s="214"/>
      <c r="R637" s="214"/>
      <c r="S637" s="214"/>
      <c r="T637" s="215"/>
      <c r="U637" s="14"/>
      <c r="V637" s="14"/>
      <c r="W637" s="14"/>
      <c r="X637" s="14"/>
      <c r="Y637" s="14"/>
      <c r="Z637" s="14"/>
      <c r="AA637" s="14"/>
      <c r="AB637" s="14"/>
      <c r="AC637" s="14"/>
      <c r="AD637" s="14"/>
      <c r="AE637" s="14"/>
      <c r="AT637" s="209" t="s">
        <v>158</v>
      </c>
      <c r="AU637" s="209" t="s">
        <v>84</v>
      </c>
      <c r="AV637" s="14" t="s">
        <v>152</v>
      </c>
      <c r="AW637" s="14" t="s">
        <v>31</v>
      </c>
      <c r="AX637" s="14" t="s">
        <v>82</v>
      </c>
      <c r="AY637" s="209" t="s">
        <v>145</v>
      </c>
    </row>
    <row r="638" s="2" customFormat="1" ht="24.15" customHeight="1">
      <c r="A638" s="38"/>
      <c r="B638" s="179"/>
      <c r="C638" s="224" t="s">
        <v>749</v>
      </c>
      <c r="D638" s="224" t="s">
        <v>238</v>
      </c>
      <c r="E638" s="225" t="s">
        <v>750</v>
      </c>
      <c r="F638" s="226" t="s">
        <v>751</v>
      </c>
      <c r="G638" s="227" t="s">
        <v>150</v>
      </c>
      <c r="H638" s="228">
        <v>61.631</v>
      </c>
      <c r="I638" s="229"/>
      <c r="J638" s="230">
        <f>ROUND(I638*H638,2)</f>
        <v>0</v>
      </c>
      <c r="K638" s="226" t="s">
        <v>151</v>
      </c>
      <c r="L638" s="231"/>
      <c r="M638" s="232" t="s">
        <v>1</v>
      </c>
      <c r="N638" s="233" t="s">
        <v>39</v>
      </c>
      <c r="O638" s="77"/>
      <c r="P638" s="189">
        <f>O638*H638</f>
        <v>0</v>
      </c>
      <c r="Q638" s="189">
        <v>0.032000000000000001</v>
      </c>
      <c r="R638" s="189">
        <f>Q638*H638</f>
        <v>1.972192</v>
      </c>
      <c r="S638" s="189">
        <v>0</v>
      </c>
      <c r="T638" s="190">
        <f>S638*H638</f>
        <v>0</v>
      </c>
      <c r="U638" s="38"/>
      <c r="V638" s="38"/>
      <c r="W638" s="38"/>
      <c r="X638" s="38"/>
      <c r="Y638" s="38"/>
      <c r="Z638" s="38"/>
      <c r="AA638" s="38"/>
      <c r="AB638" s="38"/>
      <c r="AC638" s="38"/>
      <c r="AD638" s="38"/>
      <c r="AE638" s="38"/>
      <c r="AR638" s="191" t="s">
        <v>304</v>
      </c>
      <c r="AT638" s="191" t="s">
        <v>238</v>
      </c>
      <c r="AU638" s="191" t="s">
        <v>84</v>
      </c>
      <c r="AY638" s="19" t="s">
        <v>145</v>
      </c>
      <c r="BE638" s="192">
        <f>IF(N638="základní",J638,0)</f>
        <v>0</v>
      </c>
      <c r="BF638" s="192">
        <f>IF(N638="snížená",J638,0)</f>
        <v>0</v>
      </c>
      <c r="BG638" s="192">
        <f>IF(N638="zákl. přenesená",J638,0)</f>
        <v>0</v>
      </c>
      <c r="BH638" s="192">
        <f>IF(N638="sníž. přenesená",J638,0)</f>
        <v>0</v>
      </c>
      <c r="BI638" s="192">
        <f>IF(N638="nulová",J638,0)</f>
        <v>0</v>
      </c>
      <c r="BJ638" s="19" t="s">
        <v>82</v>
      </c>
      <c r="BK638" s="192">
        <f>ROUND(I638*H638,2)</f>
        <v>0</v>
      </c>
      <c r="BL638" s="19" t="s">
        <v>263</v>
      </c>
      <c r="BM638" s="191" t="s">
        <v>752</v>
      </c>
    </row>
    <row r="639" s="2" customFormat="1">
      <c r="A639" s="38"/>
      <c r="B639" s="39"/>
      <c r="C639" s="38"/>
      <c r="D639" s="193" t="s">
        <v>154</v>
      </c>
      <c r="E639" s="38"/>
      <c r="F639" s="194" t="s">
        <v>751</v>
      </c>
      <c r="G639" s="38"/>
      <c r="H639" s="38"/>
      <c r="I639" s="195"/>
      <c r="J639" s="38"/>
      <c r="K639" s="38"/>
      <c r="L639" s="39"/>
      <c r="M639" s="196"/>
      <c r="N639" s="197"/>
      <c r="O639" s="77"/>
      <c r="P639" s="77"/>
      <c r="Q639" s="77"/>
      <c r="R639" s="77"/>
      <c r="S639" s="77"/>
      <c r="T639" s="78"/>
      <c r="U639" s="38"/>
      <c r="V639" s="38"/>
      <c r="W639" s="38"/>
      <c r="X639" s="38"/>
      <c r="Y639" s="38"/>
      <c r="Z639" s="38"/>
      <c r="AA639" s="38"/>
      <c r="AB639" s="38"/>
      <c r="AC639" s="38"/>
      <c r="AD639" s="38"/>
      <c r="AE639" s="38"/>
      <c r="AT639" s="19" t="s">
        <v>154</v>
      </c>
      <c r="AU639" s="19" t="s">
        <v>84</v>
      </c>
    </row>
    <row r="640" s="13" customFormat="1">
      <c r="A640" s="13"/>
      <c r="B640" s="200"/>
      <c r="C640" s="13"/>
      <c r="D640" s="193" t="s">
        <v>158</v>
      </c>
      <c r="E640" s="13"/>
      <c r="F640" s="202" t="s">
        <v>345</v>
      </c>
      <c r="G640" s="13"/>
      <c r="H640" s="203">
        <v>61.631</v>
      </c>
      <c r="I640" s="204"/>
      <c r="J640" s="13"/>
      <c r="K640" s="13"/>
      <c r="L640" s="200"/>
      <c r="M640" s="205"/>
      <c r="N640" s="206"/>
      <c r="O640" s="206"/>
      <c r="P640" s="206"/>
      <c r="Q640" s="206"/>
      <c r="R640" s="206"/>
      <c r="S640" s="206"/>
      <c r="T640" s="207"/>
      <c r="U640" s="13"/>
      <c r="V640" s="13"/>
      <c r="W640" s="13"/>
      <c r="X640" s="13"/>
      <c r="Y640" s="13"/>
      <c r="Z640" s="13"/>
      <c r="AA640" s="13"/>
      <c r="AB640" s="13"/>
      <c r="AC640" s="13"/>
      <c r="AD640" s="13"/>
      <c r="AE640" s="13"/>
      <c r="AT640" s="201" t="s">
        <v>158</v>
      </c>
      <c r="AU640" s="201" t="s">
        <v>84</v>
      </c>
      <c r="AV640" s="13" t="s">
        <v>84</v>
      </c>
      <c r="AW640" s="13" t="s">
        <v>3</v>
      </c>
      <c r="AX640" s="13" t="s">
        <v>82</v>
      </c>
      <c r="AY640" s="201" t="s">
        <v>145</v>
      </c>
    </row>
    <row r="641" s="2" customFormat="1" ht="24.15" customHeight="1">
      <c r="A641" s="38"/>
      <c r="B641" s="179"/>
      <c r="C641" s="180" t="s">
        <v>753</v>
      </c>
      <c r="D641" s="180" t="s">
        <v>147</v>
      </c>
      <c r="E641" s="181" t="s">
        <v>754</v>
      </c>
      <c r="F641" s="182" t="s">
        <v>755</v>
      </c>
      <c r="G641" s="183" t="s">
        <v>392</v>
      </c>
      <c r="H641" s="184">
        <v>20</v>
      </c>
      <c r="I641" s="185"/>
      <c r="J641" s="186">
        <f>ROUND(I641*H641,2)</f>
        <v>0</v>
      </c>
      <c r="K641" s="182" t="s">
        <v>151</v>
      </c>
      <c r="L641" s="39"/>
      <c r="M641" s="187" t="s">
        <v>1</v>
      </c>
      <c r="N641" s="188" t="s">
        <v>39</v>
      </c>
      <c r="O641" s="77"/>
      <c r="P641" s="189">
        <f>O641*H641</f>
        <v>0</v>
      </c>
      <c r="Q641" s="189">
        <v>0</v>
      </c>
      <c r="R641" s="189">
        <f>Q641*H641</f>
        <v>0</v>
      </c>
      <c r="S641" s="189">
        <v>0</v>
      </c>
      <c r="T641" s="190">
        <f>S641*H641</f>
        <v>0</v>
      </c>
      <c r="U641" s="38"/>
      <c r="V641" s="38"/>
      <c r="W641" s="38"/>
      <c r="X641" s="38"/>
      <c r="Y641" s="38"/>
      <c r="Z641" s="38"/>
      <c r="AA641" s="38"/>
      <c r="AB641" s="38"/>
      <c r="AC641" s="38"/>
      <c r="AD641" s="38"/>
      <c r="AE641" s="38"/>
      <c r="AR641" s="191" t="s">
        <v>263</v>
      </c>
      <c r="AT641" s="191" t="s">
        <v>147</v>
      </c>
      <c r="AU641" s="191" t="s">
        <v>84</v>
      </c>
      <c r="AY641" s="19" t="s">
        <v>145</v>
      </c>
      <c r="BE641" s="192">
        <f>IF(N641="základní",J641,0)</f>
        <v>0</v>
      </c>
      <c r="BF641" s="192">
        <f>IF(N641="snížená",J641,0)</f>
        <v>0</v>
      </c>
      <c r="BG641" s="192">
        <f>IF(N641="zákl. přenesená",J641,0)</f>
        <v>0</v>
      </c>
      <c r="BH641" s="192">
        <f>IF(N641="sníž. přenesená",J641,0)</f>
        <v>0</v>
      </c>
      <c r="BI641" s="192">
        <f>IF(N641="nulová",J641,0)</f>
        <v>0</v>
      </c>
      <c r="BJ641" s="19" t="s">
        <v>82</v>
      </c>
      <c r="BK641" s="192">
        <f>ROUND(I641*H641,2)</f>
        <v>0</v>
      </c>
      <c r="BL641" s="19" t="s">
        <v>263</v>
      </c>
      <c r="BM641" s="191" t="s">
        <v>756</v>
      </c>
    </row>
    <row r="642" s="2" customFormat="1">
      <c r="A642" s="38"/>
      <c r="B642" s="39"/>
      <c r="C642" s="38"/>
      <c r="D642" s="193" t="s">
        <v>154</v>
      </c>
      <c r="E642" s="38"/>
      <c r="F642" s="194" t="s">
        <v>757</v>
      </c>
      <c r="G642" s="38"/>
      <c r="H642" s="38"/>
      <c r="I642" s="195"/>
      <c r="J642" s="38"/>
      <c r="K642" s="38"/>
      <c r="L642" s="39"/>
      <c r="M642" s="196"/>
      <c r="N642" s="197"/>
      <c r="O642" s="77"/>
      <c r="P642" s="77"/>
      <c r="Q642" s="77"/>
      <c r="R642" s="77"/>
      <c r="S642" s="77"/>
      <c r="T642" s="78"/>
      <c r="U642" s="38"/>
      <c r="V642" s="38"/>
      <c r="W642" s="38"/>
      <c r="X642" s="38"/>
      <c r="Y642" s="38"/>
      <c r="Z642" s="38"/>
      <c r="AA642" s="38"/>
      <c r="AB642" s="38"/>
      <c r="AC642" s="38"/>
      <c r="AD642" s="38"/>
      <c r="AE642" s="38"/>
      <c r="AT642" s="19" t="s">
        <v>154</v>
      </c>
      <c r="AU642" s="19" t="s">
        <v>84</v>
      </c>
    </row>
    <row r="643" s="2" customFormat="1">
      <c r="A643" s="38"/>
      <c r="B643" s="39"/>
      <c r="C643" s="38"/>
      <c r="D643" s="198" t="s">
        <v>156</v>
      </c>
      <c r="E643" s="38"/>
      <c r="F643" s="199" t="s">
        <v>758</v>
      </c>
      <c r="G643" s="38"/>
      <c r="H643" s="38"/>
      <c r="I643" s="195"/>
      <c r="J643" s="38"/>
      <c r="K643" s="38"/>
      <c r="L643" s="39"/>
      <c r="M643" s="196"/>
      <c r="N643" s="197"/>
      <c r="O643" s="77"/>
      <c r="P643" s="77"/>
      <c r="Q643" s="77"/>
      <c r="R643" s="77"/>
      <c r="S643" s="77"/>
      <c r="T643" s="78"/>
      <c r="U643" s="38"/>
      <c r="V643" s="38"/>
      <c r="W643" s="38"/>
      <c r="X643" s="38"/>
      <c r="Y643" s="38"/>
      <c r="Z643" s="38"/>
      <c r="AA643" s="38"/>
      <c r="AB643" s="38"/>
      <c r="AC643" s="38"/>
      <c r="AD643" s="38"/>
      <c r="AE643" s="38"/>
      <c r="AT643" s="19" t="s">
        <v>156</v>
      </c>
      <c r="AU643" s="19" t="s">
        <v>84</v>
      </c>
    </row>
    <row r="644" s="13" customFormat="1">
      <c r="A644" s="13"/>
      <c r="B644" s="200"/>
      <c r="C644" s="13"/>
      <c r="D644" s="193" t="s">
        <v>158</v>
      </c>
      <c r="E644" s="201" t="s">
        <v>1</v>
      </c>
      <c r="F644" s="202" t="s">
        <v>293</v>
      </c>
      <c r="G644" s="13"/>
      <c r="H644" s="203">
        <v>20</v>
      </c>
      <c r="I644" s="204"/>
      <c r="J644" s="13"/>
      <c r="K644" s="13"/>
      <c r="L644" s="200"/>
      <c r="M644" s="205"/>
      <c r="N644" s="206"/>
      <c r="O644" s="206"/>
      <c r="P644" s="206"/>
      <c r="Q644" s="206"/>
      <c r="R644" s="206"/>
      <c r="S644" s="206"/>
      <c r="T644" s="207"/>
      <c r="U644" s="13"/>
      <c r="V644" s="13"/>
      <c r="W644" s="13"/>
      <c r="X644" s="13"/>
      <c r="Y644" s="13"/>
      <c r="Z644" s="13"/>
      <c r="AA644" s="13"/>
      <c r="AB644" s="13"/>
      <c r="AC644" s="13"/>
      <c r="AD644" s="13"/>
      <c r="AE644" s="13"/>
      <c r="AT644" s="201" t="s">
        <v>158</v>
      </c>
      <c r="AU644" s="201" t="s">
        <v>84</v>
      </c>
      <c r="AV644" s="13" t="s">
        <v>84</v>
      </c>
      <c r="AW644" s="13" t="s">
        <v>31</v>
      </c>
      <c r="AX644" s="13" t="s">
        <v>74</v>
      </c>
      <c r="AY644" s="201" t="s">
        <v>145</v>
      </c>
    </row>
    <row r="645" s="14" customFormat="1">
      <c r="A645" s="14"/>
      <c r="B645" s="208"/>
      <c r="C645" s="14"/>
      <c r="D645" s="193" t="s">
        <v>158</v>
      </c>
      <c r="E645" s="209" t="s">
        <v>1</v>
      </c>
      <c r="F645" s="210" t="s">
        <v>160</v>
      </c>
      <c r="G645" s="14"/>
      <c r="H645" s="211">
        <v>20</v>
      </c>
      <c r="I645" s="212"/>
      <c r="J645" s="14"/>
      <c r="K645" s="14"/>
      <c r="L645" s="208"/>
      <c r="M645" s="213"/>
      <c r="N645" s="214"/>
      <c r="O645" s="214"/>
      <c r="P645" s="214"/>
      <c r="Q645" s="214"/>
      <c r="R645" s="214"/>
      <c r="S645" s="214"/>
      <c r="T645" s="215"/>
      <c r="U645" s="14"/>
      <c r="V645" s="14"/>
      <c r="W645" s="14"/>
      <c r="X645" s="14"/>
      <c r="Y645" s="14"/>
      <c r="Z645" s="14"/>
      <c r="AA645" s="14"/>
      <c r="AB645" s="14"/>
      <c r="AC645" s="14"/>
      <c r="AD645" s="14"/>
      <c r="AE645" s="14"/>
      <c r="AT645" s="209" t="s">
        <v>158</v>
      </c>
      <c r="AU645" s="209" t="s">
        <v>84</v>
      </c>
      <c r="AV645" s="14" t="s">
        <v>152</v>
      </c>
      <c r="AW645" s="14" t="s">
        <v>31</v>
      </c>
      <c r="AX645" s="14" t="s">
        <v>82</v>
      </c>
      <c r="AY645" s="209" t="s">
        <v>145</v>
      </c>
    </row>
    <row r="646" s="2" customFormat="1" ht="37.8" customHeight="1">
      <c r="A646" s="38"/>
      <c r="B646" s="179"/>
      <c r="C646" s="180" t="s">
        <v>759</v>
      </c>
      <c r="D646" s="180" t="s">
        <v>147</v>
      </c>
      <c r="E646" s="181" t="s">
        <v>760</v>
      </c>
      <c r="F646" s="182" t="s">
        <v>761</v>
      </c>
      <c r="G646" s="183" t="s">
        <v>150</v>
      </c>
      <c r="H646" s="184">
        <v>10.353999999999999</v>
      </c>
      <c r="I646" s="185"/>
      <c r="J646" s="186">
        <f>ROUND(I646*H646,2)</f>
        <v>0</v>
      </c>
      <c r="K646" s="182" t="s">
        <v>151</v>
      </c>
      <c r="L646" s="39"/>
      <c r="M646" s="187" t="s">
        <v>1</v>
      </c>
      <c r="N646" s="188" t="s">
        <v>39</v>
      </c>
      <c r="O646" s="77"/>
      <c r="P646" s="189">
        <f>O646*H646</f>
        <v>0</v>
      </c>
      <c r="Q646" s="189">
        <v>0.00040999999999999999</v>
      </c>
      <c r="R646" s="189">
        <f>Q646*H646</f>
        <v>0.0042451399999999997</v>
      </c>
      <c r="S646" s="189">
        <v>0</v>
      </c>
      <c r="T646" s="190">
        <f>S646*H646</f>
        <v>0</v>
      </c>
      <c r="U646" s="38"/>
      <c r="V646" s="38"/>
      <c r="W646" s="38"/>
      <c r="X646" s="38"/>
      <c r="Y646" s="38"/>
      <c r="Z646" s="38"/>
      <c r="AA646" s="38"/>
      <c r="AB646" s="38"/>
      <c r="AC646" s="38"/>
      <c r="AD646" s="38"/>
      <c r="AE646" s="38"/>
      <c r="AR646" s="191" t="s">
        <v>263</v>
      </c>
      <c r="AT646" s="191" t="s">
        <v>147</v>
      </c>
      <c r="AU646" s="191" t="s">
        <v>84</v>
      </c>
      <c r="AY646" s="19" t="s">
        <v>145</v>
      </c>
      <c r="BE646" s="192">
        <f>IF(N646="základní",J646,0)</f>
        <v>0</v>
      </c>
      <c r="BF646" s="192">
        <f>IF(N646="snížená",J646,0)</f>
        <v>0</v>
      </c>
      <c r="BG646" s="192">
        <f>IF(N646="zákl. přenesená",J646,0)</f>
        <v>0</v>
      </c>
      <c r="BH646" s="192">
        <f>IF(N646="sníž. přenesená",J646,0)</f>
        <v>0</v>
      </c>
      <c r="BI646" s="192">
        <f>IF(N646="nulová",J646,0)</f>
        <v>0</v>
      </c>
      <c r="BJ646" s="19" t="s">
        <v>82</v>
      </c>
      <c r="BK646" s="192">
        <f>ROUND(I646*H646,2)</f>
        <v>0</v>
      </c>
      <c r="BL646" s="19" t="s">
        <v>263</v>
      </c>
      <c r="BM646" s="191" t="s">
        <v>762</v>
      </c>
    </row>
    <row r="647" s="2" customFormat="1">
      <c r="A647" s="38"/>
      <c r="B647" s="39"/>
      <c r="C647" s="38"/>
      <c r="D647" s="193" t="s">
        <v>154</v>
      </c>
      <c r="E647" s="38"/>
      <c r="F647" s="194" t="s">
        <v>763</v>
      </c>
      <c r="G647" s="38"/>
      <c r="H647" s="38"/>
      <c r="I647" s="195"/>
      <c r="J647" s="38"/>
      <c r="K647" s="38"/>
      <c r="L647" s="39"/>
      <c r="M647" s="196"/>
      <c r="N647" s="197"/>
      <c r="O647" s="77"/>
      <c r="P647" s="77"/>
      <c r="Q647" s="77"/>
      <c r="R647" s="77"/>
      <c r="S647" s="77"/>
      <c r="T647" s="78"/>
      <c r="U647" s="38"/>
      <c r="V647" s="38"/>
      <c r="W647" s="38"/>
      <c r="X647" s="38"/>
      <c r="Y647" s="38"/>
      <c r="Z647" s="38"/>
      <c r="AA647" s="38"/>
      <c r="AB647" s="38"/>
      <c r="AC647" s="38"/>
      <c r="AD647" s="38"/>
      <c r="AE647" s="38"/>
      <c r="AT647" s="19" t="s">
        <v>154</v>
      </c>
      <c r="AU647" s="19" t="s">
        <v>84</v>
      </c>
    </row>
    <row r="648" s="2" customFormat="1">
      <c r="A648" s="38"/>
      <c r="B648" s="39"/>
      <c r="C648" s="38"/>
      <c r="D648" s="198" t="s">
        <v>156</v>
      </c>
      <c r="E648" s="38"/>
      <c r="F648" s="199" t="s">
        <v>764</v>
      </c>
      <c r="G648" s="38"/>
      <c r="H648" s="38"/>
      <c r="I648" s="195"/>
      <c r="J648" s="38"/>
      <c r="K648" s="38"/>
      <c r="L648" s="39"/>
      <c r="M648" s="196"/>
      <c r="N648" s="197"/>
      <c r="O648" s="77"/>
      <c r="P648" s="77"/>
      <c r="Q648" s="77"/>
      <c r="R648" s="77"/>
      <c r="S648" s="77"/>
      <c r="T648" s="78"/>
      <c r="U648" s="38"/>
      <c r="V648" s="38"/>
      <c r="W648" s="38"/>
      <c r="X648" s="38"/>
      <c r="Y648" s="38"/>
      <c r="Z648" s="38"/>
      <c r="AA648" s="38"/>
      <c r="AB648" s="38"/>
      <c r="AC648" s="38"/>
      <c r="AD648" s="38"/>
      <c r="AE648" s="38"/>
      <c r="AT648" s="19" t="s">
        <v>156</v>
      </c>
      <c r="AU648" s="19" t="s">
        <v>84</v>
      </c>
    </row>
    <row r="649" s="15" customFormat="1">
      <c r="A649" s="15"/>
      <c r="B649" s="216"/>
      <c r="C649" s="15"/>
      <c r="D649" s="193" t="s">
        <v>158</v>
      </c>
      <c r="E649" s="217" t="s">
        <v>1</v>
      </c>
      <c r="F649" s="218" t="s">
        <v>765</v>
      </c>
      <c r="G649" s="15"/>
      <c r="H649" s="217" t="s">
        <v>1</v>
      </c>
      <c r="I649" s="219"/>
      <c r="J649" s="15"/>
      <c r="K649" s="15"/>
      <c r="L649" s="216"/>
      <c r="M649" s="220"/>
      <c r="N649" s="221"/>
      <c r="O649" s="221"/>
      <c r="P649" s="221"/>
      <c r="Q649" s="221"/>
      <c r="R649" s="221"/>
      <c r="S649" s="221"/>
      <c r="T649" s="222"/>
      <c r="U649" s="15"/>
      <c r="V649" s="15"/>
      <c r="W649" s="15"/>
      <c r="X649" s="15"/>
      <c r="Y649" s="15"/>
      <c r="Z649" s="15"/>
      <c r="AA649" s="15"/>
      <c r="AB649" s="15"/>
      <c r="AC649" s="15"/>
      <c r="AD649" s="15"/>
      <c r="AE649" s="15"/>
      <c r="AT649" s="217" t="s">
        <v>158</v>
      </c>
      <c r="AU649" s="217" t="s">
        <v>84</v>
      </c>
      <c r="AV649" s="15" t="s">
        <v>82</v>
      </c>
      <c r="AW649" s="15" t="s">
        <v>31</v>
      </c>
      <c r="AX649" s="15" t="s">
        <v>74</v>
      </c>
      <c r="AY649" s="217" t="s">
        <v>145</v>
      </c>
    </row>
    <row r="650" s="13" customFormat="1">
      <c r="A650" s="13"/>
      <c r="B650" s="200"/>
      <c r="C650" s="13"/>
      <c r="D650" s="193" t="s">
        <v>158</v>
      </c>
      <c r="E650" s="201" t="s">
        <v>1</v>
      </c>
      <c r="F650" s="202" t="s">
        <v>766</v>
      </c>
      <c r="G650" s="13"/>
      <c r="H650" s="203">
        <v>6.8200000000000003</v>
      </c>
      <c r="I650" s="204"/>
      <c r="J650" s="13"/>
      <c r="K650" s="13"/>
      <c r="L650" s="200"/>
      <c r="M650" s="205"/>
      <c r="N650" s="206"/>
      <c r="O650" s="206"/>
      <c r="P650" s="206"/>
      <c r="Q650" s="206"/>
      <c r="R650" s="206"/>
      <c r="S650" s="206"/>
      <c r="T650" s="207"/>
      <c r="U650" s="13"/>
      <c r="V650" s="13"/>
      <c r="W650" s="13"/>
      <c r="X650" s="13"/>
      <c r="Y650" s="13"/>
      <c r="Z650" s="13"/>
      <c r="AA650" s="13"/>
      <c r="AB650" s="13"/>
      <c r="AC650" s="13"/>
      <c r="AD650" s="13"/>
      <c r="AE650" s="13"/>
      <c r="AT650" s="201" t="s">
        <v>158</v>
      </c>
      <c r="AU650" s="201" t="s">
        <v>84</v>
      </c>
      <c r="AV650" s="13" t="s">
        <v>84</v>
      </c>
      <c r="AW650" s="13" t="s">
        <v>31</v>
      </c>
      <c r="AX650" s="13" t="s">
        <v>74</v>
      </c>
      <c r="AY650" s="201" t="s">
        <v>145</v>
      </c>
    </row>
    <row r="651" s="15" customFormat="1">
      <c r="A651" s="15"/>
      <c r="B651" s="216"/>
      <c r="C651" s="15"/>
      <c r="D651" s="193" t="s">
        <v>158</v>
      </c>
      <c r="E651" s="217" t="s">
        <v>1</v>
      </c>
      <c r="F651" s="218" t="s">
        <v>767</v>
      </c>
      <c r="G651" s="15"/>
      <c r="H651" s="217" t="s">
        <v>1</v>
      </c>
      <c r="I651" s="219"/>
      <c r="J651" s="15"/>
      <c r="K651" s="15"/>
      <c r="L651" s="216"/>
      <c r="M651" s="220"/>
      <c r="N651" s="221"/>
      <c r="O651" s="221"/>
      <c r="P651" s="221"/>
      <c r="Q651" s="221"/>
      <c r="R651" s="221"/>
      <c r="S651" s="221"/>
      <c r="T651" s="222"/>
      <c r="U651" s="15"/>
      <c r="V651" s="15"/>
      <c r="W651" s="15"/>
      <c r="X651" s="15"/>
      <c r="Y651" s="15"/>
      <c r="Z651" s="15"/>
      <c r="AA651" s="15"/>
      <c r="AB651" s="15"/>
      <c r="AC651" s="15"/>
      <c r="AD651" s="15"/>
      <c r="AE651" s="15"/>
      <c r="AT651" s="217" t="s">
        <v>158</v>
      </c>
      <c r="AU651" s="217" t="s">
        <v>84</v>
      </c>
      <c r="AV651" s="15" t="s">
        <v>82</v>
      </c>
      <c r="AW651" s="15" t="s">
        <v>31</v>
      </c>
      <c r="AX651" s="15" t="s">
        <v>74</v>
      </c>
      <c r="AY651" s="217" t="s">
        <v>145</v>
      </c>
    </row>
    <row r="652" s="13" customFormat="1">
      <c r="A652" s="13"/>
      <c r="B652" s="200"/>
      <c r="C652" s="13"/>
      <c r="D652" s="193" t="s">
        <v>158</v>
      </c>
      <c r="E652" s="201" t="s">
        <v>1</v>
      </c>
      <c r="F652" s="202" t="s">
        <v>768</v>
      </c>
      <c r="G652" s="13"/>
      <c r="H652" s="203">
        <v>3.5339999999999998</v>
      </c>
      <c r="I652" s="204"/>
      <c r="J652" s="13"/>
      <c r="K652" s="13"/>
      <c r="L652" s="200"/>
      <c r="M652" s="205"/>
      <c r="N652" s="206"/>
      <c r="O652" s="206"/>
      <c r="P652" s="206"/>
      <c r="Q652" s="206"/>
      <c r="R652" s="206"/>
      <c r="S652" s="206"/>
      <c r="T652" s="207"/>
      <c r="U652" s="13"/>
      <c r="V652" s="13"/>
      <c r="W652" s="13"/>
      <c r="X652" s="13"/>
      <c r="Y652" s="13"/>
      <c r="Z652" s="13"/>
      <c r="AA652" s="13"/>
      <c r="AB652" s="13"/>
      <c r="AC652" s="13"/>
      <c r="AD652" s="13"/>
      <c r="AE652" s="13"/>
      <c r="AT652" s="201" t="s">
        <v>158</v>
      </c>
      <c r="AU652" s="201" t="s">
        <v>84</v>
      </c>
      <c r="AV652" s="13" t="s">
        <v>84</v>
      </c>
      <c r="AW652" s="13" t="s">
        <v>31</v>
      </c>
      <c r="AX652" s="13" t="s">
        <v>74</v>
      </c>
      <c r="AY652" s="201" t="s">
        <v>145</v>
      </c>
    </row>
    <row r="653" s="14" customFormat="1">
      <c r="A653" s="14"/>
      <c r="B653" s="208"/>
      <c r="C653" s="14"/>
      <c r="D653" s="193" t="s">
        <v>158</v>
      </c>
      <c r="E653" s="209" t="s">
        <v>1</v>
      </c>
      <c r="F653" s="210" t="s">
        <v>160</v>
      </c>
      <c r="G653" s="14"/>
      <c r="H653" s="211">
        <v>10.353999999999999</v>
      </c>
      <c r="I653" s="212"/>
      <c r="J653" s="14"/>
      <c r="K653" s="14"/>
      <c r="L653" s="208"/>
      <c r="M653" s="213"/>
      <c r="N653" s="214"/>
      <c r="O653" s="214"/>
      <c r="P653" s="214"/>
      <c r="Q653" s="214"/>
      <c r="R653" s="214"/>
      <c r="S653" s="214"/>
      <c r="T653" s="215"/>
      <c r="U653" s="14"/>
      <c r="V653" s="14"/>
      <c r="W653" s="14"/>
      <c r="X653" s="14"/>
      <c r="Y653" s="14"/>
      <c r="Z653" s="14"/>
      <c r="AA653" s="14"/>
      <c r="AB653" s="14"/>
      <c r="AC653" s="14"/>
      <c r="AD653" s="14"/>
      <c r="AE653" s="14"/>
      <c r="AT653" s="209" t="s">
        <v>158</v>
      </c>
      <c r="AU653" s="209" t="s">
        <v>84</v>
      </c>
      <c r="AV653" s="14" t="s">
        <v>152</v>
      </c>
      <c r="AW653" s="14" t="s">
        <v>31</v>
      </c>
      <c r="AX653" s="14" t="s">
        <v>82</v>
      </c>
      <c r="AY653" s="209" t="s">
        <v>145</v>
      </c>
    </row>
    <row r="654" s="2" customFormat="1" ht="24.15" customHeight="1">
      <c r="A654" s="38"/>
      <c r="B654" s="179"/>
      <c r="C654" s="224" t="s">
        <v>769</v>
      </c>
      <c r="D654" s="224" t="s">
        <v>238</v>
      </c>
      <c r="E654" s="225" t="s">
        <v>770</v>
      </c>
      <c r="F654" s="226" t="s">
        <v>771</v>
      </c>
      <c r="G654" s="227" t="s">
        <v>150</v>
      </c>
      <c r="H654" s="228">
        <v>10.353999999999999</v>
      </c>
      <c r="I654" s="229"/>
      <c r="J654" s="230">
        <f>ROUND(I654*H654,2)</f>
        <v>0</v>
      </c>
      <c r="K654" s="226" t="s">
        <v>151</v>
      </c>
      <c r="L654" s="231"/>
      <c r="M654" s="232" t="s">
        <v>1</v>
      </c>
      <c r="N654" s="233" t="s">
        <v>39</v>
      </c>
      <c r="O654" s="77"/>
      <c r="P654" s="189">
        <f>O654*H654</f>
        <v>0</v>
      </c>
      <c r="Q654" s="189">
        <v>0.02741</v>
      </c>
      <c r="R654" s="189">
        <f>Q654*H654</f>
        <v>0.28380314000000001</v>
      </c>
      <c r="S654" s="189">
        <v>0</v>
      </c>
      <c r="T654" s="190">
        <f>S654*H654</f>
        <v>0</v>
      </c>
      <c r="U654" s="38"/>
      <c r="V654" s="38"/>
      <c r="W654" s="38"/>
      <c r="X654" s="38"/>
      <c r="Y654" s="38"/>
      <c r="Z654" s="38"/>
      <c r="AA654" s="38"/>
      <c r="AB654" s="38"/>
      <c r="AC654" s="38"/>
      <c r="AD654" s="38"/>
      <c r="AE654" s="38"/>
      <c r="AR654" s="191" t="s">
        <v>304</v>
      </c>
      <c r="AT654" s="191" t="s">
        <v>238</v>
      </c>
      <c r="AU654" s="191" t="s">
        <v>84</v>
      </c>
      <c r="AY654" s="19" t="s">
        <v>145</v>
      </c>
      <c r="BE654" s="192">
        <f>IF(N654="základní",J654,0)</f>
        <v>0</v>
      </c>
      <c r="BF654" s="192">
        <f>IF(N654="snížená",J654,0)</f>
        <v>0</v>
      </c>
      <c r="BG654" s="192">
        <f>IF(N654="zákl. přenesená",J654,0)</f>
        <v>0</v>
      </c>
      <c r="BH654" s="192">
        <f>IF(N654="sníž. přenesená",J654,0)</f>
        <v>0</v>
      </c>
      <c r="BI654" s="192">
        <f>IF(N654="nulová",J654,0)</f>
        <v>0</v>
      </c>
      <c r="BJ654" s="19" t="s">
        <v>82</v>
      </c>
      <c r="BK654" s="192">
        <f>ROUND(I654*H654,2)</f>
        <v>0</v>
      </c>
      <c r="BL654" s="19" t="s">
        <v>263</v>
      </c>
      <c r="BM654" s="191" t="s">
        <v>772</v>
      </c>
    </row>
    <row r="655" s="2" customFormat="1">
      <c r="A655" s="38"/>
      <c r="B655" s="39"/>
      <c r="C655" s="38"/>
      <c r="D655" s="193" t="s">
        <v>154</v>
      </c>
      <c r="E655" s="38"/>
      <c r="F655" s="194" t="s">
        <v>773</v>
      </c>
      <c r="G655" s="38"/>
      <c r="H655" s="38"/>
      <c r="I655" s="195"/>
      <c r="J655" s="38"/>
      <c r="K655" s="38"/>
      <c r="L655" s="39"/>
      <c r="M655" s="196"/>
      <c r="N655" s="197"/>
      <c r="O655" s="77"/>
      <c r="P655" s="77"/>
      <c r="Q655" s="77"/>
      <c r="R655" s="77"/>
      <c r="S655" s="77"/>
      <c r="T655" s="78"/>
      <c r="U655" s="38"/>
      <c r="V655" s="38"/>
      <c r="W655" s="38"/>
      <c r="X655" s="38"/>
      <c r="Y655" s="38"/>
      <c r="Z655" s="38"/>
      <c r="AA655" s="38"/>
      <c r="AB655" s="38"/>
      <c r="AC655" s="38"/>
      <c r="AD655" s="38"/>
      <c r="AE655" s="38"/>
      <c r="AT655" s="19" t="s">
        <v>154</v>
      </c>
      <c r="AU655" s="19" t="s">
        <v>84</v>
      </c>
    </row>
    <row r="656" s="2" customFormat="1" ht="37.8" customHeight="1">
      <c r="A656" s="38"/>
      <c r="B656" s="179"/>
      <c r="C656" s="180" t="s">
        <v>774</v>
      </c>
      <c r="D656" s="180" t="s">
        <v>147</v>
      </c>
      <c r="E656" s="181" t="s">
        <v>775</v>
      </c>
      <c r="F656" s="182" t="s">
        <v>776</v>
      </c>
      <c r="G656" s="183" t="s">
        <v>150</v>
      </c>
      <c r="H656" s="184">
        <v>8.7200000000000006</v>
      </c>
      <c r="I656" s="185"/>
      <c r="J656" s="186">
        <f>ROUND(I656*H656,2)</f>
        <v>0</v>
      </c>
      <c r="K656" s="182" t="s">
        <v>151</v>
      </c>
      <c r="L656" s="39"/>
      <c r="M656" s="187" t="s">
        <v>1</v>
      </c>
      <c r="N656" s="188" t="s">
        <v>39</v>
      </c>
      <c r="O656" s="77"/>
      <c r="P656" s="189">
        <f>O656*H656</f>
        <v>0</v>
      </c>
      <c r="Q656" s="189">
        <v>0.00024000000000000001</v>
      </c>
      <c r="R656" s="189">
        <f>Q656*H656</f>
        <v>0.0020928000000000001</v>
      </c>
      <c r="S656" s="189">
        <v>0</v>
      </c>
      <c r="T656" s="190">
        <f>S656*H656</f>
        <v>0</v>
      </c>
      <c r="U656" s="38"/>
      <c r="V656" s="38"/>
      <c r="W656" s="38"/>
      <c r="X656" s="38"/>
      <c r="Y656" s="38"/>
      <c r="Z656" s="38"/>
      <c r="AA656" s="38"/>
      <c r="AB656" s="38"/>
      <c r="AC656" s="38"/>
      <c r="AD656" s="38"/>
      <c r="AE656" s="38"/>
      <c r="AR656" s="191" t="s">
        <v>263</v>
      </c>
      <c r="AT656" s="191" t="s">
        <v>147</v>
      </c>
      <c r="AU656" s="191" t="s">
        <v>84</v>
      </c>
      <c r="AY656" s="19" t="s">
        <v>145</v>
      </c>
      <c r="BE656" s="192">
        <f>IF(N656="základní",J656,0)</f>
        <v>0</v>
      </c>
      <c r="BF656" s="192">
        <f>IF(N656="snížená",J656,0)</f>
        <v>0</v>
      </c>
      <c r="BG656" s="192">
        <f>IF(N656="zákl. přenesená",J656,0)</f>
        <v>0</v>
      </c>
      <c r="BH656" s="192">
        <f>IF(N656="sníž. přenesená",J656,0)</f>
        <v>0</v>
      </c>
      <c r="BI656" s="192">
        <f>IF(N656="nulová",J656,0)</f>
        <v>0</v>
      </c>
      <c r="BJ656" s="19" t="s">
        <v>82</v>
      </c>
      <c r="BK656" s="192">
        <f>ROUND(I656*H656,2)</f>
        <v>0</v>
      </c>
      <c r="BL656" s="19" t="s">
        <v>263</v>
      </c>
      <c r="BM656" s="191" t="s">
        <v>777</v>
      </c>
    </row>
    <row r="657" s="2" customFormat="1">
      <c r="A657" s="38"/>
      <c r="B657" s="39"/>
      <c r="C657" s="38"/>
      <c r="D657" s="193" t="s">
        <v>154</v>
      </c>
      <c r="E657" s="38"/>
      <c r="F657" s="194" t="s">
        <v>778</v>
      </c>
      <c r="G657" s="38"/>
      <c r="H657" s="38"/>
      <c r="I657" s="195"/>
      <c r="J657" s="38"/>
      <c r="K657" s="38"/>
      <c r="L657" s="39"/>
      <c r="M657" s="196"/>
      <c r="N657" s="197"/>
      <c r="O657" s="77"/>
      <c r="P657" s="77"/>
      <c r="Q657" s="77"/>
      <c r="R657" s="77"/>
      <c r="S657" s="77"/>
      <c r="T657" s="78"/>
      <c r="U657" s="38"/>
      <c r="V657" s="38"/>
      <c r="W657" s="38"/>
      <c r="X657" s="38"/>
      <c r="Y657" s="38"/>
      <c r="Z657" s="38"/>
      <c r="AA657" s="38"/>
      <c r="AB657" s="38"/>
      <c r="AC657" s="38"/>
      <c r="AD657" s="38"/>
      <c r="AE657" s="38"/>
      <c r="AT657" s="19" t="s">
        <v>154</v>
      </c>
      <c r="AU657" s="19" t="s">
        <v>84</v>
      </c>
    </row>
    <row r="658" s="2" customFormat="1">
      <c r="A658" s="38"/>
      <c r="B658" s="39"/>
      <c r="C658" s="38"/>
      <c r="D658" s="198" t="s">
        <v>156</v>
      </c>
      <c r="E658" s="38"/>
      <c r="F658" s="199" t="s">
        <v>779</v>
      </c>
      <c r="G658" s="38"/>
      <c r="H658" s="38"/>
      <c r="I658" s="195"/>
      <c r="J658" s="38"/>
      <c r="K658" s="38"/>
      <c r="L658" s="39"/>
      <c r="M658" s="196"/>
      <c r="N658" s="197"/>
      <c r="O658" s="77"/>
      <c r="P658" s="77"/>
      <c r="Q658" s="77"/>
      <c r="R658" s="77"/>
      <c r="S658" s="77"/>
      <c r="T658" s="78"/>
      <c r="U658" s="38"/>
      <c r="V658" s="38"/>
      <c r="W658" s="38"/>
      <c r="X658" s="38"/>
      <c r="Y658" s="38"/>
      <c r="Z658" s="38"/>
      <c r="AA658" s="38"/>
      <c r="AB658" s="38"/>
      <c r="AC658" s="38"/>
      <c r="AD658" s="38"/>
      <c r="AE658" s="38"/>
      <c r="AT658" s="19" t="s">
        <v>156</v>
      </c>
      <c r="AU658" s="19" t="s">
        <v>84</v>
      </c>
    </row>
    <row r="659" s="15" customFormat="1">
      <c r="A659" s="15"/>
      <c r="B659" s="216"/>
      <c r="C659" s="15"/>
      <c r="D659" s="193" t="s">
        <v>158</v>
      </c>
      <c r="E659" s="217" t="s">
        <v>1</v>
      </c>
      <c r="F659" s="218" t="s">
        <v>780</v>
      </c>
      <c r="G659" s="15"/>
      <c r="H659" s="217" t="s">
        <v>1</v>
      </c>
      <c r="I659" s="219"/>
      <c r="J659" s="15"/>
      <c r="K659" s="15"/>
      <c r="L659" s="216"/>
      <c r="M659" s="220"/>
      <c r="N659" s="221"/>
      <c r="O659" s="221"/>
      <c r="P659" s="221"/>
      <c r="Q659" s="221"/>
      <c r="R659" s="221"/>
      <c r="S659" s="221"/>
      <c r="T659" s="222"/>
      <c r="U659" s="15"/>
      <c r="V659" s="15"/>
      <c r="W659" s="15"/>
      <c r="X659" s="15"/>
      <c r="Y659" s="15"/>
      <c r="Z659" s="15"/>
      <c r="AA659" s="15"/>
      <c r="AB659" s="15"/>
      <c r="AC659" s="15"/>
      <c r="AD659" s="15"/>
      <c r="AE659" s="15"/>
      <c r="AT659" s="217" t="s">
        <v>158</v>
      </c>
      <c r="AU659" s="217" t="s">
        <v>84</v>
      </c>
      <c r="AV659" s="15" t="s">
        <v>82</v>
      </c>
      <c r="AW659" s="15" t="s">
        <v>31</v>
      </c>
      <c r="AX659" s="15" t="s">
        <v>74</v>
      </c>
      <c r="AY659" s="217" t="s">
        <v>145</v>
      </c>
    </row>
    <row r="660" s="13" customFormat="1">
      <c r="A660" s="13"/>
      <c r="B660" s="200"/>
      <c r="C660" s="13"/>
      <c r="D660" s="193" t="s">
        <v>158</v>
      </c>
      <c r="E660" s="201" t="s">
        <v>1</v>
      </c>
      <c r="F660" s="202" t="s">
        <v>781</v>
      </c>
      <c r="G660" s="13"/>
      <c r="H660" s="203">
        <v>8.7200000000000006</v>
      </c>
      <c r="I660" s="204"/>
      <c r="J660" s="13"/>
      <c r="K660" s="13"/>
      <c r="L660" s="200"/>
      <c r="M660" s="205"/>
      <c r="N660" s="206"/>
      <c r="O660" s="206"/>
      <c r="P660" s="206"/>
      <c r="Q660" s="206"/>
      <c r="R660" s="206"/>
      <c r="S660" s="206"/>
      <c r="T660" s="207"/>
      <c r="U660" s="13"/>
      <c r="V660" s="13"/>
      <c r="W660" s="13"/>
      <c r="X660" s="13"/>
      <c r="Y660" s="13"/>
      <c r="Z660" s="13"/>
      <c r="AA660" s="13"/>
      <c r="AB660" s="13"/>
      <c r="AC660" s="13"/>
      <c r="AD660" s="13"/>
      <c r="AE660" s="13"/>
      <c r="AT660" s="201" t="s">
        <v>158</v>
      </c>
      <c r="AU660" s="201" t="s">
        <v>84</v>
      </c>
      <c r="AV660" s="13" t="s">
        <v>84</v>
      </c>
      <c r="AW660" s="13" t="s">
        <v>31</v>
      </c>
      <c r="AX660" s="13" t="s">
        <v>74</v>
      </c>
      <c r="AY660" s="201" t="s">
        <v>145</v>
      </c>
    </row>
    <row r="661" s="14" customFormat="1">
      <c r="A661" s="14"/>
      <c r="B661" s="208"/>
      <c r="C661" s="14"/>
      <c r="D661" s="193" t="s">
        <v>158</v>
      </c>
      <c r="E661" s="209" t="s">
        <v>1</v>
      </c>
      <c r="F661" s="210" t="s">
        <v>160</v>
      </c>
      <c r="G661" s="14"/>
      <c r="H661" s="211">
        <v>8.7200000000000006</v>
      </c>
      <c r="I661" s="212"/>
      <c r="J661" s="14"/>
      <c r="K661" s="14"/>
      <c r="L661" s="208"/>
      <c r="M661" s="213"/>
      <c r="N661" s="214"/>
      <c r="O661" s="214"/>
      <c r="P661" s="214"/>
      <c r="Q661" s="214"/>
      <c r="R661" s="214"/>
      <c r="S661" s="214"/>
      <c r="T661" s="215"/>
      <c r="U661" s="14"/>
      <c r="V661" s="14"/>
      <c r="W661" s="14"/>
      <c r="X661" s="14"/>
      <c r="Y661" s="14"/>
      <c r="Z661" s="14"/>
      <c r="AA661" s="14"/>
      <c r="AB661" s="14"/>
      <c r="AC661" s="14"/>
      <c r="AD661" s="14"/>
      <c r="AE661" s="14"/>
      <c r="AT661" s="209" t="s">
        <v>158</v>
      </c>
      <c r="AU661" s="209" t="s">
        <v>84</v>
      </c>
      <c r="AV661" s="14" t="s">
        <v>152</v>
      </c>
      <c r="AW661" s="14" t="s">
        <v>31</v>
      </c>
      <c r="AX661" s="14" t="s">
        <v>82</v>
      </c>
      <c r="AY661" s="209" t="s">
        <v>145</v>
      </c>
    </row>
    <row r="662" s="2" customFormat="1" ht="24.15" customHeight="1">
      <c r="A662" s="38"/>
      <c r="B662" s="179"/>
      <c r="C662" s="224" t="s">
        <v>782</v>
      </c>
      <c r="D662" s="224" t="s">
        <v>238</v>
      </c>
      <c r="E662" s="225" t="s">
        <v>783</v>
      </c>
      <c r="F662" s="226" t="s">
        <v>784</v>
      </c>
      <c r="G662" s="227" t="s">
        <v>150</v>
      </c>
      <c r="H662" s="228">
        <v>8.7200000000000006</v>
      </c>
      <c r="I662" s="229"/>
      <c r="J662" s="230">
        <f>ROUND(I662*H662,2)</f>
        <v>0</v>
      </c>
      <c r="K662" s="226" t="s">
        <v>151</v>
      </c>
      <c r="L662" s="231"/>
      <c r="M662" s="232" t="s">
        <v>1</v>
      </c>
      <c r="N662" s="233" t="s">
        <v>39</v>
      </c>
      <c r="O662" s="77"/>
      <c r="P662" s="189">
        <f>O662*H662</f>
        <v>0</v>
      </c>
      <c r="Q662" s="189">
        <v>0.025999999999999999</v>
      </c>
      <c r="R662" s="189">
        <f>Q662*H662</f>
        <v>0.22672000000000001</v>
      </c>
      <c r="S662" s="189">
        <v>0</v>
      </c>
      <c r="T662" s="190">
        <f>S662*H662</f>
        <v>0</v>
      </c>
      <c r="U662" s="38"/>
      <c r="V662" s="38"/>
      <c r="W662" s="38"/>
      <c r="X662" s="38"/>
      <c r="Y662" s="38"/>
      <c r="Z662" s="38"/>
      <c r="AA662" s="38"/>
      <c r="AB662" s="38"/>
      <c r="AC662" s="38"/>
      <c r="AD662" s="38"/>
      <c r="AE662" s="38"/>
      <c r="AR662" s="191" t="s">
        <v>304</v>
      </c>
      <c r="AT662" s="191" t="s">
        <v>238</v>
      </c>
      <c r="AU662" s="191" t="s">
        <v>84</v>
      </c>
      <c r="AY662" s="19" t="s">
        <v>145</v>
      </c>
      <c r="BE662" s="192">
        <f>IF(N662="základní",J662,0)</f>
        <v>0</v>
      </c>
      <c r="BF662" s="192">
        <f>IF(N662="snížená",J662,0)</f>
        <v>0</v>
      </c>
      <c r="BG662" s="192">
        <f>IF(N662="zákl. přenesená",J662,0)</f>
        <v>0</v>
      </c>
      <c r="BH662" s="192">
        <f>IF(N662="sníž. přenesená",J662,0)</f>
        <v>0</v>
      </c>
      <c r="BI662" s="192">
        <f>IF(N662="nulová",J662,0)</f>
        <v>0</v>
      </c>
      <c r="BJ662" s="19" t="s">
        <v>82</v>
      </c>
      <c r="BK662" s="192">
        <f>ROUND(I662*H662,2)</f>
        <v>0</v>
      </c>
      <c r="BL662" s="19" t="s">
        <v>263</v>
      </c>
      <c r="BM662" s="191" t="s">
        <v>785</v>
      </c>
    </row>
    <row r="663" s="2" customFormat="1">
      <c r="A663" s="38"/>
      <c r="B663" s="39"/>
      <c r="C663" s="38"/>
      <c r="D663" s="193" t="s">
        <v>154</v>
      </c>
      <c r="E663" s="38"/>
      <c r="F663" s="194" t="s">
        <v>784</v>
      </c>
      <c r="G663" s="38"/>
      <c r="H663" s="38"/>
      <c r="I663" s="195"/>
      <c r="J663" s="38"/>
      <c r="K663" s="38"/>
      <c r="L663" s="39"/>
      <c r="M663" s="196"/>
      <c r="N663" s="197"/>
      <c r="O663" s="77"/>
      <c r="P663" s="77"/>
      <c r="Q663" s="77"/>
      <c r="R663" s="77"/>
      <c r="S663" s="77"/>
      <c r="T663" s="78"/>
      <c r="U663" s="38"/>
      <c r="V663" s="38"/>
      <c r="W663" s="38"/>
      <c r="X663" s="38"/>
      <c r="Y663" s="38"/>
      <c r="Z663" s="38"/>
      <c r="AA663" s="38"/>
      <c r="AB663" s="38"/>
      <c r="AC663" s="38"/>
      <c r="AD663" s="38"/>
      <c r="AE663" s="38"/>
      <c r="AT663" s="19" t="s">
        <v>154</v>
      </c>
      <c r="AU663" s="19" t="s">
        <v>84</v>
      </c>
    </row>
    <row r="664" s="2" customFormat="1" ht="16.5" customHeight="1">
      <c r="A664" s="38"/>
      <c r="B664" s="179"/>
      <c r="C664" s="180" t="s">
        <v>786</v>
      </c>
      <c r="D664" s="180" t="s">
        <v>147</v>
      </c>
      <c r="E664" s="181" t="s">
        <v>787</v>
      </c>
      <c r="F664" s="182" t="s">
        <v>788</v>
      </c>
      <c r="G664" s="183" t="s">
        <v>789</v>
      </c>
      <c r="H664" s="184">
        <v>1</v>
      </c>
      <c r="I664" s="185"/>
      <c r="J664" s="186">
        <f>ROUND(I664*H664,2)</f>
        <v>0</v>
      </c>
      <c r="K664" s="182" t="s">
        <v>1</v>
      </c>
      <c r="L664" s="39"/>
      <c r="M664" s="187" t="s">
        <v>1</v>
      </c>
      <c r="N664" s="188" t="s">
        <v>39</v>
      </c>
      <c r="O664" s="77"/>
      <c r="P664" s="189">
        <f>O664*H664</f>
        <v>0</v>
      </c>
      <c r="Q664" s="189">
        <v>0</v>
      </c>
      <c r="R664" s="189">
        <f>Q664*H664</f>
        <v>0</v>
      </c>
      <c r="S664" s="189">
        <v>0</v>
      </c>
      <c r="T664" s="190">
        <f>S664*H664</f>
        <v>0</v>
      </c>
      <c r="U664" s="38"/>
      <c r="V664" s="38"/>
      <c r="W664" s="38"/>
      <c r="X664" s="38"/>
      <c r="Y664" s="38"/>
      <c r="Z664" s="38"/>
      <c r="AA664" s="38"/>
      <c r="AB664" s="38"/>
      <c r="AC664" s="38"/>
      <c r="AD664" s="38"/>
      <c r="AE664" s="38"/>
      <c r="AR664" s="191" t="s">
        <v>263</v>
      </c>
      <c r="AT664" s="191" t="s">
        <v>147</v>
      </c>
      <c r="AU664" s="191" t="s">
        <v>84</v>
      </c>
      <c r="AY664" s="19" t="s">
        <v>145</v>
      </c>
      <c r="BE664" s="192">
        <f>IF(N664="základní",J664,0)</f>
        <v>0</v>
      </c>
      <c r="BF664" s="192">
        <f>IF(N664="snížená",J664,0)</f>
        <v>0</v>
      </c>
      <c r="BG664" s="192">
        <f>IF(N664="zákl. přenesená",J664,0)</f>
        <v>0</v>
      </c>
      <c r="BH664" s="192">
        <f>IF(N664="sníž. přenesená",J664,0)</f>
        <v>0</v>
      </c>
      <c r="BI664" s="192">
        <f>IF(N664="nulová",J664,0)</f>
        <v>0</v>
      </c>
      <c r="BJ664" s="19" t="s">
        <v>82</v>
      </c>
      <c r="BK664" s="192">
        <f>ROUND(I664*H664,2)</f>
        <v>0</v>
      </c>
      <c r="BL664" s="19" t="s">
        <v>263</v>
      </c>
      <c r="BM664" s="191" t="s">
        <v>790</v>
      </c>
    </row>
    <row r="665" s="2" customFormat="1">
      <c r="A665" s="38"/>
      <c r="B665" s="39"/>
      <c r="C665" s="38"/>
      <c r="D665" s="193" t="s">
        <v>154</v>
      </c>
      <c r="E665" s="38"/>
      <c r="F665" s="194" t="s">
        <v>788</v>
      </c>
      <c r="G665" s="38"/>
      <c r="H665" s="38"/>
      <c r="I665" s="195"/>
      <c r="J665" s="38"/>
      <c r="K665" s="38"/>
      <c r="L665" s="39"/>
      <c r="M665" s="196"/>
      <c r="N665" s="197"/>
      <c r="O665" s="77"/>
      <c r="P665" s="77"/>
      <c r="Q665" s="77"/>
      <c r="R665" s="77"/>
      <c r="S665" s="77"/>
      <c r="T665" s="78"/>
      <c r="U665" s="38"/>
      <c r="V665" s="38"/>
      <c r="W665" s="38"/>
      <c r="X665" s="38"/>
      <c r="Y665" s="38"/>
      <c r="Z665" s="38"/>
      <c r="AA665" s="38"/>
      <c r="AB665" s="38"/>
      <c r="AC665" s="38"/>
      <c r="AD665" s="38"/>
      <c r="AE665" s="38"/>
      <c r="AT665" s="19" t="s">
        <v>154</v>
      </c>
      <c r="AU665" s="19" t="s">
        <v>84</v>
      </c>
    </row>
    <row r="666" s="2" customFormat="1" ht="16.5" customHeight="1">
      <c r="A666" s="38"/>
      <c r="B666" s="179"/>
      <c r="C666" s="180" t="s">
        <v>791</v>
      </c>
      <c r="D666" s="180" t="s">
        <v>147</v>
      </c>
      <c r="E666" s="181" t="s">
        <v>792</v>
      </c>
      <c r="F666" s="182" t="s">
        <v>793</v>
      </c>
      <c r="G666" s="183" t="s">
        <v>617</v>
      </c>
      <c r="H666" s="184">
        <v>1</v>
      </c>
      <c r="I666" s="185"/>
      <c r="J666" s="186">
        <f>ROUND(I666*H666,2)</f>
        <v>0</v>
      </c>
      <c r="K666" s="182" t="s">
        <v>1</v>
      </c>
      <c r="L666" s="39"/>
      <c r="M666" s="187" t="s">
        <v>1</v>
      </c>
      <c r="N666" s="188" t="s">
        <v>39</v>
      </c>
      <c r="O666" s="77"/>
      <c r="P666" s="189">
        <f>O666*H666</f>
        <v>0</v>
      </c>
      <c r="Q666" s="189">
        <v>5.0000000000000002E-05</v>
      </c>
      <c r="R666" s="189">
        <f>Q666*H666</f>
        <v>5.0000000000000002E-05</v>
      </c>
      <c r="S666" s="189">
        <v>0</v>
      </c>
      <c r="T666" s="190">
        <f>S666*H666</f>
        <v>0</v>
      </c>
      <c r="U666" s="38"/>
      <c r="V666" s="38"/>
      <c r="W666" s="38"/>
      <c r="X666" s="38"/>
      <c r="Y666" s="38"/>
      <c r="Z666" s="38"/>
      <c r="AA666" s="38"/>
      <c r="AB666" s="38"/>
      <c r="AC666" s="38"/>
      <c r="AD666" s="38"/>
      <c r="AE666" s="38"/>
      <c r="AR666" s="191" t="s">
        <v>263</v>
      </c>
      <c r="AT666" s="191" t="s">
        <v>147</v>
      </c>
      <c r="AU666" s="191" t="s">
        <v>84</v>
      </c>
      <c r="AY666" s="19" t="s">
        <v>145</v>
      </c>
      <c r="BE666" s="192">
        <f>IF(N666="základní",J666,0)</f>
        <v>0</v>
      </c>
      <c r="BF666" s="192">
        <f>IF(N666="snížená",J666,0)</f>
        <v>0</v>
      </c>
      <c r="BG666" s="192">
        <f>IF(N666="zákl. přenesená",J666,0)</f>
        <v>0</v>
      </c>
      <c r="BH666" s="192">
        <f>IF(N666="sníž. přenesená",J666,0)</f>
        <v>0</v>
      </c>
      <c r="BI666" s="192">
        <f>IF(N666="nulová",J666,0)</f>
        <v>0</v>
      </c>
      <c r="BJ666" s="19" t="s">
        <v>82</v>
      </c>
      <c r="BK666" s="192">
        <f>ROUND(I666*H666,2)</f>
        <v>0</v>
      </c>
      <c r="BL666" s="19" t="s">
        <v>263</v>
      </c>
      <c r="BM666" s="191" t="s">
        <v>794</v>
      </c>
    </row>
    <row r="667" s="2" customFormat="1">
      <c r="A667" s="38"/>
      <c r="B667" s="39"/>
      <c r="C667" s="38"/>
      <c r="D667" s="193" t="s">
        <v>154</v>
      </c>
      <c r="E667" s="38"/>
      <c r="F667" s="194" t="s">
        <v>793</v>
      </c>
      <c r="G667" s="38"/>
      <c r="H667" s="38"/>
      <c r="I667" s="195"/>
      <c r="J667" s="38"/>
      <c r="K667" s="38"/>
      <c r="L667" s="39"/>
      <c r="M667" s="196"/>
      <c r="N667" s="197"/>
      <c r="O667" s="77"/>
      <c r="P667" s="77"/>
      <c r="Q667" s="77"/>
      <c r="R667" s="77"/>
      <c r="S667" s="77"/>
      <c r="T667" s="78"/>
      <c r="U667" s="38"/>
      <c r="V667" s="38"/>
      <c r="W667" s="38"/>
      <c r="X667" s="38"/>
      <c r="Y667" s="38"/>
      <c r="Z667" s="38"/>
      <c r="AA667" s="38"/>
      <c r="AB667" s="38"/>
      <c r="AC667" s="38"/>
      <c r="AD667" s="38"/>
      <c r="AE667" s="38"/>
      <c r="AT667" s="19" t="s">
        <v>154</v>
      </c>
      <c r="AU667" s="19" t="s">
        <v>84</v>
      </c>
    </row>
    <row r="668" s="15" customFormat="1">
      <c r="A668" s="15"/>
      <c r="B668" s="216"/>
      <c r="C668" s="15"/>
      <c r="D668" s="193" t="s">
        <v>158</v>
      </c>
      <c r="E668" s="217" t="s">
        <v>1</v>
      </c>
      <c r="F668" s="218" t="s">
        <v>795</v>
      </c>
      <c r="G668" s="15"/>
      <c r="H668" s="217" t="s">
        <v>1</v>
      </c>
      <c r="I668" s="219"/>
      <c r="J668" s="15"/>
      <c r="K668" s="15"/>
      <c r="L668" s="216"/>
      <c r="M668" s="220"/>
      <c r="N668" s="221"/>
      <c r="O668" s="221"/>
      <c r="P668" s="221"/>
      <c r="Q668" s="221"/>
      <c r="R668" s="221"/>
      <c r="S668" s="221"/>
      <c r="T668" s="222"/>
      <c r="U668" s="15"/>
      <c r="V668" s="15"/>
      <c r="W668" s="15"/>
      <c r="X668" s="15"/>
      <c r="Y668" s="15"/>
      <c r="Z668" s="15"/>
      <c r="AA668" s="15"/>
      <c r="AB668" s="15"/>
      <c r="AC668" s="15"/>
      <c r="AD668" s="15"/>
      <c r="AE668" s="15"/>
      <c r="AT668" s="217" t="s">
        <v>158</v>
      </c>
      <c r="AU668" s="217" t="s">
        <v>84</v>
      </c>
      <c r="AV668" s="15" t="s">
        <v>82</v>
      </c>
      <c r="AW668" s="15" t="s">
        <v>31</v>
      </c>
      <c r="AX668" s="15" t="s">
        <v>74</v>
      </c>
      <c r="AY668" s="217" t="s">
        <v>145</v>
      </c>
    </row>
    <row r="669" s="15" customFormat="1">
      <c r="A669" s="15"/>
      <c r="B669" s="216"/>
      <c r="C669" s="15"/>
      <c r="D669" s="193" t="s">
        <v>158</v>
      </c>
      <c r="E669" s="217" t="s">
        <v>1</v>
      </c>
      <c r="F669" s="218" t="s">
        <v>796</v>
      </c>
      <c r="G669" s="15"/>
      <c r="H669" s="217" t="s">
        <v>1</v>
      </c>
      <c r="I669" s="219"/>
      <c r="J669" s="15"/>
      <c r="K669" s="15"/>
      <c r="L669" s="216"/>
      <c r="M669" s="220"/>
      <c r="N669" s="221"/>
      <c r="O669" s="221"/>
      <c r="P669" s="221"/>
      <c r="Q669" s="221"/>
      <c r="R669" s="221"/>
      <c r="S669" s="221"/>
      <c r="T669" s="222"/>
      <c r="U669" s="15"/>
      <c r="V669" s="15"/>
      <c r="W669" s="15"/>
      <c r="X669" s="15"/>
      <c r="Y669" s="15"/>
      <c r="Z669" s="15"/>
      <c r="AA669" s="15"/>
      <c r="AB669" s="15"/>
      <c r="AC669" s="15"/>
      <c r="AD669" s="15"/>
      <c r="AE669" s="15"/>
      <c r="AT669" s="217" t="s">
        <v>158</v>
      </c>
      <c r="AU669" s="217" t="s">
        <v>84</v>
      </c>
      <c r="AV669" s="15" t="s">
        <v>82</v>
      </c>
      <c r="AW669" s="15" t="s">
        <v>31</v>
      </c>
      <c r="AX669" s="15" t="s">
        <v>74</v>
      </c>
      <c r="AY669" s="217" t="s">
        <v>145</v>
      </c>
    </row>
    <row r="670" s="13" customFormat="1">
      <c r="A670" s="13"/>
      <c r="B670" s="200"/>
      <c r="C670" s="13"/>
      <c r="D670" s="193" t="s">
        <v>158</v>
      </c>
      <c r="E670" s="201" t="s">
        <v>1</v>
      </c>
      <c r="F670" s="202" t="s">
        <v>82</v>
      </c>
      <c r="G670" s="13"/>
      <c r="H670" s="203">
        <v>1</v>
      </c>
      <c r="I670" s="204"/>
      <c r="J670" s="13"/>
      <c r="K670" s="13"/>
      <c r="L670" s="200"/>
      <c r="M670" s="205"/>
      <c r="N670" s="206"/>
      <c r="O670" s="206"/>
      <c r="P670" s="206"/>
      <c r="Q670" s="206"/>
      <c r="R670" s="206"/>
      <c r="S670" s="206"/>
      <c r="T670" s="207"/>
      <c r="U670" s="13"/>
      <c r="V670" s="13"/>
      <c r="W670" s="13"/>
      <c r="X670" s="13"/>
      <c r="Y670" s="13"/>
      <c r="Z670" s="13"/>
      <c r="AA670" s="13"/>
      <c r="AB670" s="13"/>
      <c r="AC670" s="13"/>
      <c r="AD670" s="13"/>
      <c r="AE670" s="13"/>
      <c r="AT670" s="201" t="s">
        <v>158</v>
      </c>
      <c r="AU670" s="201" t="s">
        <v>84</v>
      </c>
      <c r="AV670" s="13" t="s">
        <v>84</v>
      </c>
      <c r="AW670" s="13" t="s">
        <v>31</v>
      </c>
      <c r="AX670" s="13" t="s">
        <v>74</v>
      </c>
      <c r="AY670" s="201" t="s">
        <v>145</v>
      </c>
    </row>
    <row r="671" s="15" customFormat="1">
      <c r="A671" s="15"/>
      <c r="B671" s="216"/>
      <c r="C671" s="15"/>
      <c r="D671" s="193" t="s">
        <v>158</v>
      </c>
      <c r="E671" s="217" t="s">
        <v>1</v>
      </c>
      <c r="F671" s="218" t="s">
        <v>797</v>
      </c>
      <c r="G671" s="15"/>
      <c r="H671" s="217" t="s">
        <v>1</v>
      </c>
      <c r="I671" s="219"/>
      <c r="J671" s="15"/>
      <c r="K671" s="15"/>
      <c r="L671" s="216"/>
      <c r="M671" s="220"/>
      <c r="N671" s="221"/>
      <c r="O671" s="221"/>
      <c r="P671" s="221"/>
      <c r="Q671" s="221"/>
      <c r="R671" s="221"/>
      <c r="S671" s="221"/>
      <c r="T671" s="222"/>
      <c r="U671" s="15"/>
      <c r="V671" s="15"/>
      <c r="W671" s="15"/>
      <c r="X671" s="15"/>
      <c r="Y671" s="15"/>
      <c r="Z671" s="15"/>
      <c r="AA671" s="15"/>
      <c r="AB671" s="15"/>
      <c r="AC671" s="15"/>
      <c r="AD671" s="15"/>
      <c r="AE671" s="15"/>
      <c r="AT671" s="217" t="s">
        <v>158</v>
      </c>
      <c r="AU671" s="217" t="s">
        <v>84</v>
      </c>
      <c r="AV671" s="15" t="s">
        <v>82</v>
      </c>
      <c r="AW671" s="15" t="s">
        <v>31</v>
      </c>
      <c r="AX671" s="15" t="s">
        <v>74</v>
      </c>
      <c r="AY671" s="217" t="s">
        <v>145</v>
      </c>
    </row>
    <row r="672" s="15" customFormat="1">
      <c r="A672" s="15"/>
      <c r="B672" s="216"/>
      <c r="C672" s="15"/>
      <c r="D672" s="193" t="s">
        <v>158</v>
      </c>
      <c r="E672" s="217" t="s">
        <v>1</v>
      </c>
      <c r="F672" s="218" t="s">
        <v>798</v>
      </c>
      <c r="G672" s="15"/>
      <c r="H672" s="217" t="s">
        <v>1</v>
      </c>
      <c r="I672" s="219"/>
      <c r="J672" s="15"/>
      <c r="K672" s="15"/>
      <c r="L672" s="216"/>
      <c r="M672" s="220"/>
      <c r="N672" s="221"/>
      <c r="O672" s="221"/>
      <c r="P672" s="221"/>
      <c r="Q672" s="221"/>
      <c r="R672" s="221"/>
      <c r="S672" s="221"/>
      <c r="T672" s="222"/>
      <c r="U672" s="15"/>
      <c r="V672" s="15"/>
      <c r="W672" s="15"/>
      <c r="X672" s="15"/>
      <c r="Y672" s="15"/>
      <c r="Z672" s="15"/>
      <c r="AA672" s="15"/>
      <c r="AB672" s="15"/>
      <c r="AC672" s="15"/>
      <c r="AD672" s="15"/>
      <c r="AE672" s="15"/>
      <c r="AT672" s="217" t="s">
        <v>158</v>
      </c>
      <c r="AU672" s="217" t="s">
        <v>84</v>
      </c>
      <c r="AV672" s="15" t="s">
        <v>82</v>
      </c>
      <c r="AW672" s="15" t="s">
        <v>31</v>
      </c>
      <c r="AX672" s="15" t="s">
        <v>74</v>
      </c>
      <c r="AY672" s="217" t="s">
        <v>145</v>
      </c>
    </row>
    <row r="673" s="15" customFormat="1">
      <c r="A673" s="15"/>
      <c r="B673" s="216"/>
      <c r="C673" s="15"/>
      <c r="D673" s="193" t="s">
        <v>158</v>
      </c>
      <c r="E673" s="217" t="s">
        <v>1</v>
      </c>
      <c r="F673" s="218" t="s">
        <v>799</v>
      </c>
      <c r="G673" s="15"/>
      <c r="H673" s="217" t="s">
        <v>1</v>
      </c>
      <c r="I673" s="219"/>
      <c r="J673" s="15"/>
      <c r="K673" s="15"/>
      <c r="L673" s="216"/>
      <c r="M673" s="220"/>
      <c r="N673" s="221"/>
      <c r="O673" s="221"/>
      <c r="P673" s="221"/>
      <c r="Q673" s="221"/>
      <c r="R673" s="221"/>
      <c r="S673" s="221"/>
      <c r="T673" s="222"/>
      <c r="U673" s="15"/>
      <c r="V673" s="15"/>
      <c r="W673" s="15"/>
      <c r="X673" s="15"/>
      <c r="Y673" s="15"/>
      <c r="Z673" s="15"/>
      <c r="AA673" s="15"/>
      <c r="AB673" s="15"/>
      <c r="AC673" s="15"/>
      <c r="AD673" s="15"/>
      <c r="AE673" s="15"/>
      <c r="AT673" s="217" t="s">
        <v>158</v>
      </c>
      <c r="AU673" s="217" t="s">
        <v>84</v>
      </c>
      <c r="AV673" s="15" t="s">
        <v>82</v>
      </c>
      <c r="AW673" s="15" t="s">
        <v>31</v>
      </c>
      <c r="AX673" s="15" t="s">
        <v>74</v>
      </c>
      <c r="AY673" s="217" t="s">
        <v>145</v>
      </c>
    </row>
    <row r="674" s="15" customFormat="1">
      <c r="A674" s="15"/>
      <c r="B674" s="216"/>
      <c r="C674" s="15"/>
      <c r="D674" s="193" t="s">
        <v>158</v>
      </c>
      <c r="E674" s="217" t="s">
        <v>1</v>
      </c>
      <c r="F674" s="218" t="s">
        <v>800</v>
      </c>
      <c r="G674" s="15"/>
      <c r="H674" s="217" t="s">
        <v>1</v>
      </c>
      <c r="I674" s="219"/>
      <c r="J674" s="15"/>
      <c r="K674" s="15"/>
      <c r="L674" s="216"/>
      <c r="M674" s="220"/>
      <c r="N674" s="221"/>
      <c r="O674" s="221"/>
      <c r="P674" s="221"/>
      <c r="Q674" s="221"/>
      <c r="R674" s="221"/>
      <c r="S674" s="221"/>
      <c r="T674" s="222"/>
      <c r="U674" s="15"/>
      <c r="V674" s="15"/>
      <c r="W674" s="15"/>
      <c r="X674" s="15"/>
      <c r="Y674" s="15"/>
      <c r="Z674" s="15"/>
      <c r="AA674" s="15"/>
      <c r="AB674" s="15"/>
      <c r="AC674" s="15"/>
      <c r="AD674" s="15"/>
      <c r="AE674" s="15"/>
      <c r="AT674" s="217" t="s">
        <v>158</v>
      </c>
      <c r="AU674" s="217" t="s">
        <v>84</v>
      </c>
      <c r="AV674" s="15" t="s">
        <v>82</v>
      </c>
      <c r="AW674" s="15" t="s">
        <v>31</v>
      </c>
      <c r="AX674" s="15" t="s">
        <v>74</v>
      </c>
      <c r="AY674" s="217" t="s">
        <v>145</v>
      </c>
    </row>
    <row r="675" s="15" customFormat="1">
      <c r="A675" s="15"/>
      <c r="B675" s="216"/>
      <c r="C675" s="15"/>
      <c r="D675" s="193" t="s">
        <v>158</v>
      </c>
      <c r="E675" s="217" t="s">
        <v>1</v>
      </c>
      <c r="F675" s="218" t="s">
        <v>801</v>
      </c>
      <c r="G675" s="15"/>
      <c r="H675" s="217" t="s">
        <v>1</v>
      </c>
      <c r="I675" s="219"/>
      <c r="J675" s="15"/>
      <c r="K675" s="15"/>
      <c r="L675" s="216"/>
      <c r="M675" s="220"/>
      <c r="N675" s="221"/>
      <c r="O675" s="221"/>
      <c r="P675" s="221"/>
      <c r="Q675" s="221"/>
      <c r="R675" s="221"/>
      <c r="S675" s="221"/>
      <c r="T675" s="222"/>
      <c r="U675" s="15"/>
      <c r="V675" s="15"/>
      <c r="W675" s="15"/>
      <c r="X675" s="15"/>
      <c r="Y675" s="15"/>
      <c r="Z675" s="15"/>
      <c r="AA675" s="15"/>
      <c r="AB675" s="15"/>
      <c r="AC675" s="15"/>
      <c r="AD675" s="15"/>
      <c r="AE675" s="15"/>
      <c r="AT675" s="217" t="s">
        <v>158</v>
      </c>
      <c r="AU675" s="217" t="s">
        <v>84</v>
      </c>
      <c r="AV675" s="15" t="s">
        <v>82</v>
      </c>
      <c r="AW675" s="15" t="s">
        <v>31</v>
      </c>
      <c r="AX675" s="15" t="s">
        <v>74</v>
      </c>
      <c r="AY675" s="217" t="s">
        <v>145</v>
      </c>
    </row>
    <row r="676" s="14" customFormat="1">
      <c r="A676" s="14"/>
      <c r="B676" s="208"/>
      <c r="C676" s="14"/>
      <c r="D676" s="193" t="s">
        <v>158</v>
      </c>
      <c r="E676" s="209" t="s">
        <v>1</v>
      </c>
      <c r="F676" s="210" t="s">
        <v>160</v>
      </c>
      <c r="G676" s="14"/>
      <c r="H676" s="211">
        <v>1</v>
      </c>
      <c r="I676" s="212"/>
      <c r="J676" s="14"/>
      <c r="K676" s="14"/>
      <c r="L676" s="208"/>
      <c r="M676" s="213"/>
      <c r="N676" s="214"/>
      <c r="O676" s="214"/>
      <c r="P676" s="214"/>
      <c r="Q676" s="214"/>
      <c r="R676" s="214"/>
      <c r="S676" s="214"/>
      <c r="T676" s="215"/>
      <c r="U676" s="14"/>
      <c r="V676" s="14"/>
      <c r="W676" s="14"/>
      <c r="X676" s="14"/>
      <c r="Y676" s="14"/>
      <c r="Z676" s="14"/>
      <c r="AA676" s="14"/>
      <c r="AB676" s="14"/>
      <c r="AC676" s="14"/>
      <c r="AD676" s="14"/>
      <c r="AE676" s="14"/>
      <c r="AT676" s="209" t="s">
        <v>158</v>
      </c>
      <c r="AU676" s="209" t="s">
        <v>84</v>
      </c>
      <c r="AV676" s="14" t="s">
        <v>152</v>
      </c>
      <c r="AW676" s="14" t="s">
        <v>31</v>
      </c>
      <c r="AX676" s="14" t="s">
        <v>82</v>
      </c>
      <c r="AY676" s="209" t="s">
        <v>145</v>
      </c>
    </row>
    <row r="677" s="2" customFormat="1" ht="16.5" customHeight="1">
      <c r="A677" s="38"/>
      <c r="B677" s="179"/>
      <c r="C677" s="180" t="s">
        <v>802</v>
      </c>
      <c r="D677" s="180" t="s">
        <v>147</v>
      </c>
      <c r="E677" s="181" t="s">
        <v>803</v>
      </c>
      <c r="F677" s="182" t="s">
        <v>804</v>
      </c>
      <c r="G677" s="183" t="s">
        <v>624</v>
      </c>
      <c r="H677" s="184">
        <v>1</v>
      </c>
      <c r="I677" s="185"/>
      <c r="J677" s="186">
        <f>ROUND(I677*H677,2)</f>
        <v>0</v>
      </c>
      <c r="K677" s="182" t="s">
        <v>1</v>
      </c>
      <c r="L677" s="39"/>
      <c r="M677" s="187" t="s">
        <v>1</v>
      </c>
      <c r="N677" s="188" t="s">
        <v>39</v>
      </c>
      <c r="O677" s="77"/>
      <c r="P677" s="189">
        <f>O677*H677</f>
        <v>0</v>
      </c>
      <c r="Q677" s="189">
        <v>0</v>
      </c>
      <c r="R677" s="189">
        <f>Q677*H677</f>
        <v>0</v>
      </c>
      <c r="S677" s="189">
        <v>0</v>
      </c>
      <c r="T677" s="190">
        <f>S677*H677</f>
        <v>0</v>
      </c>
      <c r="U677" s="38"/>
      <c r="V677" s="38"/>
      <c r="W677" s="38"/>
      <c r="X677" s="38"/>
      <c r="Y677" s="38"/>
      <c r="Z677" s="38"/>
      <c r="AA677" s="38"/>
      <c r="AB677" s="38"/>
      <c r="AC677" s="38"/>
      <c r="AD677" s="38"/>
      <c r="AE677" s="38"/>
      <c r="AR677" s="191" t="s">
        <v>263</v>
      </c>
      <c r="AT677" s="191" t="s">
        <v>147</v>
      </c>
      <c r="AU677" s="191" t="s">
        <v>84</v>
      </c>
      <c r="AY677" s="19" t="s">
        <v>145</v>
      </c>
      <c r="BE677" s="192">
        <f>IF(N677="základní",J677,0)</f>
        <v>0</v>
      </c>
      <c r="BF677" s="192">
        <f>IF(N677="snížená",J677,0)</f>
        <v>0</v>
      </c>
      <c r="BG677" s="192">
        <f>IF(N677="zákl. přenesená",J677,0)</f>
        <v>0</v>
      </c>
      <c r="BH677" s="192">
        <f>IF(N677="sníž. přenesená",J677,0)</f>
        <v>0</v>
      </c>
      <c r="BI677" s="192">
        <f>IF(N677="nulová",J677,0)</f>
        <v>0</v>
      </c>
      <c r="BJ677" s="19" t="s">
        <v>82</v>
      </c>
      <c r="BK677" s="192">
        <f>ROUND(I677*H677,2)</f>
        <v>0</v>
      </c>
      <c r="BL677" s="19" t="s">
        <v>263</v>
      </c>
      <c r="BM677" s="191" t="s">
        <v>805</v>
      </c>
    </row>
    <row r="678" s="2" customFormat="1">
      <c r="A678" s="38"/>
      <c r="B678" s="39"/>
      <c r="C678" s="38"/>
      <c r="D678" s="193" t="s">
        <v>154</v>
      </c>
      <c r="E678" s="38"/>
      <c r="F678" s="194" t="s">
        <v>804</v>
      </c>
      <c r="G678" s="38"/>
      <c r="H678" s="38"/>
      <c r="I678" s="195"/>
      <c r="J678" s="38"/>
      <c r="K678" s="38"/>
      <c r="L678" s="39"/>
      <c r="M678" s="196"/>
      <c r="N678" s="197"/>
      <c r="O678" s="77"/>
      <c r="P678" s="77"/>
      <c r="Q678" s="77"/>
      <c r="R678" s="77"/>
      <c r="S678" s="77"/>
      <c r="T678" s="78"/>
      <c r="U678" s="38"/>
      <c r="V678" s="38"/>
      <c r="W678" s="38"/>
      <c r="X678" s="38"/>
      <c r="Y678" s="38"/>
      <c r="Z678" s="38"/>
      <c r="AA678" s="38"/>
      <c r="AB678" s="38"/>
      <c r="AC678" s="38"/>
      <c r="AD678" s="38"/>
      <c r="AE678" s="38"/>
      <c r="AT678" s="19" t="s">
        <v>154</v>
      </c>
      <c r="AU678" s="19" t="s">
        <v>84</v>
      </c>
    </row>
    <row r="679" s="2" customFormat="1" ht="16.5" customHeight="1">
      <c r="A679" s="38"/>
      <c r="B679" s="179"/>
      <c r="C679" s="180" t="s">
        <v>806</v>
      </c>
      <c r="D679" s="180" t="s">
        <v>147</v>
      </c>
      <c r="E679" s="181" t="s">
        <v>807</v>
      </c>
      <c r="F679" s="182" t="s">
        <v>808</v>
      </c>
      <c r="G679" s="183" t="s">
        <v>624</v>
      </c>
      <c r="H679" s="184">
        <v>1</v>
      </c>
      <c r="I679" s="185"/>
      <c r="J679" s="186">
        <f>ROUND(I679*H679,2)</f>
        <v>0</v>
      </c>
      <c r="K679" s="182" t="s">
        <v>1</v>
      </c>
      <c r="L679" s="39"/>
      <c r="M679" s="187" t="s">
        <v>1</v>
      </c>
      <c r="N679" s="188" t="s">
        <v>39</v>
      </c>
      <c r="O679" s="77"/>
      <c r="P679" s="189">
        <f>O679*H679</f>
        <v>0</v>
      </c>
      <c r="Q679" s="189">
        <v>0</v>
      </c>
      <c r="R679" s="189">
        <f>Q679*H679</f>
        <v>0</v>
      </c>
      <c r="S679" s="189">
        <v>0</v>
      </c>
      <c r="T679" s="190">
        <f>S679*H679</f>
        <v>0</v>
      </c>
      <c r="U679" s="38"/>
      <c r="V679" s="38"/>
      <c r="W679" s="38"/>
      <c r="X679" s="38"/>
      <c r="Y679" s="38"/>
      <c r="Z679" s="38"/>
      <c r="AA679" s="38"/>
      <c r="AB679" s="38"/>
      <c r="AC679" s="38"/>
      <c r="AD679" s="38"/>
      <c r="AE679" s="38"/>
      <c r="AR679" s="191" t="s">
        <v>263</v>
      </c>
      <c r="AT679" s="191" t="s">
        <v>147</v>
      </c>
      <c r="AU679" s="191" t="s">
        <v>84</v>
      </c>
      <c r="AY679" s="19" t="s">
        <v>145</v>
      </c>
      <c r="BE679" s="192">
        <f>IF(N679="základní",J679,0)</f>
        <v>0</v>
      </c>
      <c r="BF679" s="192">
        <f>IF(N679="snížená",J679,0)</f>
        <v>0</v>
      </c>
      <c r="BG679" s="192">
        <f>IF(N679="zákl. přenesená",J679,0)</f>
        <v>0</v>
      </c>
      <c r="BH679" s="192">
        <f>IF(N679="sníž. přenesená",J679,0)</f>
        <v>0</v>
      </c>
      <c r="BI679" s="192">
        <f>IF(N679="nulová",J679,0)</f>
        <v>0</v>
      </c>
      <c r="BJ679" s="19" t="s">
        <v>82</v>
      </c>
      <c r="BK679" s="192">
        <f>ROUND(I679*H679,2)</f>
        <v>0</v>
      </c>
      <c r="BL679" s="19" t="s">
        <v>263</v>
      </c>
      <c r="BM679" s="191" t="s">
        <v>809</v>
      </c>
    </row>
    <row r="680" s="2" customFormat="1">
      <c r="A680" s="38"/>
      <c r="B680" s="39"/>
      <c r="C680" s="38"/>
      <c r="D680" s="193" t="s">
        <v>154</v>
      </c>
      <c r="E680" s="38"/>
      <c r="F680" s="194" t="s">
        <v>808</v>
      </c>
      <c r="G680" s="38"/>
      <c r="H680" s="38"/>
      <c r="I680" s="195"/>
      <c r="J680" s="38"/>
      <c r="K680" s="38"/>
      <c r="L680" s="39"/>
      <c r="M680" s="196"/>
      <c r="N680" s="197"/>
      <c r="O680" s="77"/>
      <c r="P680" s="77"/>
      <c r="Q680" s="77"/>
      <c r="R680" s="77"/>
      <c r="S680" s="77"/>
      <c r="T680" s="78"/>
      <c r="U680" s="38"/>
      <c r="V680" s="38"/>
      <c r="W680" s="38"/>
      <c r="X680" s="38"/>
      <c r="Y680" s="38"/>
      <c r="Z680" s="38"/>
      <c r="AA680" s="38"/>
      <c r="AB680" s="38"/>
      <c r="AC680" s="38"/>
      <c r="AD680" s="38"/>
      <c r="AE680" s="38"/>
      <c r="AT680" s="19" t="s">
        <v>154</v>
      </c>
      <c r="AU680" s="19" t="s">
        <v>84</v>
      </c>
    </row>
    <row r="681" s="2" customFormat="1" ht="24.15" customHeight="1">
      <c r="A681" s="38"/>
      <c r="B681" s="179"/>
      <c r="C681" s="180" t="s">
        <v>810</v>
      </c>
      <c r="D681" s="180" t="s">
        <v>147</v>
      </c>
      <c r="E681" s="181" t="s">
        <v>811</v>
      </c>
      <c r="F681" s="182" t="s">
        <v>812</v>
      </c>
      <c r="G681" s="183" t="s">
        <v>273</v>
      </c>
      <c r="H681" s="184">
        <v>1</v>
      </c>
      <c r="I681" s="185"/>
      <c r="J681" s="186">
        <f>ROUND(I681*H681,2)</f>
        <v>0</v>
      </c>
      <c r="K681" s="182" t="s">
        <v>1</v>
      </c>
      <c r="L681" s="39"/>
      <c r="M681" s="187" t="s">
        <v>1</v>
      </c>
      <c r="N681" s="188" t="s">
        <v>39</v>
      </c>
      <c r="O681" s="77"/>
      <c r="P681" s="189">
        <f>O681*H681</f>
        <v>0</v>
      </c>
      <c r="Q681" s="189">
        <v>0</v>
      </c>
      <c r="R681" s="189">
        <f>Q681*H681</f>
        <v>0</v>
      </c>
      <c r="S681" s="189">
        <v>0</v>
      </c>
      <c r="T681" s="190">
        <f>S681*H681</f>
        <v>0</v>
      </c>
      <c r="U681" s="38"/>
      <c r="V681" s="38"/>
      <c r="W681" s="38"/>
      <c r="X681" s="38"/>
      <c r="Y681" s="38"/>
      <c r="Z681" s="38"/>
      <c r="AA681" s="38"/>
      <c r="AB681" s="38"/>
      <c r="AC681" s="38"/>
      <c r="AD681" s="38"/>
      <c r="AE681" s="38"/>
      <c r="AR681" s="191" t="s">
        <v>263</v>
      </c>
      <c r="AT681" s="191" t="s">
        <v>147</v>
      </c>
      <c r="AU681" s="191" t="s">
        <v>84</v>
      </c>
      <c r="AY681" s="19" t="s">
        <v>145</v>
      </c>
      <c r="BE681" s="192">
        <f>IF(N681="základní",J681,0)</f>
        <v>0</v>
      </c>
      <c r="BF681" s="192">
        <f>IF(N681="snížená",J681,0)</f>
        <v>0</v>
      </c>
      <c r="BG681" s="192">
        <f>IF(N681="zákl. přenesená",J681,0)</f>
        <v>0</v>
      </c>
      <c r="BH681" s="192">
        <f>IF(N681="sníž. přenesená",J681,0)</f>
        <v>0</v>
      </c>
      <c r="BI681" s="192">
        <f>IF(N681="nulová",J681,0)</f>
        <v>0</v>
      </c>
      <c r="BJ681" s="19" t="s">
        <v>82</v>
      </c>
      <c r="BK681" s="192">
        <f>ROUND(I681*H681,2)</f>
        <v>0</v>
      </c>
      <c r="BL681" s="19" t="s">
        <v>263</v>
      </c>
      <c r="BM681" s="191" t="s">
        <v>813</v>
      </c>
    </row>
    <row r="682" s="2" customFormat="1">
      <c r="A682" s="38"/>
      <c r="B682" s="39"/>
      <c r="C682" s="38"/>
      <c r="D682" s="193" t="s">
        <v>154</v>
      </c>
      <c r="E682" s="38"/>
      <c r="F682" s="194" t="s">
        <v>812</v>
      </c>
      <c r="G682" s="38"/>
      <c r="H682" s="38"/>
      <c r="I682" s="195"/>
      <c r="J682" s="38"/>
      <c r="K682" s="38"/>
      <c r="L682" s="39"/>
      <c r="M682" s="196"/>
      <c r="N682" s="197"/>
      <c r="O682" s="77"/>
      <c r="P682" s="77"/>
      <c r="Q682" s="77"/>
      <c r="R682" s="77"/>
      <c r="S682" s="77"/>
      <c r="T682" s="78"/>
      <c r="U682" s="38"/>
      <c r="V682" s="38"/>
      <c r="W682" s="38"/>
      <c r="X682" s="38"/>
      <c r="Y682" s="38"/>
      <c r="Z682" s="38"/>
      <c r="AA682" s="38"/>
      <c r="AB682" s="38"/>
      <c r="AC682" s="38"/>
      <c r="AD682" s="38"/>
      <c r="AE682" s="38"/>
      <c r="AT682" s="19" t="s">
        <v>154</v>
      </c>
      <c r="AU682" s="19" t="s">
        <v>84</v>
      </c>
    </row>
    <row r="683" s="2" customFormat="1" ht="37.8" customHeight="1">
      <c r="A683" s="38"/>
      <c r="B683" s="179"/>
      <c r="C683" s="180" t="s">
        <v>814</v>
      </c>
      <c r="D683" s="180" t="s">
        <v>147</v>
      </c>
      <c r="E683" s="181" t="s">
        <v>815</v>
      </c>
      <c r="F683" s="182" t="s">
        <v>816</v>
      </c>
      <c r="G683" s="183" t="s">
        <v>273</v>
      </c>
      <c r="H683" s="184">
        <v>1</v>
      </c>
      <c r="I683" s="185"/>
      <c r="J683" s="186">
        <f>ROUND(I683*H683,2)</f>
        <v>0</v>
      </c>
      <c r="K683" s="182" t="s">
        <v>1</v>
      </c>
      <c r="L683" s="39"/>
      <c r="M683" s="187" t="s">
        <v>1</v>
      </c>
      <c r="N683" s="188" t="s">
        <v>39</v>
      </c>
      <c r="O683" s="77"/>
      <c r="P683" s="189">
        <f>O683*H683</f>
        <v>0</v>
      </c>
      <c r="Q683" s="189">
        <v>0</v>
      </c>
      <c r="R683" s="189">
        <f>Q683*H683</f>
        <v>0</v>
      </c>
      <c r="S683" s="189">
        <v>0</v>
      </c>
      <c r="T683" s="190">
        <f>S683*H683</f>
        <v>0</v>
      </c>
      <c r="U683" s="38"/>
      <c r="V683" s="38"/>
      <c r="W683" s="38"/>
      <c r="X683" s="38"/>
      <c r="Y683" s="38"/>
      <c r="Z683" s="38"/>
      <c r="AA683" s="38"/>
      <c r="AB683" s="38"/>
      <c r="AC683" s="38"/>
      <c r="AD683" s="38"/>
      <c r="AE683" s="38"/>
      <c r="AR683" s="191" t="s">
        <v>263</v>
      </c>
      <c r="AT683" s="191" t="s">
        <v>147</v>
      </c>
      <c r="AU683" s="191" t="s">
        <v>84</v>
      </c>
      <c r="AY683" s="19" t="s">
        <v>145</v>
      </c>
      <c r="BE683" s="192">
        <f>IF(N683="základní",J683,0)</f>
        <v>0</v>
      </c>
      <c r="BF683" s="192">
        <f>IF(N683="snížená",J683,0)</f>
        <v>0</v>
      </c>
      <c r="BG683" s="192">
        <f>IF(N683="zákl. přenesená",J683,0)</f>
        <v>0</v>
      </c>
      <c r="BH683" s="192">
        <f>IF(N683="sníž. přenesená",J683,0)</f>
        <v>0</v>
      </c>
      <c r="BI683" s="192">
        <f>IF(N683="nulová",J683,0)</f>
        <v>0</v>
      </c>
      <c r="BJ683" s="19" t="s">
        <v>82</v>
      </c>
      <c r="BK683" s="192">
        <f>ROUND(I683*H683,2)</f>
        <v>0</v>
      </c>
      <c r="BL683" s="19" t="s">
        <v>263</v>
      </c>
      <c r="BM683" s="191" t="s">
        <v>817</v>
      </c>
    </row>
    <row r="684" s="2" customFormat="1">
      <c r="A684" s="38"/>
      <c r="B684" s="39"/>
      <c r="C684" s="38"/>
      <c r="D684" s="193" t="s">
        <v>154</v>
      </c>
      <c r="E684" s="38"/>
      <c r="F684" s="194" t="s">
        <v>816</v>
      </c>
      <c r="G684" s="38"/>
      <c r="H684" s="38"/>
      <c r="I684" s="195"/>
      <c r="J684" s="38"/>
      <c r="K684" s="38"/>
      <c r="L684" s="39"/>
      <c r="M684" s="196"/>
      <c r="N684" s="197"/>
      <c r="O684" s="77"/>
      <c r="P684" s="77"/>
      <c r="Q684" s="77"/>
      <c r="R684" s="77"/>
      <c r="S684" s="77"/>
      <c r="T684" s="78"/>
      <c r="U684" s="38"/>
      <c r="V684" s="38"/>
      <c r="W684" s="38"/>
      <c r="X684" s="38"/>
      <c r="Y684" s="38"/>
      <c r="Z684" s="38"/>
      <c r="AA684" s="38"/>
      <c r="AB684" s="38"/>
      <c r="AC684" s="38"/>
      <c r="AD684" s="38"/>
      <c r="AE684" s="38"/>
      <c r="AT684" s="19" t="s">
        <v>154</v>
      </c>
      <c r="AU684" s="19" t="s">
        <v>84</v>
      </c>
    </row>
    <row r="685" s="2" customFormat="1" ht="24.15" customHeight="1">
      <c r="A685" s="38"/>
      <c r="B685" s="179"/>
      <c r="C685" s="180" t="s">
        <v>818</v>
      </c>
      <c r="D685" s="243" t="s">
        <v>147</v>
      </c>
      <c r="E685" s="181" t="s">
        <v>819</v>
      </c>
      <c r="F685" s="182" t="s">
        <v>820</v>
      </c>
      <c r="G685" s="183" t="s">
        <v>789</v>
      </c>
      <c r="H685" s="184">
        <v>1</v>
      </c>
      <c r="I685" s="185"/>
      <c r="J685" s="186">
        <f>ROUND(I685*H685,2)</f>
        <v>0</v>
      </c>
      <c r="K685" s="182" t="s">
        <v>1</v>
      </c>
      <c r="L685" s="39"/>
      <c r="M685" s="187" t="s">
        <v>1</v>
      </c>
      <c r="N685" s="188" t="s">
        <v>39</v>
      </c>
      <c r="O685" s="77"/>
      <c r="P685" s="189">
        <f>O685*H685</f>
        <v>0</v>
      </c>
      <c r="Q685" s="189">
        <v>0</v>
      </c>
      <c r="R685" s="189">
        <f>Q685*H685</f>
        <v>0</v>
      </c>
      <c r="S685" s="189">
        <v>0</v>
      </c>
      <c r="T685" s="190">
        <f>S685*H685</f>
        <v>0</v>
      </c>
      <c r="U685" s="38"/>
      <c r="V685" s="38"/>
      <c r="W685" s="38"/>
      <c r="X685" s="38"/>
      <c r="Y685" s="38"/>
      <c r="Z685" s="38"/>
      <c r="AA685" s="38"/>
      <c r="AB685" s="38"/>
      <c r="AC685" s="38"/>
      <c r="AD685" s="38"/>
      <c r="AE685" s="38"/>
      <c r="AR685" s="191" t="s">
        <v>263</v>
      </c>
      <c r="AT685" s="191" t="s">
        <v>147</v>
      </c>
      <c r="AU685" s="191" t="s">
        <v>84</v>
      </c>
      <c r="AY685" s="19" t="s">
        <v>145</v>
      </c>
      <c r="BE685" s="192">
        <f>IF(N685="základní",J685,0)</f>
        <v>0</v>
      </c>
      <c r="BF685" s="192">
        <f>IF(N685="snížená",J685,0)</f>
        <v>0</v>
      </c>
      <c r="BG685" s="192">
        <f>IF(N685="zákl. přenesená",J685,0)</f>
        <v>0</v>
      </c>
      <c r="BH685" s="192">
        <f>IF(N685="sníž. přenesená",J685,0)</f>
        <v>0</v>
      </c>
      <c r="BI685" s="192">
        <f>IF(N685="nulová",J685,0)</f>
        <v>0</v>
      </c>
      <c r="BJ685" s="19" t="s">
        <v>82</v>
      </c>
      <c r="BK685" s="192">
        <f>ROUND(I685*H685,2)</f>
        <v>0</v>
      </c>
      <c r="BL685" s="19" t="s">
        <v>263</v>
      </c>
      <c r="BM685" s="191" t="s">
        <v>821</v>
      </c>
    </row>
    <row r="686" s="2" customFormat="1">
      <c r="A686" s="38"/>
      <c r="B686" s="39"/>
      <c r="C686" s="38"/>
      <c r="D686" s="193" t="s">
        <v>154</v>
      </c>
      <c r="E686" s="38"/>
      <c r="F686" s="194" t="s">
        <v>820</v>
      </c>
      <c r="G686" s="38"/>
      <c r="H686" s="38"/>
      <c r="I686" s="195"/>
      <c r="J686" s="38"/>
      <c r="K686" s="38"/>
      <c r="L686" s="39"/>
      <c r="M686" s="196"/>
      <c r="N686" s="197"/>
      <c r="O686" s="77"/>
      <c r="P686" s="77"/>
      <c r="Q686" s="77"/>
      <c r="R686" s="77"/>
      <c r="S686" s="77"/>
      <c r="T686" s="78"/>
      <c r="U686" s="38"/>
      <c r="V686" s="38"/>
      <c r="W686" s="38"/>
      <c r="X686" s="38"/>
      <c r="Y686" s="38"/>
      <c r="Z686" s="38"/>
      <c r="AA686" s="38"/>
      <c r="AB686" s="38"/>
      <c r="AC686" s="38"/>
      <c r="AD686" s="38"/>
      <c r="AE686" s="38"/>
      <c r="AT686" s="19" t="s">
        <v>154</v>
      </c>
      <c r="AU686" s="19" t="s">
        <v>84</v>
      </c>
    </row>
    <row r="687" s="2" customFormat="1" ht="24.15" customHeight="1">
      <c r="A687" s="38"/>
      <c r="B687" s="179"/>
      <c r="C687" s="180" t="s">
        <v>822</v>
      </c>
      <c r="D687" s="243" t="s">
        <v>147</v>
      </c>
      <c r="E687" s="181" t="s">
        <v>823</v>
      </c>
      <c r="F687" s="182" t="s">
        <v>824</v>
      </c>
      <c r="G687" s="183" t="s">
        <v>789</v>
      </c>
      <c r="H687" s="184">
        <v>1</v>
      </c>
      <c r="I687" s="185"/>
      <c r="J687" s="186">
        <f>ROUND(I687*H687,2)</f>
        <v>0</v>
      </c>
      <c r="K687" s="182" t="s">
        <v>1</v>
      </c>
      <c r="L687" s="39"/>
      <c r="M687" s="187" t="s">
        <v>1</v>
      </c>
      <c r="N687" s="188" t="s">
        <v>39</v>
      </c>
      <c r="O687" s="77"/>
      <c r="P687" s="189">
        <f>O687*H687</f>
        <v>0</v>
      </c>
      <c r="Q687" s="189">
        <v>0</v>
      </c>
      <c r="R687" s="189">
        <f>Q687*H687</f>
        <v>0</v>
      </c>
      <c r="S687" s="189">
        <v>0</v>
      </c>
      <c r="T687" s="190">
        <f>S687*H687</f>
        <v>0</v>
      </c>
      <c r="U687" s="38"/>
      <c r="V687" s="38"/>
      <c r="W687" s="38"/>
      <c r="X687" s="38"/>
      <c r="Y687" s="38"/>
      <c r="Z687" s="38"/>
      <c r="AA687" s="38"/>
      <c r="AB687" s="38"/>
      <c r="AC687" s="38"/>
      <c r="AD687" s="38"/>
      <c r="AE687" s="38"/>
      <c r="AR687" s="191" t="s">
        <v>263</v>
      </c>
      <c r="AT687" s="191" t="s">
        <v>147</v>
      </c>
      <c r="AU687" s="191" t="s">
        <v>84</v>
      </c>
      <c r="AY687" s="19" t="s">
        <v>145</v>
      </c>
      <c r="BE687" s="192">
        <f>IF(N687="základní",J687,0)</f>
        <v>0</v>
      </c>
      <c r="BF687" s="192">
        <f>IF(N687="snížená",J687,0)</f>
        <v>0</v>
      </c>
      <c r="BG687" s="192">
        <f>IF(N687="zákl. přenesená",J687,0)</f>
        <v>0</v>
      </c>
      <c r="BH687" s="192">
        <f>IF(N687="sníž. přenesená",J687,0)</f>
        <v>0</v>
      </c>
      <c r="BI687" s="192">
        <f>IF(N687="nulová",J687,0)</f>
        <v>0</v>
      </c>
      <c r="BJ687" s="19" t="s">
        <v>82</v>
      </c>
      <c r="BK687" s="192">
        <f>ROUND(I687*H687,2)</f>
        <v>0</v>
      </c>
      <c r="BL687" s="19" t="s">
        <v>263</v>
      </c>
      <c r="BM687" s="191" t="s">
        <v>825</v>
      </c>
    </row>
    <row r="688" s="2" customFormat="1">
      <c r="A688" s="38"/>
      <c r="B688" s="39"/>
      <c r="C688" s="38"/>
      <c r="D688" s="193" t="s">
        <v>154</v>
      </c>
      <c r="E688" s="38"/>
      <c r="F688" s="194" t="s">
        <v>824</v>
      </c>
      <c r="G688" s="38"/>
      <c r="H688" s="38"/>
      <c r="I688" s="195"/>
      <c r="J688" s="38"/>
      <c r="K688" s="38"/>
      <c r="L688" s="39"/>
      <c r="M688" s="196"/>
      <c r="N688" s="197"/>
      <c r="O688" s="77"/>
      <c r="P688" s="77"/>
      <c r="Q688" s="77"/>
      <c r="R688" s="77"/>
      <c r="S688" s="77"/>
      <c r="T688" s="78"/>
      <c r="U688" s="38"/>
      <c r="V688" s="38"/>
      <c r="W688" s="38"/>
      <c r="X688" s="38"/>
      <c r="Y688" s="38"/>
      <c r="Z688" s="38"/>
      <c r="AA688" s="38"/>
      <c r="AB688" s="38"/>
      <c r="AC688" s="38"/>
      <c r="AD688" s="38"/>
      <c r="AE688" s="38"/>
      <c r="AT688" s="19" t="s">
        <v>154</v>
      </c>
      <c r="AU688" s="19" t="s">
        <v>84</v>
      </c>
    </row>
    <row r="689" s="2" customFormat="1" ht="24.15" customHeight="1">
      <c r="A689" s="38"/>
      <c r="B689" s="179"/>
      <c r="C689" s="180" t="s">
        <v>826</v>
      </c>
      <c r="D689" s="243" t="s">
        <v>147</v>
      </c>
      <c r="E689" s="181" t="s">
        <v>827</v>
      </c>
      <c r="F689" s="182" t="s">
        <v>828</v>
      </c>
      <c r="G689" s="183" t="s">
        <v>789</v>
      </c>
      <c r="H689" s="184">
        <v>1</v>
      </c>
      <c r="I689" s="185"/>
      <c r="J689" s="186">
        <f>ROUND(I689*H689,2)</f>
        <v>0</v>
      </c>
      <c r="K689" s="182" t="s">
        <v>1</v>
      </c>
      <c r="L689" s="39"/>
      <c r="M689" s="187" t="s">
        <v>1</v>
      </c>
      <c r="N689" s="188" t="s">
        <v>39</v>
      </c>
      <c r="O689" s="77"/>
      <c r="P689" s="189">
        <f>O689*H689</f>
        <v>0</v>
      </c>
      <c r="Q689" s="189">
        <v>0</v>
      </c>
      <c r="R689" s="189">
        <f>Q689*H689</f>
        <v>0</v>
      </c>
      <c r="S689" s="189">
        <v>0</v>
      </c>
      <c r="T689" s="190">
        <f>S689*H689</f>
        <v>0</v>
      </c>
      <c r="U689" s="38"/>
      <c r="V689" s="38"/>
      <c r="W689" s="38"/>
      <c r="X689" s="38"/>
      <c r="Y689" s="38"/>
      <c r="Z689" s="38"/>
      <c r="AA689" s="38"/>
      <c r="AB689" s="38"/>
      <c r="AC689" s="38"/>
      <c r="AD689" s="38"/>
      <c r="AE689" s="38"/>
      <c r="AR689" s="191" t="s">
        <v>263</v>
      </c>
      <c r="AT689" s="191" t="s">
        <v>147</v>
      </c>
      <c r="AU689" s="191" t="s">
        <v>84</v>
      </c>
      <c r="AY689" s="19" t="s">
        <v>145</v>
      </c>
      <c r="BE689" s="192">
        <f>IF(N689="základní",J689,0)</f>
        <v>0</v>
      </c>
      <c r="BF689" s="192">
        <f>IF(N689="snížená",J689,0)</f>
        <v>0</v>
      </c>
      <c r="BG689" s="192">
        <f>IF(N689="zákl. přenesená",J689,0)</f>
        <v>0</v>
      </c>
      <c r="BH689" s="192">
        <f>IF(N689="sníž. přenesená",J689,0)</f>
        <v>0</v>
      </c>
      <c r="BI689" s="192">
        <f>IF(N689="nulová",J689,0)</f>
        <v>0</v>
      </c>
      <c r="BJ689" s="19" t="s">
        <v>82</v>
      </c>
      <c r="BK689" s="192">
        <f>ROUND(I689*H689,2)</f>
        <v>0</v>
      </c>
      <c r="BL689" s="19" t="s">
        <v>263</v>
      </c>
      <c r="BM689" s="191" t="s">
        <v>829</v>
      </c>
    </row>
    <row r="690" s="2" customFormat="1">
      <c r="A690" s="38"/>
      <c r="B690" s="39"/>
      <c r="C690" s="38"/>
      <c r="D690" s="193" t="s">
        <v>154</v>
      </c>
      <c r="E690" s="38"/>
      <c r="F690" s="194" t="s">
        <v>828</v>
      </c>
      <c r="G690" s="38"/>
      <c r="H690" s="38"/>
      <c r="I690" s="195"/>
      <c r="J690" s="38"/>
      <c r="K690" s="38"/>
      <c r="L690" s="39"/>
      <c r="M690" s="196"/>
      <c r="N690" s="197"/>
      <c r="O690" s="77"/>
      <c r="P690" s="77"/>
      <c r="Q690" s="77"/>
      <c r="R690" s="77"/>
      <c r="S690" s="77"/>
      <c r="T690" s="78"/>
      <c r="U690" s="38"/>
      <c r="V690" s="38"/>
      <c r="W690" s="38"/>
      <c r="X690" s="38"/>
      <c r="Y690" s="38"/>
      <c r="Z690" s="38"/>
      <c r="AA690" s="38"/>
      <c r="AB690" s="38"/>
      <c r="AC690" s="38"/>
      <c r="AD690" s="38"/>
      <c r="AE690" s="38"/>
      <c r="AT690" s="19" t="s">
        <v>154</v>
      </c>
      <c r="AU690" s="19" t="s">
        <v>84</v>
      </c>
    </row>
    <row r="691" s="2" customFormat="1" ht="33" customHeight="1">
      <c r="A691" s="38"/>
      <c r="B691" s="179"/>
      <c r="C691" s="180" t="s">
        <v>830</v>
      </c>
      <c r="D691" s="243" t="s">
        <v>147</v>
      </c>
      <c r="E691" s="181" t="s">
        <v>831</v>
      </c>
      <c r="F691" s="182" t="s">
        <v>832</v>
      </c>
      <c r="G691" s="183" t="s">
        <v>789</v>
      </c>
      <c r="H691" s="184">
        <v>1</v>
      </c>
      <c r="I691" s="185"/>
      <c r="J691" s="186">
        <f>ROUND(I691*H691,2)</f>
        <v>0</v>
      </c>
      <c r="K691" s="182" t="s">
        <v>1</v>
      </c>
      <c r="L691" s="39"/>
      <c r="M691" s="187" t="s">
        <v>1</v>
      </c>
      <c r="N691" s="188" t="s">
        <v>39</v>
      </c>
      <c r="O691" s="77"/>
      <c r="P691" s="189">
        <f>O691*H691</f>
        <v>0</v>
      </c>
      <c r="Q691" s="189">
        <v>0</v>
      </c>
      <c r="R691" s="189">
        <f>Q691*H691</f>
        <v>0</v>
      </c>
      <c r="S691" s="189">
        <v>0</v>
      </c>
      <c r="T691" s="190">
        <f>S691*H691</f>
        <v>0</v>
      </c>
      <c r="U691" s="38"/>
      <c r="V691" s="38"/>
      <c r="W691" s="38"/>
      <c r="X691" s="38"/>
      <c r="Y691" s="38"/>
      <c r="Z691" s="38"/>
      <c r="AA691" s="38"/>
      <c r="AB691" s="38"/>
      <c r="AC691" s="38"/>
      <c r="AD691" s="38"/>
      <c r="AE691" s="38"/>
      <c r="AR691" s="191" t="s">
        <v>263</v>
      </c>
      <c r="AT691" s="191" t="s">
        <v>147</v>
      </c>
      <c r="AU691" s="191" t="s">
        <v>84</v>
      </c>
      <c r="AY691" s="19" t="s">
        <v>145</v>
      </c>
      <c r="BE691" s="192">
        <f>IF(N691="základní",J691,0)</f>
        <v>0</v>
      </c>
      <c r="BF691" s="192">
        <f>IF(N691="snížená",J691,0)</f>
        <v>0</v>
      </c>
      <c r="BG691" s="192">
        <f>IF(N691="zákl. přenesená",J691,0)</f>
        <v>0</v>
      </c>
      <c r="BH691" s="192">
        <f>IF(N691="sníž. přenesená",J691,0)</f>
        <v>0</v>
      </c>
      <c r="BI691" s="192">
        <f>IF(N691="nulová",J691,0)</f>
        <v>0</v>
      </c>
      <c r="BJ691" s="19" t="s">
        <v>82</v>
      </c>
      <c r="BK691" s="192">
        <f>ROUND(I691*H691,2)</f>
        <v>0</v>
      </c>
      <c r="BL691" s="19" t="s">
        <v>263</v>
      </c>
      <c r="BM691" s="191" t="s">
        <v>833</v>
      </c>
    </row>
    <row r="692" s="2" customFormat="1">
      <c r="A692" s="38"/>
      <c r="B692" s="39"/>
      <c r="C692" s="38"/>
      <c r="D692" s="193" t="s">
        <v>154</v>
      </c>
      <c r="E692" s="38"/>
      <c r="F692" s="194" t="s">
        <v>832</v>
      </c>
      <c r="G692" s="38"/>
      <c r="H692" s="38"/>
      <c r="I692" s="195"/>
      <c r="J692" s="38"/>
      <c r="K692" s="38"/>
      <c r="L692" s="39"/>
      <c r="M692" s="196"/>
      <c r="N692" s="197"/>
      <c r="O692" s="77"/>
      <c r="P692" s="77"/>
      <c r="Q692" s="77"/>
      <c r="R692" s="77"/>
      <c r="S692" s="77"/>
      <c r="T692" s="78"/>
      <c r="U692" s="38"/>
      <c r="V692" s="38"/>
      <c r="W692" s="38"/>
      <c r="X692" s="38"/>
      <c r="Y692" s="38"/>
      <c r="Z692" s="38"/>
      <c r="AA692" s="38"/>
      <c r="AB692" s="38"/>
      <c r="AC692" s="38"/>
      <c r="AD692" s="38"/>
      <c r="AE692" s="38"/>
      <c r="AT692" s="19" t="s">
        <v>154</v>
      </c>
      <c r="AU692" s="19" t="s">
        <v>84</v>
      </c>
    </row>
    <row r="693" s="2" customFormat="1" ht="24.15" customHeight="1">
      <c r="A693" s="38"/>
      <c r="B693" s="179"/>
      <c r="C693" s="180" t="s">
        <v>834</v>
      </c>
      <c r="D693" s="180" t="s">
        <v>147</v>
      </c>
      <c r="E693" s="181" t="s">
        <v>835</v>
      </c>
      <c r="F693" s="182" t="s">
        <v>836</v>
      </c>
      <c r="G693" s="183" t="s">
        <v>169</v>
      </c>
      <c r="H693" s="184">
        <v>2.6400000000000001</v>
      </c>
      <c r="I693" s="185"/>
      <c r="J693" s="186">
        <f>ROUND(I693*H693,2)</f>
        <v>0</v>
      </c>
      <c r="K693" s="182" t="s">
        <v>151</v>
      </c>
      <c r="L693" s="39"/>
      <c r="M693" s="187" t="s">
        <v>1</v>
      </c>
      <c r="N693" s="188" t="s">
        <v>39</v>
      </c>
      <c r="O693" s="77"/>
      <c r="P693" s="189">
        <f>O693*H693</f>
        <v>0</v>
      </c>
      <c r="Q693" s="189">
        <v>0</v>
      </c>
      <c r="R693" s="189">
        <f>Q693*H693</f>
        <v>0</v>
      </c>
      <c r="S693" s="189">
        <v>0</v>
      </c>
      <c r="T693" s="190">
        <f>S693*H693</f>
        <v>0</v>
      </c>
      <c r="U693" s="38"/>
      <c r="V693" s="38"/>
      <c r="W693" s="38"/>
      <c r="X693" s="38"/>
      <c r="Y693" s="38"/>
      <c r="Z693" s="38"/>
      <c r="AA693" s="38"/>
      <c r="AB693" s="38"/>
      <c r="AC693" s="38"/>
      <c r="AD693" s="38"/>
      <c r="AE693" s="38"/>
      <c r="AR693" s="191" t="s">
        <v>263</v>
      </c>
      <c r="AT693" s="191" t="s">
        <v>147</v>
      </c>
      <c r="AU693" s="191" t="s">
        <v>84</v>
      </c>
      <c r="AY693" s="19" t="s">
        <v>145</v>
      </c>
      <c r="BE693" s="192">
        <f>IF(N693="základní",J693,0)</f>
        <v>0</v>
      </c>
      <c r="BF693" s="192">
        <f>IF(N693="snížená",J693,0)</f>
        <v>0</v>
      </c>
      <c r="BG693" s="192">
        <f>IF(N693="zákl. přenesená",J693,0)</f>
        <v>0</v>
      </c>
      <c r="BH693" s="192">
        <f>IF(N693="sníž. přenesená",J693,0)</f>
        <v>0</v>
      </c>
      <c r="BI693" s="192">
        <f>IF(N693="nulová",J693,0)</f>
        <v>0</v>
      </c>
      <c r="BJ693" s="19" t="s">
        <v>82</v>
      </c>
      <c r="BK693" s="192">
        <f>ROUND(I693*H693,2)</f>
        <v>0</v>
      </c>
      <c r="BL693" s="19" t="s">
        <v>263</v>
      </c>
      <c r="BM693" s="191" t="s">
        <v>837</v>
      </c>
    </row>
    <row r="694" s="2" customFormat="1">
      <c r="A694" s="38"/>
      <c r="B694" s="39"/>
      <c r="C694" s="38"/>
      <c r="D694" s="193" t="s">
        <v>154</v>
      </c>
      <c r="E694" s="38"/>
      <c r="F694" s="194" t="s">
        <v>838</v>
      </c>
      <c r="G694" s="38"/>
      <c r="H694" s="38"/>
      <c r="I694" s="195"/>
      <c r="J694" s="38"/>
      <c r="K694" s="38"/>
      <c r="L694" s="39"/>
      <c r="M694" s="196"/>
      <c r="N694" s="197"/>
      <c r="O694" s="77"/>
      <c r="P694" s="77"/>
      <c r="Q694" s="77"/>
      <c r="R694" s="77"/>
      <c r="S694" s="77"/>
      <c r="T694" s="78"/>
      <c r="U694" s="38"/>
      <c r="V694" s="38"/>
      <c r="W694" s="38"/>
      <c r="X694" s="38"/>
      <c r="Y694" s="38"/>
      <c r="Z694" s="38"/>
      <c r="AA694" s="38"/>
      <c r="AB694" s="38"/>
      <c r="AC694" s="38"/>
      <c r="AD694" s="38"/>
      <c r="AE694" s="38"/>
      <c r="AT694" s="19" t="s">
        <v>154</v>
      </c>
      <c r="AU694" s="19" t="s">
        <v>84</v>
      </c>
    </row>
    <row r="695" s="2" customFormat="1">
      <c r="A695" s="38"/>
      <c r="B695" s="39"/>
      <c r="C695" s="38"/>
      <c r="D695" s="198" t="s">
        <v>156</v>
      </c>
      <c r="E695" s="38"/>
      <c r="F695" s="199" t="s">
        <v>839</v>
      </c>
      <c r="G695" s="38"/>
      <c r="H695" s="38"/>
      <c r="I695" s="195"/>
      <c r="J695" s="38"/>
      <c r="K695" s="38"/>
      <c r="L695" s="39"/>
      <c r="M695" s="196"/>
      <c r="N695" s="197"/>
      <c r="O695" s="77"/>
      <c r="P695" s="77"/>
      <c r="Q695" s="77"/>
      <c r="R695" s="77"/>
      <c r="S695" s="77"/>
      <c r="T695" s="78"/>
      <c r="U695" s="38"/>
      <c r="V695" s="38"/>
      <c r="W695" s="38"/>
      <c r="X695" s="38"/>
      <c r="Y695" s="38"/>
      <c r="Z695" s="38"/>
      <c r="AA695" s="38"/>
      <c r="AB695" s="38"/>
      <c r="AC695" s="38"/>
      <c r="AD695" s="38"/>
      <c r="AE695" s="38"/>
      <c r="AT695" s="19" t="s">
        <v>156</v>
      </c>
      <c r="AU695" s="19" t="s">
        <v>84</v>
      </c>
    </row>
    <row r="696" s="12" customFormat="1" ht="22.8" customHeight="1">
      <c r="A696" s="12"/>
      <c r="B696" s="166"/>
      <c r="C696" s="12"/>
      <c r="D696" s="167" t="s">
        <v>73</v>
      </c>
      <c r="E696" s="177" t="s">
        <v>840</v>
      </c>
      <c r="F696" s="177" t="s">
        <v>841</v>
      </c>
      <c r="G696" s="12"/>
      <c r="H696" s="12"/>
      <c r="I696" s="169"/>
      <c r="J696" s="178">
        <f>BK696</f>
        <v>0</v>
      </c>
      <c r="K696" s="12"/>
      <c r="L696" s="166"/>
      <c r="M696" s="171"/>
      <c r="N696" s="172"/>
      <c r="O696" s="172"/>
      <c r="P696" s="173">
        <f>SUM(P697:P726)</f>
        <v>0</v>
      </c>
      <c r="Q696" s="172"/>
      <c r="R696" s="173">
        <f>SUM(R697:R726)</f>
        <v>0.41568120000000008</v>
      </c>
      <c r="S696" s="172"/>
      <c r="T696" s="174">
        <f>SUM(T697:T726)</f>
        <v>0</v>
      </c>
      <c r="U696" s="12"/>
      <c r="V696" s="12"/>
      <c r="W696" s="12"/>
      <c r="X696" s="12"/>
      <c r="Y696" s="12"/>
      <c r="Z696" s="12"/>
      <c r="AA696" s="12"/>
      <c r="AB696" s="12"/>
      <c r="AC696" s="12"/>
      <c r="AD696" s="12"/>
      <c r="AE696" s="12"/>
      <c r="AR696" s="167" t="s">
        <v>84</v>
      </c>
      <c r="AT696" s="175" t="s">
        <v>73</v>
      </c>
      <c r="AU696" s="175" t="s">
        <v>82</v>
      </c>
      <c r="AY696" s="167" t="s">
        <v>145</v>
      </c>
      <c r="BK696" s="176">
        <f>SUM(BK697:BK726)</f>
        <v>0</v>
      </c>
    </row>
    <row r="697" s="2" customFormat="1" ht="16.5" customHeight="1">
      <c r="A697" s="38"/>
      <c r="B697" s="179"/>
      <c r="C697" s="180" t="s">
        <v>842</v>
      </c>
      <c r="D697" s="180" t="s">
        <v>147</v>
      </c>
      <c r="E697" s="181" t="s">
        <v>843</v>
      </c>
      <c r="F697" s="182" t="s">
        <v>844</v>
      </c>
      <c r="G697" s="183" t="s">
        <v>150</v>
      </c>
      <c r="H697" s="184">
        <v>9.3940000000000001</v>
      </c>
      <c r="I697" s="185"/>
      <c r="J697" s="186">
        <f>ROUND(I697*H697,2)</f>
        <v>0</v>
      </c>
      <c r="K697" s="182" t="s">
        <v>151</v>
      </c>
      <c r="L697" s="39"/>
      <c r="M697" s="187" t="s">
        <v>1</v>
      </c>
      <c r="N697" s="188" t="s">
        <v>39</v>
      </c>
      <c r="O697" s="77"/>
      <c r="P697" s="189">
        <f>O697*H697</f>
        <v>0</v>
      </c>
      <c r="Q697" s="189">
        <v>0</v>
      </c>
      <c r="R697" s="189">
        <f>Q697*H697</f>
        <v>0</v>
      </c>
      <c r="S697" s="189">
        <v>0</v>
      </c>
      <c r="T697" s="190">
        <f>S697*H697</f>
        <v>0</v>
      </c>
      <c r="U697" s="38"/>
      <c r="V697" s="38"/>
      <c r="W697" s="38"/>
      <c r="X697" s="38"/>
      <c r="Y697" s="38"/>
      <c r="Z697" s="38"/>
      <c r="AA697" s="38"/>
      <c r="AB697" s="38"/>
      <c r="AC697" s="38"/>
      <c r="AD697" s="38"/>
      <c r="AE697" s="38"/>
      <c r="AR697" s="191" t="s">
        <v>263</v>
      </c>
      <c r="AT697" s="191" t="s">
        <v>147</v>
      </c>
      <c r="AU697" s="191" t="s">
        <v>84</v>
      </c>
      <c r="AY697" s="19" t="s">
        <v>145</v>
      </c>
      <c r="BE697" s="192">
        <f>IF(N697="základní",J697,0)</f>
        <v>0</v>
      </c>
      <c r="BF697" s="192">
        <f>IF(N697="snížená",J697,0)</f>
        <v>0</v>
      </c>
      <c r="BG697" s="192">
        <f>IF(N697="zákl. přenesená",J697,0)</f>
        <v>0</v>
      </c>
      <c r="BH697" s="192">
        <f>IF(N697="sníž. přenesená",J697,0)</f>
        <v>0</v>
      </c>
      <c r="BI697" s="192">
        <f>IF(N697="nulová",J697,0)</f>
        <v>0</v>
      </c>
      <c r="BJ697" s="19" t="s">
        <v>82</v>
      </c>
      <c r="BK697" s="192">
        <f>ROUND(I697*H697,2)</f>
        <v>0</v>
      </c>
      <c r="BL697" s="19" t="s">
        <v>263</v>
      </c>
      <c r="BM697" s="191" t="s">
        <v>845</v>
      </c>
    </row>
    <row r="698" s="2" customFormat="1">
      <c r="A698" s="38"/>
      <c r="B698" s="39"/>
      <c r="C698" s="38"/>
      <c r="D698" s="193" t="s">
        <v>154</v>
      </c>
      <c r="E698" s="38"/>
      <c r="F698" s="194" t="s">
        <v>846</v>
      </c>
      <c r="G698" s="38"/>
      <c r="H698" s="38"/>
      <c r="I698" s="195"/>
      <c r="J698" s="38"/>
      <c r="K698" s="38"/>
      <c r="L698" s="39"/>
      <c r="M698" s="196"/>
      <c r="N698" s="197"/>
      <c r="O698" s="77"/>
      <c r="P698" s="77"/>
      <c r="Q698" s="77"/>
      <c r="R698" s="77"/>
      <c r="S698" s="77"/>
      <c r="T698" s="78"/>
      <c r="U698" s="38"/>
      <c r="V698" s="38"/>
      <c r="W698" s="38"/>
      <c r="X698" s="38"/>
      <c r="Y698" s="38"/>
      <c r="Z698" s="38"/>
      <c r="AA698" s="38"/>
      <c r="AB698" s="38"/>
      <c r="AC698" s="38"/>
      <c r="AD698" s="38"/>
      <c r="AE698" s="38"/>
      <c r="AT698" s="19" t="s">
        <v>154</v>
      </c>
      <c r="AU698" s="19" t="s">
        <v>84</v>
      </c>
    </row>
    <row r="699" s="2" customFormat="1">
      <c r="A699" s="38"/>
      <c r="B699" s="39"/>
      <c r="C699" s="38"/>
      <c r="D699" s="198" t="s">
        <v>156</v>
      </c>
      <c r="E699" s="38"/>
      <c r="F699" s="199" t="s">
        <v>847</v>
      </c>
      <c r="G699" s="38"/>
      <c r="H699" s="38"/>
      <c r="I699" s="195"/>
      <c r="J699" s="38"/>
      <c r="K699" s="38"/>
      <c r="L699" s="39"/>
      <c r="M699" s="196"/>
      <c r="N699" s="197"/>
      <c r="O699" s="77"/>
      <c r="P699" s="77"/>
      <c r="Q699" s="77"/>
      <c r="R699" s="77"/>
      <c r="S699" s="77"/>
      <c r="T699" s="78"/>
      <c r="U699" s="38"/>
      <c r="V699" s="38"/>
      <c r="W699" s="38"/>
      <c r="X699" s="38"/>
      <c r="Y699" s="38"/>
      <c r="Z699" s="38"/>
      <c r="AA699" s="38"/>
      <c r="AB699" s="38"/>
      <c r="AC699" s="38"/>
      <c r="AD699" s="38"/>
      <c r="AE699" s="38"/>
      <c r="AT699" s="19" t="s">
        <v>156</v>
      </c>
      <c r="AU699" s="19" t="s">
        <v>84</v>
      </c>
    </row>
    <row r="700" s="15" customFormat="1">
      <c r="A700" s="15"/>
      <c r="B700" s="216"/>
      <c r="C700" s="15"/>
      <c r="D700" s="193" t="s">
        <v>158</v>
      </c>
      <c r="E700" s="217" t="s">
        <v>1</v>
      </c>
      <c r="F700" s="218" t="s">
        <v>848</v>
      </c>
      <c r="G700" s="15"/>
      <c r="H700" s="217" t="s">
        <v>1</v>
      </c>
      <c r="I700" s="219"/>
      <c r="J700" s="15"/>
      <c r="K700" s="15"/>
      <c r="L700" s="216"/>
      <c r="M700" s="220"/>
      <c r="N700" s="221"/>
      <c r="O700" s="221"/>
      <c r="P700" s="221"/>
      <c r="Q700" s="221"/>
      <c r="R700" s="221"/>
      <c r="S700" s="221"/>
      <c r="T700" s="222"/>
      <c r="U700" s="15"/>
      <c r="V700" s="15"/>
      <c r="W700" s="15"/>
      <c r="X700" s="15"/>
      <c r="Y700" s="15"/>
      <c r="Z700" s="15"/>
      <c r="AA700" s="15"/>
      <c r="AB700" s="15"/>
      <c r="AC700" s="15"/>
      <c r="AD700" s="15"/>
      <c r="AE700" s="15"/>
      <c r="AT700" s="217" t="s">
        <v>158</v>
      </c>
      <c r="AU700" s="217" t="s">
        <v>84</v>
      </c>
      <c r="AV700" s="15" t="s">
        <v>82</v>
      </c>
      <c r="AW700" s="15" t="s">
        <v>31</v>
      </c>
      <c r="AX700" s="15" t="s">
        <v>74</v>
      </c>
      <c r="AY700" s="217" t="s">
        <v>145</v>
      </c>
    </row>
    <row r="701" s="13" customFormat="1">
      <c r="A701" s="13"/>
      <c r="B701" s="200"/>
      <c r="C701" s="13"/>
      <c r="D701" s="193" t="s">
        <v>158</v>
      </c>
      <c r="E701" s="201" t="s">
        <v>1</v>
      </c>
      <c r="F701" s="202" t="s">
        <v>317</v>
      </c>
      <c r="G701" s="13"/>
      <c r="H701" s="203">
        <v>3.75</v>
      </c>
      <c r="I701" s="204"/>
      <c r="J701" s="13"/>
      <c r="K701" s="13"/>
      <c r="L701" s="200"/>
      <c r="M701" s="205"/>
      <c r="N701" s="206"/>
      <c r="O701" s="206"/>
      <c r="P701" s="206"/>
      <c r="Q701" s="206"/>
      <c r="R701" s="206"/>
      <c r="S701" s="206"/>
      <c r="T701" s="207"/>
      <c r="U701" s="13"/>
      <c r="V701" s="13"/>
      <c r="W701" s="13"/>
      <c r="X701" s="13"/>
      <c r="Y701" s="13"/>
      <c r="Z701" s="13"/>
      <c r="AA701" s="13"/>
      <c r="AB701" s="13"/>
      <c r="AC701" s="13"/>
      <c r="AD701" s="13"/>
      <c r="AE701" s="13"/>
      <c r="AT701" s="201" t="s">
        <v>158</v>
      </c>
      <c r="AU701" s="201" t="s">
        <v>84</v>
      </c>
      <c r="AV701" s="13" t="s">
        <v>84</v>
      </c>
      <c r="AW701" s="13" t="s">
        <v>31</v>
      </c>
      <c r="AX701" s="13" t="s">
        <v>74</v>
      </c>
      <c r="AY701" s="201" t="s">
        <v>145</v>
      </c>
    </row>
    <row r="702" s="13" customFormat="1">
      <c r="A702" s="13"/>
      <c r="B702" s="200"/>
      <c r="C702" s="13"/>
      <c r="D702" s="193" t="s">
        <v>158</v>
      </c>
      <c r="E702" s="201" t="s">
        <v>1</v>
      </c>
      <c r="F702" s="202" t="s">
        <v>849</v>
      </c>
      <c r="G702" s="13"/>
      <c r="H702" s="203">
        <v>2.5099999999999998</v>
      </c>
      <c r="I702" s="204"/>
      <c r="J702" s="13"/>
      <c r="K702" s="13"/>
      <c r="L702" s="200"/>
      <c r="M702" s="205"/>
      <c r="N702" s="206"/>
      <c r="O702" s="206"/>
      <c r="P702" s="206"/>
      <c r="Q702" s="206"/>
      <c r="R702" s="206"/>
      <c r="S702" s="206"/>
      <c r="T702" s="207"/>
      <c r="U702" s="13"/>
      <c r="V702" s="13"/>
      <c r="W702" s="13"/>
      <c r="X702" s="13"/>
      <c r="Y702" s="13"/>
      <c r="Z702" s="13"/>
      <c r="AA702" s="13"/>
      <c r="AB702" s="13"/>
      <c r="AC702" s="13"/>
      <c r="AD702" s="13"/>
      <c r="AE702" s="13"/>
      <c r="AT702" s="201" t="s">
        <v>158</v>
      </c>
      <c r="AU702" s="201" t="s">
        <v>84</v>
      </c>
      <c r="AV702" s="13" t="s">
        <v>84</v>
      </c>
      <c r="AW702" s="13" t="s">
        <v>31</v>
      </c>
      <c r="AX702" s="13" t="s">
        <v>74</v>
      </c>
      <c r="AY702" s="201" t="s">
        <v>145</v>
      </c>
    </row>
    <row r="703" s="13" customFormat="1">
      <c r="A703" s="13"/>
      <c r="B703" s="200"/>
      <c r="C703" s="13"/>
      <c r="D703" s="193" t="s">
        <v>158</v>
      </c>
      <c r="E703" s="201" t="s">
        <v>1</v>
      </c>
      <c r="F703" s="202" t="s">
        <v>850</v>
      </c>
      <c r="G703" s="13"/>
      <c r="H703" s="203">
        <v>3.1339999999999999</v>
      </c>
      <c r="I703" s="204"/>
      <c r="J703" s="13"/>
      <c r="K703" s="13"/>
      <c r="L703" s="200"/>
      <c r="M703" s="205"/>
      <c r="N703" s="206"/>
      <c r="O703" s="206"/>
      <c r="P703" s="206"/>
      <c r="Q703" s="206"/>
      <c r="R703" s="206"/>
      <c r="S703" s="206"/>
      <c r="T703" s="207"/>
      <c r="U703" s="13"/>
      <c r="V703" s="13"/>
      <c r="W703" s="13"/>
      <c r="X703" s="13"/>
      <c r="Y703" s="13"/>
      <c r="Z703" s="13"/>
      <c r="AA703" s="13"/>
      <c r="AB703" s="13"/>
      <c r="AC703" s="13"/>
      <c r="AD703" s="13"/>
      <c r="AE703" s="13"/>
      <c r="AT703" s="201" t="s">
        <v>158</v>
      </c>
      <c r="AU703" s="201" t="s">
        <v>84</v>
      </c>
      <c r="AV703" s="13" t="s">
        <v>84</v>
      </c>
      <c r="AW703" s="13" t="s">
        <v>31</v>
      </c>
      <c r="AX703" s="13" t="s">
        <v>74</v>
      </c>
      <c r="AY703" s="201" t="s">
        <v>145</v>
      </c>
    </row>
    <row r="704" s="14" customFormat="1">
      <c r="A704" s="14"/>
      <c r="B704" s="208"/>
      <c r="C704" s="14"/>
      <c r="D704" s="193" t="s">
        <v>158</v>
      </c>
      <c r="E704" s="209" t="s">
        <v>1</v>
      </c>
      <c r="F704" s="210" t="s">
        <v>160</v>
      </c>
      <c r="G704" s="14"/>
      <c r="H704" s="211">
        <v>9.3940000000000001</v>
      </c>
      <c r="I704" s="212"/>
      <c r="J704" s="14"/>
      <c r="K704" s="14"/>
      <c r="L704" s="208"/>
      <c r="M704" s="213"/>
      <c r="N704" s="214"/>
      <c r="O704" s="214"/>
      <c r="P704" s="214"/>
      <c r="Q704" s="214"/>
      <c r="R704" s="214"/>
      <c r="S704" s="214"/>
      <c r="T704" s="215"/>
      <c r="U704" s="14"/>
      <c r="V704" s="14"/>
      <c r="W704" s="14"/>
      <c r="X704" s="14"/>
      <c r="Y704" s="14"/>
      <c r="Z704" s="14"/>
      <c r="AA704" s="14"/>
      <c r="AB704" s="14"/>
      <c r="AC704" s="14"/>
      <c r="AD704" s="14"/>
      <c r="AE704" s="14"/>
      <c r="AT704" s="209" t="s">
        <v>158</v>
      </c>
      <c r="AU704" s="209" t="s">
        <v>84</v>
      </c>
      <c r="AV704" s="14" t="s">
        <v>152</v>
      </c>
      <c r="AW704" s="14" t="s">
        <v>31</v>
      </c>
      <c r="AX704" s="14" t="s">
        <v>82</v>
      </c>
      <c r="AY704" s="209" t="s">
        <v>145</v>
      </c>
    </row>
    <row r="705" s="2" customFormat="1" ht="16.5" customHeight="1">
      <c r="A705" s="38"/>
      <c r="B705" s="179"/>
      <c r="C705" s="180" t="s">
        <v>851</v>
      </c>
      <c r="D705" s="180" t="s">
        <v>147</v>
      </c>
      <c r="E705" s="181" t="s">
        <v>852</v>
      </c>
      <c r="F705" s="182" t="s">
        <v>853</v>
      </c>
      <c r="G705" s="183" t="s">
        <v>150</v>
      </c>
      <c r="H705" s="184">
        <v>9.3940000000000001</v>
      </c>
      <c r="I705" s="185"/>
      <c r="J705" s="186">
        <f>ROUND(I705*H705,2)</f>
        <v>0</v>
      </c>
      <c r="K705" s="182" t="s">
        <v>151</v>
      </c>
      <c r="L705" s="39"/>
      <c r="M705" s="187" t="s">
        <v>1</v>
      </c>
      <c r="N705" s="188" t="s">
        <v>39</v>
      </c>
      <c r="O705" s="77"/>
      <c r="P705" s="189">
        <f>O705*H705</f>
        <v>0</v>
      </c>
      <c r="Q705" s="189">
        <v>0.00029999999999999997</v>
      </c>
      <c r="R705" s="189">
        <f>Q705*H705</f>
        <v>0.0028181999999999999</v>
      </c>
      <c r="S705" s="189">
        <v>0</v>
      </c>
      <c r="T705" s="190">
        <f>S705*H705</f>
        <v>0</v>
      </c>
      <c r="U705" s="38"/>
      <c r="V705" s="38"/>
      <c r="W705" s="38"/>
      <c r="X705" s="38"/>
      <c r="Y705" s="38"/>
      <c r="Z705" s="38"/>
      <c r="AA705" s="38"/>
      <c r="AB705" s="38"/>
      <c r="AC705" s="38"/>
      <c r="AD705" s="38"/>
      <c r="AE705" s="38"/>
      <c r="AR705" s="191" t="s">
        <v>263</v>
      </c>
      <c r="AT705" s="191" t="s">
        <v>147</v>
      </c>
      <c r="AU705" s="191" t="s">
        <v>84</v>
      </c>
      <c r="AY705" s="19" t="s">
        <v>145</v>
      </c>
      <c r="BE705" s="192">
        <f>IF(N705="základní",J705,0)</f>
        <v>0</v>
      </c>
      <c r="BF705" s="192">
        <f>IF(N705="snížená",J705,0)</f>
        <v>0</v>
      </c>
      <c r="BG705" s="192">
        <f>IF(N705="zákl. přenesená",J705,0)</f>
        <v>0</v>
      </c>
      <c r="BH705" s="192">
        <f>IF(N705="sníž. přenesená",J705,0)</f>
        <v>0</v>
      </c>
      <c r="BI705" s="192">
        <f>IF(N705="nulová",J705,0)</f>
        <v>0</v>
      </c>
      <c r="BJ705" s="19" t="s">
        <v>82</v>
      </c>
      <c r="BK705" s="192">
        <f>ROUND(I705*H705,2)</f>
        <v>0</v>
      </c>
      <c r="BL705" s="19" t="s">
        <v>263</v>
      </c>
      <c r="BM705" s="191" t="s">
        <v>854</v>
      </c>
    </row>
    <row r="706" s="2" customFormat="1">
      <c r="A706" s="38"/>
      <c r="B706" s="39"/>
      <c r="C706" s="38"/>
      <c r="D706" s="193" t="s">
        <v>154</v>
      </c>
      <c r="E706" s="38"/>
      <c r="F706" s="194" t="s">
        <v>855</v>
      </c>
      <c r="G706" s="38"/>
      <c r="H706" s="38"/>
      <c r="I706" s="195"/>
      <c r="J706" s="38"/>
      <c r="K706" s="38"/>
      <c r="L706" s="39"/>
      <c r="M706" s="196"/>
      <c r="N706" s="197"/>
      <c r="O706" s="77"/>
      <c r="P706" s="77"/>
      <c r="Q706" s="77"/>
      <c r="R706" s="77"/>
      <c r="S706" s="77"/>
      <c r="T706" s="78"/>
      <c r="U706" s="38"/>
      <c r="V706" s="38"/>
      <c r="W706" s="38"/>
      <c r="X706" s="38"/>
      <c r="Y706" s="38"/>
      <c r="Z706" s="38"/>
      <c r="AA706" s="38"/>
      <c r="AB706" s="38"/>
      <c r="AC706" s="38"/>
      <c r="AD706" s="38"/>
      <c r="AE706" s="38"/>
      <c r="AT706" s="19" t="s">
        <v>154</v>
      </c>
      <c r="AU706" s="19" t="s">
        <v>84</v>
      </c>
    </row>
    <row r="707" s="2" customFormat="1">
      <c r="A707" s="38"/>
      <c r="B707" s="39"/>
      <c r="C707" s="38"/>
      <c r="D707" s="198" t="s">
        <v>156</v>
      </c>
      <c r="E707" s="38"/>
      <c r="F707" s="199" t="s">
        <v>856</v>
      </c>
      <c r="G707" s="38"/>
      <c r="H707" s="38"/>
      <c r="I707" s="195"/>
      <c r="J707" s="38"/>
      <c r="K707" s="38"/>
      <c r="L707" s="39"/>
      <c r="M707" s="196"/>
      <c r="N707" s="197"/>
      <c r="O707" s="77"/>
      <c r="P707" s="77"/>
      <c r="Q707" s="77"/>
      <c r="R707" s="77"/>
      <c r="S707" s="77"/>
      <c r="T707" s="78"/>
      <c r="U707" s="38"/>
      <c r="V707" s="38"/>
      <c r="W707" s="38"/>
      <c r="X707" s="38"/>
      <c r="Y707" s="38"/>
      <c r="Z707" s="38"/>
      <c r="AA707" s="38"/>
      <c r="AB707" s="38"/>
      <c r="AC707" s="38"/>
      <c r="AD707" s="38"/>
      <c r="AE707" s="38"/>
      <c r="AT707" s="19" t="s">
        <v>156</v>
      </c>
      <c r="AU707" s="19" t="s">
        <v>84</v>
      </c>
    </row>
    <row r="708" s="15" customFormat="1">
      <c r="A708" s="15"/>
      <c r="B708" s="216"/>
      <c r="C708" s="15"/>
      <c r="D708" s="193" t="s">
        <v>158</v>
      </c>
      <c r="E708" s="217" t="s">
        <v>1</v>
      </c>
      <c r="F708" s="218" t="s">
        <v>848</v>
      </c>
      <c r="G708" s="15"/>
      <c r="H708" s="217" t="s">
        <v>1</v>
      </c>
      <c r="I708" s="219"/>
      <c r="J708" s="15"/>
      <c r="K708" s="15"/>
      <c r="L708" s="216"/>
      <c r="M708" s="220"/>
      <c r="N708" s="221"/>
      <c r="O708" s="221"/>
      <c r="P708" s="221"/>
      <c r="Q708" s="221"/>
      <c r="R708" s="221"/>
      <c r="S708" s="221"/>
      <c r="T708" s="222"/>
      <c r="U708" s="15"/>
      <c r="V708" s="15"/>
      <c r="W708" s="15"/>
      <c r="X708" s="15"/>
      <c r="Y708" s="15"/>
      <c r="Z708" s="15"/>
      <c r="AA708" s="15"/>
      <c r="AB708" s="15"/>
      <c r="AC708" s="15"/>
      <c r="AD708" s="15"/>
      <c r="AE708" s="15"/>
      <c r="AT708" s="217" t="s">
        <v>158</v>
      </c>
      <c r="AU708" s="217" t="s">
        <v>84</v>
      </c>
      <c r="AV708" s="15" t="s">
        <v>82</v>
      </c>
      <c r="AW708" s="15" t="s">
        <v>31</v>
      </c>
      <c r="AX708" s="15" t="s">
        <v>74</v>
      </c>
      <c r="AY708" s="217" t="s">
        <v>145</v>
      </c>
    </row>
    <row r="709" s="13" customFormat="1">
      <c r="A709" s="13"/>
      <c r="B709" s="200"/>
      <c r="C709" s="13"/>
      <c r="D709" s="193" t="s">
        <v>158</v>
      </c>
      <c r="E709" s="201" t="s">
        <v>1</v>
      </c>
      <c r="F709" s="202" t="s">
        <v>317</v>
      </c>
      <c r="G709" s="13"/>
      <c r="H709" s="203">
        <v>3.75</v>
      </c>
      <c r="I709" s="204"/>
      <c r="J709" s="13"/>
      <c r="K709" s="13"/>
      <c r="L709" s="200"/>
      <c r="M709" s="205"/>
      <c r="N709" s="206"/>
      <c r="O709" s="206"/>
      <c r="P709" s="206"/>
      <c r="Q709" s="206"/>
      <c r="R709" s="206"/>
      <c r="S709" s="206"/>
      <c r="T709" s="207"/>
      <c r="U709" s="13"/>
      <c r="V709" s="13"/>
      <c r="W709" s="13"/>
      <c r="X709" s="13"/>
      <c r="Y709" s="13"/>
      <c r="Z709" s="13"/>
      <c r="AA709" s="13"/>
      <c r="AB709" s="13"/>
      <c r="AC709" s="13"/>
      <c r="AD709" s="13"/>
      <c r="AE709" s="13"/>
      <c r="AT709" s="201" t="s">
        <v>158</v>
      </c>
      <c r="AU709" s="201" t="s">
        <v>84</v>
      </c>
      <c r="AV709" s="13" t="s">
        <v>84</v>
      </c>
      <c r="AW709" s="13" t="s">
        <v>31</v>
      </c>
      <c r="AX709" s="13" t="s">
        <v>74</v>
      </c>
      <c r="AY709" s="201" t="s">
        <v>145</v>
      </c>
    </row>
    <row r="710" s="13" customFormat="1">
      <c r="A710" s="13"/>
      <c r="B710" s="200"/>
      <c r="C710" s="13"/>
      <c r="D710" s="193" t="s">
        <v>158</v>
      </c>
      <c r="E710" s="201" t="s">
        <v>1</v>
      </c>
      <c r="F710" s="202" t="s">
        <v>849</v>
      </c>
      <c r="G710" s="13"/>
      <c r="H710" s="203">
        <v>2.5099999999999998</v>
      </c>
      <c r="I710" s="204"/>
      <c r="J710" s="13"/>
      <c r="K710" s="13"/>
      <c r="L710" s="200"/>
      <c r="M710" s="205"/>
      <c r="N710" s="206"/>
      <c r="O710" s="206"/>
      <c r="P710" s="206"/>
      <c r="Q710" s="206"/>
      <c r="R710" s="206"/>
      <c r="S710" s="206"/>
      <c r="T710" s="207"/>
      <c r="U710" s="13"/>
      <c r="V710" s="13"/>
      <c r="W710" s="13"/>
      <c r="X710" s="13"/>
      <c r="Y710" s="13"/>
      <c r="Z710" s="13"/>
      <c r="AA710" s="13"/>
      <c r="AB710" s="13"/>
      <c r="AC710" s="13"/>
      <c r="AD710" s="13"/>
      <c r="AE710" s="13"/>
      <c r="AT710" s="201" t="s">
        <v>158</v>
      </c>
      <c r="AU710" s="201" t="s">
        <v>84</v>
      </c>
      <c r="AV710" s="13" t="s">
        <v>84</v>
      </c>
      <c r="AW710" s="13" t="s">
        <v>31</v>
      </c>
      <c r="AX710" s="13" t="s">
        <v>74</v>
      </c>
      <c r="AY710" s="201" t="s">
        <v>145</v>
      </c>
    </row>
    <row r="711" s="13" customFormat="1">
      <c r="A711" s="13"/>
      <c r="B711" s="200"/>
      <c r="C711" s="13"/>
      <c r="D711" s="193" t="s">
        <v>158</v>
      </c>
      <c r="E711" s="201" t="s">
        <v>1</v>
      </c>
      <c r="F711" s="202" t="s">
        <v>850</v>
      </c>
      <c r="G711" s="13"/>
      <c r="H711" s="203">
        <v>3.1339999999999999</v>
      </c>
      <c r="I711" s="204"/>
      <c r="J711" s="13"/>
      <c r="K711" s="13"/>
      <c r="L711" s="200"/>
      <c r="M711" s="205"/>
      <c r="N711" s="206"/>
      <c r="O711" s="206"/>
      <c r="P711" s="206"/>
      <c r="Q711" s="206"/>
      <c r="R711" s="206"/>
      <c r="S711" s="206"/>
      <c r="T711" s="207"/>
      <c r="U711" s="13"/>
      <c r="V711" s="13"/>
      <c r="W711" s="13"/>
      <c r="X711" s="13"/>
      <c r="Y711" s="13"/>
      <c r="Z711" s="13"/>
      <c r="AA711" s="13"/>
      <c r="AB711" s="13"/>
      <c r="AC711" s="13"/>
      <c r="AD711" s="13"/>
      <c r="AE711" s="13"/>
      <c r="AT711" s="201" t="s">
        <v>158</v>
      </c>
      <c r="AU711" s="201" t="s">
        <v>84</v>
      </c>
      <c r="AV711" s="13" t="s">
        <v>84</v>
      </c>
      <c r="AW711" s="13" t="s">
        <v>31</v>
      </c>
      <c r="AX711" s="13" t="s">
        <v>74</v>
      </c>
      <c r="AY711" s="201" t="s">
        <v>145</v>
      </c>
    </row>
    <row r="712" s="14" customFormat="1">
      <c r="A712" s="14"/>
      <c r="B712" s="208"/>
      <c r="C712" s="14"/>
      <c r="D712" s="193" t="s">
        <v>158</v>
      </c>
      <c r="E712" s="209" t="s">
        <v>1</v>
      </c>
      <c r="F712" s="210" t="s">
        <v>160</v>
      </c>
      <c r="G712" s="14"/>
      <c r="H712" s="211">
        <v>9.3940000000000001</v>
      </c>
      <c r="I712" s="212"/>
      <c r="J712" s="14"/>
      <c r="K712" s="14"/>
      <c r="L712" s="208"/>
      <c r="M712" s="213"/>
      <c r="N712" s="214"/>
      <c r="O712" s="214"/>
      <c r="P712" s="214"/>
      <c r="Q712" s="214"/>
      <c r="R712" s="214"/>
      <c r="S712" s="214"/>
      <c r="T712" s="215"/>
      <c r="U712" s="14"/>
      <c r="V712" s="14"/>
      <c r="W712" s="14"/>
      <c r="X712" s="14"/>
      <c r="Y712" s="14"/>
      <c r="Z712" s="14"/>
      <c r="AA712" s="14"/>
      <c r="AB712" s="14"/>
      <c r="AC712" s="14"/>
      <c r="AD712" s="14"/>
      <c r="AE712" s="14"/>
      <c r="AT712" s="209" t="s">
        <v>158</v>
      </c>
      <c r="AU712" s="209" t="s">
        <v>84</v>
      </c>
      <c r="AV712" s="14" t="s">
        <v>152</v>
      </c>
      <c r="AW712" s="14" t="s">
        <v>31</v>
      </c>
      <c r="AX712" s="14" t="s">
        <v>82</v>
      </c>
      <c r="AY712" s="209" t="s">
        <v>145</v>
      </c>
    </row>
    <row r="713" s="2" customFormat="1" ht="33" customHeight="1">
      <c r="A713" s="38"/>
      <c r="B713" s="179"/>
      <c r="C713" s="180" t="s">
        <v>857</v>
      </c>
      <c r="D713" s="180" t="s">
        <v>147</v>
      </c>
      <c r="E713" s="181" t="s">
        <v>858</v>
      </c>
      <c r="F713" s="182" t="s">
        <v>859</v>
      </c>
      <c r="G713" s="183" t="s">
        <v>150</v>
      </c>
      <c r="H713" s="184">
        <v>9.3940000000000001</v>
      </c>
      <c r="I713" s="185"/>
      <c r="J713" s="186">
        <f>ROUND(I713*H713,2)</f>
        <v>0</v>
      </c>
      <c r="K713" s="182" t="s">
        <v>151</v>
      </c>
      <c r="L713" s="39"/>
      <c r="M713" s="187" t="s">
        <v>1</v>
      </c>
      <c r="N713" s="188" t="s">
        <v>39</v>
      </c>
      <c r="O713" s="77"/>
      <c r="P713" s="189">
        <f>O713*H713</f>
        <v>0</v>
      </c>
      <c r="Q713" s="189">
        <v>0.0060000000000000001</v>
      </c>
      <c r="R713" s="189">
        <f>Q713*H713</f>
        <v>0.056364000000000004</v>
      </c>
      <c r="S713" s="189">
        <v>0</v>
      </c>
      <c r="T713" s="190">
        <f>S713*H713</f>
        <v>0</v>
      </c>
      <c r="U713" s="38"/>
      <c r="V713" s="38"/>
      <c r="W713" s="38"/>
      <c r="X713" s="38"/>
      <c r="Y713" s="38"/>
      <c r="Z713" s="38"/>
      <c r="AA713" s="38"/>
      <c r="AB713" s="38"/>
      <c r="AC713" s="38"/>
      <c r="AD713" s="38"/>
      <c r="AE713" s="38"/>
      <c r="AR713" s="191" t="s">
        <v>263</v>
      </c>
      <c r="AT713" s="191" t="s">
        <v>147</v>
      </c>
      <c r="AU713" s="191" t="s">
        <v>84</v>
      </c>
      <c r="AY713" s="19" t="s">
        <v>145</v>
      </c>
      <c r="BE713" s="192">
        <f>IF(N713="základní",J713,0)</f>
        <v>0</v>
      </c>
      <c r="BF713" s="192">
        <f>IF(N713="snížená",J713,0)</f>
        <v>0</v>
      </c>
      <c r="BG713" s="192">
        <f>IF(N713="zákl. přenesená",J713,0)</f>
        <v>0</v>
      </c>
      <c r="BH713" s="192">
        <f>IF(N713="sníž. přenesená",J713,0)</f>
        <v>0</v>
      </c>
      <c r="BI713" s="192">
        <f>IF(N713="nulová",J713,0)</f>
        <v>0</v>
      </c>
      <c r="BJ713" s="19" t="s">
        <v>82</v>
      </c>
      <c r="BK713" s="192">
        <f>ROUND(I713*H713,2)</f>
        <v>0</v>
      </c>
      <c r="BL713" s="19" t="s">
        <v>263</v>
      </c>
      <c r="BM713" s="191" t="s">
        <v>860</v>
      </c>
    </row>
    <row r="714" s="2" customFormat="1">
      <c r="A714" s="38"/>
      <c r="B714" s="39"/>
      <c r="C714" s="38"/>
      <c r="D714" s="193" t="s">
        <v>154</v>
      </c>
      <c r="E714" s="38"/>
      <c r="F714" s="194" t="s">
        <v>861</v>
      </c>
      <c r="G714" s="38"/>
      <c r="H714" s="38"/>
      <c r="I714" s="195"/>
      <c r="J714" s="38"/>
      <c r="K714" s="38"/>
      <c r="L714" s="39"/>
      <c r="M714" s="196"/>
      <c r="N714" s="197"/>
      <c r="O714" s="77"/>
      <c r="P714" s="77"/>
      <c r="Q714" s="77"/>
      <c r="R714" s="77"/>
      <c r="S714" s="77"/>
      <c r="T714" s="78"/>
      <c r="U714" s="38"/>
      <c r="V714" s="38"/>
      <c r="W714" s="38"/>
      <c r="X714" s="38"/>
      <c r="Y714" s="38"/>
      <c r="Z714" s="38"/>
      <c r="AA714" s="38"/>
      <c r="AB714" s="38"/>
      <c r="AC714" s="38"/>
      <c r="AD714" s="38"/>
      <c r="AE714" s="38"/>
      <c r="AT714" s="19" t="s">
        <v>154</v>
      </c>
      <c r="AU714" s="19" t="s">
        <v>84</v>
      </c>
    </row>
    <row r="715" s="2" customFormat="1">
      <c r="A715" s="38"/>
      <c r="B715" s="39"/>
      <c r="C715" s="38"/>
      <c r="D715" s="198" t="s">
        <v>156</v>
      </c>
      <c r="E715" s="38"/>
      <c r="F715" s="199" t="s">
        <v>862</v>
      </c>
      <c r="G715" s="38"/>
      <c r="H715" s="38"/>
      <c r="I715" s="195"/>
      <c r="J715" s="38"/>
      <c r="K715" s="38"/>
      <c r="L715" s="39"/>
      <c r="M715" s="196"/>
      <c r="N715" s="197"/>
      <c r="O715" s="77"/>
      <c r="P715" s="77"/>
      <c r="Q715" s="77"/>
      <c r="R715" s="77"/>
      <c r="S715" s="77"/>
      <c r="T715" s="78"/>
      <c r="U715" s="38"/>
      <c r="V715" s="38"/>
      <c r="W715" s="38"/>
      <c r="X715" s="38"/>
      <c r="Y715" s="38"/>
      <c r="Z715" s="38"/>
      <c r="AA715" s="38"/>
      <c r="AB715" s="38"/>
      <c r="AC715" s="38"/>
      <c r="AD715" s="38"/>
      <c r="AE715" s="38"/>
      <c r="AT715" s="19" t="s">
        <v>156</v>
      </c>
      <c r="AU715" s="19" t="s">
        <v>84</v>
      </c>
    </row>
    <row r="716" s="15" customFormat="1">
      <c r="A716" s="15"/>
      <c r="B716" s="216"/>
      <c r="C716" s="15"/>
      <c r="D716" s="193" t="s">
        <v>158</v>
      </c>
      <c r="E716" s="217" t="s">
        <v>1</v>
      </c>
      <c r="F716" s="218" t="s">
        <v>848</v>
      </c>
      <c r="G716" s="15"/>
      <c r="H716" s="217" t="s">
        <v>1</v>
      </c>
      <c r="I716" s="219"/>
      <c r="J716" s="15"/>
      <c r="K716" s="15"/>
      <c r="L716" s="216"/>
      <c r="M716" s="220"/>
      <c r="N716" s="221"/>
      <c r="O716" s="221"/>
      <c r="P716" s="221"/>
      <c r="Q716" s="221"/>
      <c r="R716" s="221"/>
      <c r="S716" s="221"/>
      <c r="T716" s="222"/>
      <c r="U716" s="15"/>
      <c r="V716" s="15"/>
      <c r="W716" s="15"/>
      <c r="X716" s="15"/>
      <c r="Y716" s="15"/>
      <c r="Z716" s="15"/>
      <c r="AA716" s="15"/>
      <c r="AB716" s="15"/>
      <c r="AC716" s="15"/>
      <c r="AD716" s="15"/>
      <c r="AE716" s="15"/>
      <c r="AT716" s="217" t="s">
        <v>158</v>
      </c>
      <c r="AU716" s="217" t="s">
        <v>84</v>
      </c>
      <c r="AV716" s="15" t="s">
        <v>82</v>
      </c>
      <c r="AW716" s="15" t="s">
        <v>31</v>
      </c>
      <c r="AX716" s="15" t="s">
        <v>74</v>
      </c>
      <c r="AY716" s="217" t="s">
        <v>145</v>
      </c>
    </row>
    <row r="717" s="13" customFormat="1">
      <c r="A717" s="13"/>
      <c r="B717" s="200"/>
      <c r="C717" s="13"/>
      <c r="D717" s="193" t="s">
        <v>158</v>
      </c>
      <c r="E717" s="201" t="s">
        <v>1</v>
      </c>
      <c r="F717" s="202" t="s">
        <v>317</v>
      </c>
      <c r="G717" s="13"/>
      <c r="H717" s="203">
        <v>3.75</v>
      </c>
      <c r="I717" s="204"/>
      <c r="J717" s="13"/>
      <c r="K717" s="13"/>
      <c r="L717" s="200"/>
      <c r="M717" s="205"/>
      <c r="N717" s="206"/>
      <c r="O717" s="206"/>
      <c r="P717" s="206"/>
      <c r="Q717" s="206"/>
      <c r="R717" s="206"/>
      <c r="S717" s="206"/>
      <c r="T717" s="207"/>
      <c r="U717" s="13"/>
      <c r="V717" s="13"/>
      <c r="W717" s="13"/>
      <c r="X717" s="13"/>
      <c r="Y717" s="13"/>
      <c r="Z717" s="13"/>
      <c r="AA717" s="13"/>
      <c r="AB717" s="13"/>
      <c r="AC717" s="13"/>
      <c r="AD717" s="13"/>
      <c r="AE717" s="13"/>
      <c r="AT717" s="201" t="s">
        <v>158</v>
      </c>
      <c r="AU717" s="201" t="s">
        <v>84</v>
      </c>
      <c r="AV717" s="13" t="s">
        <v>84</v>
      </c>
      <c r="AW717" s="13" t="s">
        <v>31</v>
      </c>
      <c r="AX717" s="13" t="s">
        <v>74</v>
      </c>
      <c r="AY717" s="201" t="s">
        <v>145</v>
      </c>
    </row>
    <row r="718" s="13" customFormat="1">
      <c r="A718" s="13"/>
      <c r="B718" s="200"/>
      <c r="C718" s="13"/>
      <c r="D718" s="193" t="s">
        <v>158</v>
      </c>
      <c r="E718" s="201" t="s">
        <v>1</v>
      </c>
      <c r="F718" s="202" t="s">
        <v>849</v>
      </c>
      <c r="G718" s="13"/>
      <c r="H718" s="203">
        <v>2.5099999999999998</v>
      </c>
      <c r="I718" s="204"/>
      <c r="J718" s="13"/>
      <c r="K718" s="13"/>
      <c r="L718" s="200"/>
      <c r="M718" s="205"/>
      <c r="N718" s="206"/>
      <c r="O718" s="206"/>
      <c r="P718" s="206"/>
      <c r="Q718" s="206"/>
      <c r="R718" s="206"/>
      <c r="S718" s="206"/>
      <c r="T718" s="207"/>
      <c r="U718" s="13"/>
      <c r="V718" s="13"/>
      <c r="W718" s="13"/>
      <c r="X718" s="13"/>
      <c r="Y718" s="13"/>
      <c r="Z718" s="13"/>
      <c r="AA718" s="13"/>
      <c r="AB718" s="13"/>
      <c r="AC718" s="13"/>
      <c r="AD718" s="13"/>
      <c r="AE718" s="13"/>
      <c r="AT718" s="201" t="s">
        <v>158</v>
      </c>
      <c r="AU718" s="201" t="s">
        <v>84</v>
      </c>
      <c r="AV718" s="13" t="s">
        <v>84</v>
      </c>
      <c r="AW718" s="13" t="s">
        <v>31</v>
      </c>
      <c r="AX718" s="13" t="s">
        <v>74</v>
      </c>
      <c r="AY718" s="201" t="s">
        <v>145</v>
      </c>
    </row>
    <row r="719" s="13" customFormat="1">
      <c r="A719" s="13"/>
      <c r="B719" s="200"/>
      <c r="C719" s="13"/>
      <c r="D719" s="193" t="s">
        <v>158</v>
      </c>
      <c r="E719" s="201" t="s">
        <v>1</v>
      </c>
      <c r="F719" s="202" t="s">
        <v>850</v>
      </c>
      <c r="G719" s="13"/>
      <c r="H719" s="203">
        <v>3.1339999999999999</v>
      </c>
      <c r="I719" s="204"/>
      <c r="J719" s="13"/>
      <c r="K719" s="13"/>
      <c r="L719" s="200"/>
      <c r="M719" s="205"/>
      <c r="N719" s="206"/>
      <c r="O719" s="206"/>
      <c r="P719" s="206"/>
      <c r="Q719" s="206"/>
      <c r="R719" s="206"/>
      <c r="S719" s="206"/>
      <c r="T719" s="207"/>
      <c r="U719" s="13"/>
      <c r="V719" s="13"/>
      <c r="W719" s="13"/>
      <c r="X719" s="13"/>
      <c r="Y719" s="13"/>
      <c r="Z719" s="13"/>
      <c r="AA719" s="13"/>
      <c r="AB719" s="13"/>
      <c r="AC719" s="13"/>
      <c r="AD719" s="13"/>
      <c r="AE719" s="13"/>
      <c r="AT719" s="201" t="s">
        <v>158</v>
      </c>
      <c r="AU719" s="201" t="s">
        <v>84</v>
      </c>
      <c r="AV719" s="13" t="s">
        <v>84</v>
      </c>
      <c r="AW719" s="13" t="s">
        <v>31</v>
      </c>
      <c r="AX719" s="13" t="s">
        <v>74</v>
      </c>
      <c r="AY719" s="201" t="s">
        <v>145</v>
      </c>
    </row>
    <row r="720" s="14" customFormat="1">
      <c r="A720" s="14"/>
      <c r="B720" s="208"/>
      <c r="C720" s="14"/>
      <c r="D720" s="193" t="s">
        <v>158</v>
      </c>
      <c r="E720" s="209" t="s">
        <v>1</v>
      </c>
      <c r="F720" s="210" t="s">
        <v>160</v>
      </c>
      <c r="G720" s="14"/>
      <c r="H720" s="211">
        <v>9.3940000000000001</v>
      </c>
      <c r="I720" s="212"/>
      <c r="J720" s="14"/>
      <c r="K720" s="14"/>
      <c r="L720" s="208"/>
      <c r="M720" s="213"/>
      <c r="N720" s="214"/>
      <c r="O720" s="214"/>
      <c r="P720" s="214"/>
      <c r="Q720" s="214"/>
      <c r="R720" s="214"/>
      <c r="S720" s="214"/>
      <c r="T720" s="215"/>
      <c r="U720" s="14"/>
      <c r="V720" s="14"/>
      <c r="W720" s="14"/>
      <c r="X720" s="14"/>
      <c r="Y720" s="14"/>
      <c r="Z720" s="14"/>
      <c r="AA720" s="14"/>
      <c r="AB720" s="14"/>
      <c r="AC720" s="14"/>
      <c r="AD720" s="14"/>
      <c r="AE720" s="14"/>
      <c r="AT720" s="209" t="s">
        <v>158</v>
      </c>
      <c r="AU720" s="209" t="s">
        <v>84</v>
      </c>
      <c r="AV720" s="14" t="s">
        <v>152</v>
      </c>
      <c r="AW720" s="14" t="s">
        <v>31</v>
      </c>
      <c r="AX720" s="14" t="s">
        <v>82</v>
      </c>
      <c r="AY720" s="209" t="s">
        <v>145</v>
      </c>
    </row>
    <row r="721" s="2" customFormat="1" ht="33" customHeight="1">
      <c r="A721" s="38"/>
      <c r="B721" s="179"/>
      <c r="C721" s="224" t="s">
        <v>863</v>
      </c>
      <c r="D721" s="224" t="s">
        <v>238</v>
      </c>
      <c r="E721" s="225" t="s">
        <v>864</v>
      </c>
      <c r="F721" s="226" t="s">
        <v>865</v>
      </c>
      <c r="G721" s="227" t="s">
        <v>150</v>
      </c>
      <c r="H721" s="228">
        <v>10.803000000000001</v>
      </c>
      <c r="I721" s="229"/>
      <c r="J721" s="230">
        <f>ROUND(I721*H721,2)</f>
        <v>0</v>
      </c>
      <c r="K721" s="226" t="s">
        <v>151</v>
      </c>
      <c r="L721" s="231"/>
      <c r="M721" s="232" t="s">
        <v>1</v>
      </c>
      <c r="N721" s="233" t="s">
        <v>39</v>
      </c>
      <c r="O721" s="77"/>
      <c r="P721" s="189">
        <f>O721*H721</f>
        <v>0</v>
      </c>
      <c r="Q721" s="189">
        <v>0.033000000000000002</v>
      </c>
      <c r="R721" s="189">
        <f>Q721*H721</f>
        <v>0.35649900000000007</v>
      </c>
      <c r="S721" s="189">
        <v>0</v>
      </c>
      <c r="T721" s="190">
        <f>S721*H721</f>
        <v>0</v>
      </c>
      <c r="U721" s="38"/>
      <c r="V721" s="38"/>
      <c r="W721" s="38"/>
      <c r="X721" s="38"/>
      <c r="Y721" s="38"/>
      <c r="Z721" s="38"/>
      <c r="AA721" s="38"/>
      <c r="AB721" s="38"/>
      <c r="AC721" s="38"/>
      <c r="AD721" s="38"/>
      <c r="AE721" s="38"/>
      <c r="AR721" s="191" t="s">
        <v>304</v>
      </c>
      <c r="AT721" s="191" t="s">
        <v>238</v>
      </c>
      <c r="AU721" s="191" t="s">
        <v>84</v>
      </c>
      <c r="AY721" s="19" t="s">
        <v>145</v>
      </c>
      <c r="BE721" s="192">
        <f>IF(N721="základní",J721,0)</f>
        <v>0</v>
      </c>
      <c r="BF721" s="192">
        <f>IF(N721="snížená",J721,0)</f>
        <v>0</v>
      </c>
      <c r="BG721" s="192">
        <f>IF(N721="zákl. přenesená",J721,0)</f>
        <v>0</v>
      </c>
      <c r="BH721" s="192">
        <f>IF(N721="sníž. přenesená",J721,0)</f>
        <v>0</v>
      </c>
      <c r="BI721" s="192">
        <f>IF(N721="nulová",J721,0)</f>
        <v>0</v>
      </c>
      <c r="BJ721" s="19" t="s">
        <v>82</v>
      </c>
      <c r="BK721" s="192">
        <f>ROUND(I721*H721,2)</f>
        <v>0</v>
      </c>
      <c r="BL721" s="19" t="s">
        <v>263</v>
      </c>
      <c r="BM721" s="191" t="s">
        <v>866</v>
      </c>
    </row>
    <row r="722" s="2" customFormat="1">
      <c r="A722" s="38"/>
      <c r="B722" s="39"/>
      <c r="C722" s="38"/>
      <c r="D722" s="193" t="s">
        <v>154</v>
      </c>
      <c r="E722" s="38"/>
      <c r="F722" s="194" t="s">
        <v>865</v>
      </c>
      <c r="G722" s="38"/>
      <c r="H722" s="38"/>
      <c r="I722" s="195"/>
      <c r="J722" s="38"/>
      <c r="K722" s="38"/>
      <c r="L722" s="39"/>
      <c r="M722" s="196"/>
      <c r="N722" s="197"/>
      <c r="O722" s="77"/>
      <c r="P722" s="77"/>
      <c r="Q722" s="77"/>
      <c r="R722" s="77"/>
      <c r="S722" s="77"/>
      <c r="T722" s="78"/>
      <c r="U722" s="38"/>
      <c r="V722" s="38"/>
      <c r="W722" s="38"/>
      <c r="X722" s="38"/>
      <c r="Y722" s="38"/>
      <c r="Z722" s="38"/>
      <c r="AA722" s="38"/>
      <c r="AB722" s="38"/>
      <c r="AC722" s="38"/>
      <c r="AD722" s="38"/>
      <c r="AE722" s="38"/>
      <c r="AT722" s="19" t="s">
        <v>154</v>
      </c>
      <c r="AU722" s="19" t="s">
        <v>84</v>
      </c>
    </row>
    <row r="723" s="13" customFormat="1">
      <c r="A723" s="13"/>
      <c r="B723" s="200"/>
      <c r="C723" s="13"/>
      <c r="D723" s="193" t="s">
        <v>158</v>
      </c>
      <c r="E723" s="13"/>
      <c r="F723" s="202" t="s">
        <v>867</v>
      </c>
      <c r="G723" s="13"/>
      <c r="H723" s="203">
        <v>10.803000000000001</v>
      </c>
      <c r="I723" s="204"/>
      <c r="J723" s="13"/>
      <c r="K723" s="13"/>
      <c r="L723" s="200"/>
      <c r="M723" s="205"/>
      <c r="N723" s="206"/>
      <c r="O723" s="206"/>
      <c r="P723" s="206"/>
      <c r="Q723" s="206"/>
      <c r="R723" s="206"/>
      <c r="S723" s="206"/>
      <c r="T723" s="207"/>
      <c r="U723" s="13"/>
      <c r="V723" s="13"/>
      <c r="W723" s="13"/>
      <c r="X723" s="13"/>
      <c r="Y723" s="13"/>
      <c r="Z723" s="13"/>
      <c r="AA723" s="13"/>
      <c r="AB723" s="13"/>
      <c r="AC723" s="13"/>
      <c r="AD723" s="13"/>
      <c r="AE723" s="13"/>
      <c r="AT723" s="201" t="s">
        <v>158</v>
      </c>
      <c r="AU723" s="201" t="s">
        <v>84</v>
      </c>
      <c r="AV723" s="13" t="s">
        <v>84</v>
      </c>
      <c r="AW723" s="13" t="s">
        <v>3</v>
      </c>
      <c r="AX723" s="13" t="s">
        <v>82</v>
      </c>
      <c r="AY723" s="201" t="s">
        <v>145</v>
      </c>
    </row>
    <row r="724" s="2" customFormat="1" ht="24.15" customHeight="1">
      <c r="A724" s="38"/>
      <c r="B724" s="179"/>
      <c r="C724" s="180" t="s">
        <v>868</v>
      </c>
      <c r="D724" s="180" t="s">
        <v>147</v>
      </c>
      <c r="E724" s="181" t="s">
        <v>869</v>
      </c>
      <c r="F724" s="182" t="s">
        <v>870</v>
      </c>
      <c r="G724" s="183" t="s">
        <v>169</v>
      </c>
      <c r="H724" s="184">
        <v>0.41599999999999998</v>
      </c>
      <c r="I724" s="185"/>
      <c r="J724" s="186">
        <f>ROUND(I724*H724,2)</f>
        <v>0</v>
      </c>
      <c r="K724" s="182" t="s">
        <v>151</v>
      </c>
      <c r="L724" s="39"/>
      <c r="M724" s="187" t="s">
        <v>1</v>
      </c>
      <c r="N724" s="188" t="s">
        <v>39</v>
      </c>
      <c r="O724" s="77"/>
      <c r="P724" s="189">
        <f>O724*H724</f>
        <v>0</v>
      </c>
      <c r="Q724" s="189">
        <v>0</v>
      </c>
      <c r="R724" s="189">
        <f>Q724*H724</f>
        <v>0</v>
      </c>
      <c r="S724" s="189">
        <v>0</v>
      </c>
      <c r="T724" s="190">
        <f>S724*H724</f>
        <v>0</v>
      </c>
      <c r="U724" s="38"/>
      <c r="V724" s="38"/>
      <c r="W724" s="38"/>
      <c r="X724" s="38"/>
      <c r="Y724" s="38"/>
      <c r="Z724" s="38"/>
      <c r="AA724" s="38"/>
      <c r="AB724" s="38"/>
      <c r="AC724" s="38"/>
      <c r="AD724" s="38"/>
      <c r="AE724" s="38"/>
      <c r="AR724" s="191" t="s">
        <v>263</v>
      </c>
      <c r="AT724" s="191" t="s">
        <v>147</v>
      </c>
      <c r="AU724" s="191" t="s">
        <v>84</v>
      </c>
      <c r="AY724" s="19" t="s">
        <v>145</v>
      </c>
      <c r="BE724" s="192">
        <f>IF(N724="základní",J724,0)</f>
        <v>0</v>
      </c>
      <c r="BF724" s="192">
        <f>IF(N724="snížená",J724,0)</f>
        <v>0</v>
      </c>
      <c r="BG724" s="192">
        <f>IF(N724="zákl. přenesená",J724,0)</f>
        <v>0</v>
      </c>
      <c r="BH724" s="192">
        <f>IF(N724="sníž. přenesená",J724,0)</f>
        <v>0</v>
      </c>
      <c r="BI724" s="192">
        <f>IF(N724="nulová",J724,0)</f>
        <v>0</v>
      </c>
      <c r="BJ724" s="19" t="s">
        <v>82</v>
      </c>
      <c r="BK724" s="192">
        <f>ROUND(I724*H724,2)</f>
        <v>0</v>
      </c>
      <c r="BL724" s="19" t="s">
        <v>263</v>
      </c>
      <c r="BM724" s="191" t="s">
        <v>871</v>
      </c>
    </row>
    <row r="725" s="2" customFormat="1">
      <c r="A725" s="38"/>
      <c r="B725" s="39"/>
      <c r="C725" s="38"/>
      <c r="D725" s="193" t="s">
        <v>154</v>
      </c>
      <c r="E725" s="38"/>
      <c r="F725" s="194" t="s">
        <v>872</v>
      </c>
      <c r="G725" s="38"/>
      <c r="H725" s="38"/>
      <c r="I725" s="195"/>
      <c r="J725" s="38"/>
      <c r="K725" s="38"/>
      <c r="L725" s="39"/>
      <c r="M725" s="196"/>
      <c r="N725" s="197"/>
      <c r="O725" s="77"/>
      <c r="P725" s="77"/>
      <c r="Q725" s="77"/>
      <c r="R725" s="77"/>
      <c r="S725" s="77"/>
      <c r="T725" s="78"/>
      <c r="U725" s="38"/>
      <c r="V725" s="38"/>
      <c r="W725" s="38"/>
      <c r="X725" s="38"/>
      <c r="Y725" s="38"/>
      <c r="Z725" s="38"/>
      <c r="AA725" s="38"/>
      <c r="AB725" s="38"/>
      <c r="AC725" s="38"/>
      <c r="AD725" s="38"/>
      <c r="AE725" s="38"/>
      <c r="AT725" s="19" t="s">
        <v>154</v>
      </c>
      <c r="AU725" s="19" t="s">
        <v>84</v>
      </c>
    </row>
    <row r="726" s="2" customFormat="1">
      <c r="A726" s="38"/>
      <c r="B726" s="39"/>
      <c r="C726" s="38"/>
      <c r="D726" s="198" t="s">
        <v>156</v>
      </c>
      <c r="E726" s="38"/>
      <c r="F726" s="199" t="s">
        <v>873</v>
      </c>
      <c r="G726" s="38"/>
      <c r="H726" s="38"/>
      <c r="I726" s="195"/>
      <c r="J726" s="38"/>
      <c r="K726" s="38"/>
      <c r="L726" s="39"/>
      <c r="M726" s="196"/>
      <c r="N726" s="197"/>
      <c r="O726" s="77"/>
      <c r="P726" s="77"/>
      <c r="Q726" s="77"/>
      <c r="R726" s="77"/>
      <c r="S726" s="77"/>
      <c r="T726" s="78"/>
      <c r="U726" s="38"/>
      <c r="V726" s="38"/>
      <c r="W726" s="38"/>
      <c r="X726" s="38"/>
      <c r="Y726" s="38"/>
      <c r="Z726" s="38"/>
      <c r="AA726" s="38"/>
      <c r="AB726" s="38"/>
      <c r="AC726" s="38"/>
      <c r="AD726" s="38"/>
      <c r="AE726" s="38"/>
      <c r="AT726" s="19" t="s">
        <v>156</v>
      </c>
      <c r="AU726" s="19" t="s">
        <v>84</v>
      </c>
    </row>
    <row r="727" s="12" customFormat="1" ht="22.8" customHeight="1">
      <c r="A727" s="12"/>
      <c r="B727" s="166"/>
      <c r="C727" s="12"/>
      <c r="D727" s="167" t="s">
        <v>73</v>
      </c>
      <c r="E727" s="177" t="s">
        <v>874</v>
      </c>
      <c r="F727" s="177" t="s">
        <v>875</v>
      </c>
      <c r="G727" s="12"/>
      <c r="H727" s="12"/>
      <c r="I727" s="169"/>
      <c r="J727" s="178">
        <f>BK727</f>
        <v>0</v>
      </c>
      <c r="K727" s="12"/>
      <c r="L727" s="166"/>
      <c r="M727" s="171"/>
      <c r="N727" s="172"/>
      <c r="O727" s="172"/>
      <c r="P727" s="173">
        <f>SUM(P728:P756)</f>
        <v>0</v>
      </c>
      <c r="Q727" s="172"/>
      <c r="R727" s="173">
        <f>SUM(R728:R756)</f>
        <v>0.17480882</v>
      </c>
      <c r="S727" s="172"/>
      <c r="T727" s="174">
        <f>SUM(T728:T756)</f>
        <v>0</v>
      </c>
      <c r="U727" s="12"/>
      <c r="V727" s="12"/>
      <c r="W727" s="12"/>
      <c r="X727" s="12"/>
      <c r="Y727" s="12"/>
      <c r="Z727" s="12"/>
      <c r="AA727" s="12"/>
      <c r="AB727" s="12"/>
      <c r="AC727" s="12"/>
      <c r="AD727" s="12"/>
      <c r="AE727" s="12"/>
      <c r="AR727" s="167" t="s">
        <v>84</v>
      </c>
      <c r="AT727" s="175" t="s">
        <v>73</v>
      </c>
      <c r="AU727" s="175" t="s">
        <v>82</v>
      </c>
      <c r="AY727" s="167" t="s">
        <v>145</v>
      </c>
      <c r="BK727" s="176">
        <f>SUM(BK728:BK756)</f>
        <v>0</v>
      </c>
    </row>
    <row r="728" s="2" customFormat="1" ht="16.5" customHeight="1">
      <c r="A728" s="38"/>
      <c r="B728" s="179"/>
      <c r="C728" s="180" t="s">
        <v>876</v>
      </c>
      <c r="D728" s="180" t="s">
        <v>147</v>
      </c>
      <c r="E728" s="181" t="s">
        <v>877</v>
      </c>
      <c r="F728" s="182" t="s">
        <v>878</v>
      </c>
      <c r="G728" s="183" t="s">
        <v>150</v>
      </c>
      <c r="H728" s="184">
        <v>12.310000000000001</v>
      </c>
      <c r="I728" s="185"/>
      <c r="J728" s="186">
        <f>ROUND(I728*H728,2)</f>
        <v>0</v>
      </c>
      <c r="K728" s="182" t="s">
        <v>151</v>
      </c>
      <c r="L728" s="39"/>
      <c r="M728" s="187" t="s">
        <v>1</v>
      </c>
      <c r="N728" s="188" t="s">
        <v>39</v>
      </c>
      <c r="O728" s="77"/>
      <c r="P728" s="189">
        <f>O728*H728</f>
        <v>0</v>
      </c>
      <c r="Q728" s="189">
        <v>0.00029999999999999997</v>
      </c>
      <c r="R728" s="189">
        <f>Q728*H728</f>
        <v>0.0036929999999999997</v>
      </c>
      <c r="S728" s="189">
        <v>0</v>
      </c>
      <c r="T728" s="190">
        <f>S728*H728</f>
        <v>0</v>
      </c>
      <c r="U728" s="38"/>
      <c r="V728" s="38"/>
      <c r="W728" s="38"/>
      <c r="X728" s="38"/>
      <c r="Y728" s="38"/>
      <c r="Z728" s="38"/>
      <c r="AA728" s="38"/>
      <c r="AB728" s="38"/>
      <c r="AC728" s="38"/>
      <c r="AD728" s="38"/>
      <c r="AE728" s="38"/>
      <c r="AR728" s="191" t="s">
        <v>263</v>
      </c>
      <c r="AT728" s="191" t="s">
        <v>147</v>
      </c>
      <c r="AU728" s="191" t="s">
        <v>84</v>
      </c>
      <c r="AY728" s="19" t="s">
        <v>145</v>
      </c>
      <c r="BE728" s="192">
        <f>IF(N728="základní",J728,0)</f>
        <v>0</v>
      </c>
      <c r="BF728" s="192">
        <f>IF(N728="snížená",J728,0)</f>
        <v>0</v>
      </c>
      <c r="BG728" s="192">
        <f>IF(N728="zákl. přenesená",J728,0)</f>
        <v>0</v>
      </c>
      <c r="BH728" s="192">
        <f>IF(N728="sníž. přenesená",J728,0)</f>
        <v>0</v>
      </c>
      <c r="BI728" s="192">
        <f>IF(N728="nulová",J728,0)</f>
        <v>0</v>
      </c>
      <c r="BJ728" s="19" t="s">
        <v>82</v>
      </c>
      <c r="BK728" s="192">
        <f>ROUND(I728*H728,2)</f>
        <v>0</v>
      </c>
      <c r="BL728" s="19" t="s">
        <v>263</v>
      </c>
      <c r="BM728" s="191" t="s">
        <v>879</v>
      </c>
    </row>
    <row r="729" s="2" customFormat="1">
      <c r="A729" s="38"/>
      <c r="B729" s="39"/>
      <c r="C729" s="38"/>
      <c r="D729" s="193" t="s">
        <v>154</v>
      </c>
      <c r="E729" s="38"/>
      <c r="F729" s="194" t="s">
        <v>880</v>
      </c>
      <c r="G729" s="38"/>
      <c r="H729" s="38"/>
      <c r="I729" s="195"/>
      <c r="J729" s="38"/>
      <c r="K729" s="38"/>
      <c r="L729" s="39"/>
      <c r="M729" s="196"/>
      <c r="N729" s="197"/>
      <c r="O729" s="77"/>
      <c r="P729" s="77"/>
      <c r="Q729" s="77"/>
      <c r="R729" s="77"/>
      <c r="S729" s="77"/>
      <c r="T729" s="78"/>
      <c r="U729" s="38"/>
      <c r="V729" s="38"/>
      <c r="W729" s="38"/>
      <c r="X729" s="38"/>
      <c r="Y729" s="38"/>
      <c r="Z729" s="38"/>
      <c r="AA729" s="38"/>
      <c r="AB729" s="38"/>
      <c r="AC729" s="38"/>
      <c r="AD729" s="38"/>
      <c r="AE729" s="38"/>
      <c r="AT729" s="19" t="s">
        <v>154</v>
      </c>
      <c r="AU729" s="19" t="s">
        <v>84</v>
      </c>
    </row>
    <row r="730" s="2" customFormat="1">
      <c r="A730" s="38"/>
      <c r="B730" s="39"/>
      <c r="C730" s="38"/>
      <c r="D730" s="198" t="s">
        <v>156</v>
      </c>
      <c r="E730" s="38"/>
      <c r="F730" s="199" t="s">
        <v>881</v>
      </c>
      <c r="G730" s="38"/>
      <c r="H730" s="38"/>
      <c r="I730" s="195"/>
      <c r="J730" s="38"/>
      <c r="K730" s="38"/>
      <c r="L730" s="39"/>
      <c r="M730" s="196"/>
      <c r="N730" s="197"/>
      <c r="O730" s="77"/>
      <c r="P730" s="77"/>
      <c r="Q730" s="77"/>
      <c r="R730" s="77"/>
      <c r="S730" s="77"/>
      <c r="T730" s="78"/>
      <c r="U730" s="38"/>
      <c r="V730" s="38"/>
      <c r="W730" s="38"/>
      <c r="X730" s="38"/>
      <c r="Y730" s="38"/>
      <c r="Z730" s="38"/>
      <c r="AA730" s="38"/>
      <c r="AB730" s="38"/>
      <c r="AC730" s="38"/>
      <c r="AD730" s="38"/>
      <c r="AE730" s="38"/>
      <c r="AT730" s="19" t="s">
        <v>156</v>
      </c>
      <c r="AU730" s="19" t="s">
        <v>84</v>
      </c>
    </row>
    <row r="731" s="15" customFormat="1">
      <c r="A731" s="15"/>
      <c r="B731" s="216"/>
      <c r="C731" s="15"/>
      <c r="D731" s="193" t="s">
        <v>158</v>
      </c>
      <c r="E731" s="217" t="s">
        <v>1</v>
      </c>
      <c r="F731" s="218" t="s">
        <v>197</v>
      </c>
      <c r="G731" s="15"/>
      <c r="H731" s="217" t="s">
        <v>1</v>
      </c>
      <c r="I731" s="219"/>
      <c r="J731" s="15"/>
      <c r="K731" s="15"/>
      <c r="L731" s="216"/>
      <c r="M731" s="220"/>
      <c r="N731" s="221"/>
      <c r="O731" s="221"/>
      <c r="P731" s="221"/>
      <c r="Q731" s="221"/>
      <c r="R731" s="221"/>
      <c r="S731" s="221"/>
      <c r="T731" s="222"/>
      <c r="U731" s="15"/>
      <c r="V731" s="15"/>
      <c r="W731" s="15"/>
      <c r="X731" s="15"/>
      <c r="Y731" s="15"/>
      <c r="Z731" s="15"/>
      <c r="AA731" s="15"/>
      <c r="AB731" s="15"/>
      <c r="AC731" s="15"/>
      <c r="AD731" s="15"/>
      <c r="AE731" s="15"/>
      <c r="AT731" s="217" t="s">
        <v>158</v>
      </c>
      <c r="AU731" s="217" t="s">
        <v>84</v>
      </c>
      <c r="AV731" s="15" t="s">
        <v>82</v>
      </c>
      <c r="AW731" s="15" t="s">
        <v>31</v>
      </c>
      <c r="AX731" s="15" t="s">
        <v>74</v>
      </c>
      <c r="AY731" s="217" t="s">
        <v>145</v>
      </c>
    </row>
    <row r="732" s="13" customFormat="1">
      <c r="A732" s="13"/>
      <c r="B732" s="200"/>
      <c r="C732" s="13"/>
      <c r="D732" s="193" t="s">
        <v>158</v>
      </c>
      <c r="E732" s="201" t="s">
        <v>1</v>
      </c>
      <c r="F732" s="202" t="s">
        <v>882</v>
      </c>
      <c r="G732" s="13"/>
      <c r="H732" s="203">
        <v>12.310000000000001</v>
      </c>
      <c r="I732" s="204"/>
      <c r="J732" s="13"/>
      <c r="K732" s="13"/>
      <c r="L732" s="200"/>
      <c r="M732" s="205"/>
      <c r="N732" s="206"/>
      <c r="O732" s="206"/>
      <c r="P732" s="206"/>
      <c r="Q732" s="206"/>
      <c r="R732" s="206"/>
      <c r="S732" s="206"/>
      <c r="T732" s="207"/>
      <c r="U732" s="13"/>
      <c r="V732" s="13"/>
      <c r="W732" s="13"/>
      <c r="X732" s="13"/>
      <c r="Y732" s="13"/>
      <c r="Z732" s="13"/>
      <c r="AA732" s="13"/>
      <c r="AB732" s="13"/>
      <c r="AC732" s="13"/>
      <c r="AD732" s="13"/>
      <c r="AE732" s="13"/>
      <c r="AT732" s="201" t="s">
        <v>158</v>
      </c>
      <c r="AU732" s="201" t="s">
        <v>84</v>
      </c>
      <c r="AV732" s="13" t="s">
        <v>84</v>
      </c>
      <c r="AW732" s="13" t="s">
        <v>31</v>
      </c>
      <c r="AX732" s="13" t="s">
        <v>74</v>
      </c>
      <c r="AY732" s="201" t="s">
        <v>145</v>
      </c>
    </row>
    <row r="733" s="14" customFormat="1">
      <c r="A733" s="14"/>
      <c r="B733" s="208"/>
      <c r="C733" s="14"/>
      <c r="D733" s="193" t="s">
        <v>158</v>
      </c>
      <c r="E733" s="209" t="s">
        <v>1</v>
      </c>
      <c r="F733" s="210" t="s">
        <v>160</v>
      </c>
      <c r="G733" s="14"/>
      <c r="H733" s="211">
        <v>12.310000000000001</v>
      </c>
      <c r="I733" s="212"/>
      <c r="J733" s="14"/>
      <c r="K733" s="14"/>
      <c r="L733" s="208"/>
      <c r="M733" s="213"/>
      <c r="N733" s="214"/>
      <c r="O733" s="214"/>
      <c r="P733" s="214"/>
      <c r="Q733" s="214"/>
      <c r="R733" s="214"/>
      <c r="S733" s="214"/>
      <c r="T733" s="215"/>
      <c r="U733" s="14"/>
      <c r="V733" s="14"/>
      <c r="W733" s="14"/>
      <c r="X733" s="14"/>
      <c r="Y733" s="14"/>
      <c r="Z733" s="14"/>
      <c r="AA733" s="14"/>
      <c r="AB733" s="14"/>
      <c r="AC733" s="14"/>
      <c r="AD733" s="14"/>
      <c r="AE733" s="14"/>
      <c r="AT733" s="209" t="s">
        <v>158</v>
      </c>
      <c r="AU733" s="209" t="s">
        <v>84</v>
      </c>
      <c r="AV733" s="14" t="s">
        <v>152</v>
      </c>
      <c r="AW733" s="14" t="s">
        <v>31</v>
      </c>
      <c r="AX733" s="14" t="s">
        <v>82</v>
      </c>
      <c r="AY733" s="209" t="s">
        <v>145</v>
      </c>
    </row>
    <row r="734" s="2" customFormat="1" ht="37.8" customHeight="1">
      <c r="A734" s="38"/>
      <c r="B734" s="179"/>
      <c r="C734" s="224" t="s">
        <v>883</v>
      </c>
      <c r="D734" s="224" t="s">
        <v>238</v>
      </c>
      <c r="E734" s="225" t="s">
        <v>884</v>
      </c>
      <c r="F734" s="226" t="s">
        <v>885</v>
      </c>
      <c r="G734" s="227" t="s">
        <v>150</v>
      </c>
      <c r="H734" s="228">
        <v>13.541</v>
      </c>
      <c r="I734" s="229"/>
      <c r="J734" s="230">
        <f>ROUND(I734*H734,2)</f>
        <v>0</v>
      </c>
      <c r="K734" s="226" t="s">
        <v>151</v>
      </c>
      <c r="L734" s="231"/>
      <c r="M734" s="232" t="s">
        <v>1</v>
      </c>
      <c r="N734" s="233" t="s">
        <v>39</v>
      </c>
      <c r="O734" s="77"/>
      <c r="P734" s="189">
        <f>O734*H734</f>
        <v>0</v>
      </c>
      <c r="Q734" s="189">
        <v>0.0032000000000000002</v>
      </c>
      <c r="R734" s="189">
        <f>Q734*H734</f>
        <v>0.0433312</v>
      </c>
      <c r="S734" s="189">
        <v>0</v>
      </c>
      <c r="T734" s="190">
        <f>S734*H734</f>
        <v>0</v>
      </c>
      <c r="U734" s="38"/>
      <c r="V734" s="38"/>
      <c r="W734" s="38"/>
      <c r="X734" s="38"/>
      <c r="Y734" s="38"/>
      <c r="Z734" s="38"/>
      <c r="AA734" s="38"/>
      <c r="AB734" s="38"/>
      <c r="AC734" s="38"/>
      <c r="AD734" s="38"/>
      <c r="AE734" s="38"/>
      <c r="AR734" s="191" t="s">
        <v>304</v>
      </c>
      <c r="AT734" s="191" t="s">
        <v>238</v>
      </c>
      <c r="AU734" s="191" t="s">
        <v>84</v>
      </c>
      <c r="AY734" s="19" t="s">
        <v>145</v>
      </c>
      <c r="BE734" s="192">
        <f>IF(N734="základní",J734,0)</f>
        <v>0</v>
      </c>
      <c r="BF734" s="192">
        <f>IF(N734="snížená",J734,0)</f>
        <v>0</v>
      </c>
      <c r="BG734" s="192">
        <f>IF(N734="zákl. přenesená",J734,0)</f>
        <v>0</v>
      </c>
      <c r="BH734" s="192">
        <f>IF(N734="sníž. přenesená",J734,0)</f>
        <v>0</v>
      </c>
      <c r="BI734" s="192">
        <f>IF(N734="nulová",J734,0)</f>
        <v>0</v>
      </c>
      <c r="BJ734" s="19" t="s">
        <v>82</v>
      </c>
      <c r="BK734" s="192">
        <f>ROUND(I734*H734,2)</f>
        <v>0</v>
      </c>
      <c r="BL734" s="19" t="s">
        <v>263</v>
      </c>
      <c r="BM734" s="191" t="s">
        <v>886</v>
      </c>
    </row>
    <row r="735" s="2" customFormat="1">
      <c r="A735" s="38"/>
      <c r="B735" s="39"/>
      <c r="C735" s="38"/>
      <c r="D735" s="193" t="s">
        <v>154</v>
      </c>
      <c r="E735" s="38"/>
      <c r="F735" s="194" t="s">
        <v>885</v>
      </c>
      <c r="G735" s="38"/>
      <c r="H735" s="38"/>
      <c r="I735" s="195"/>
      <c r="J735" s="38"/>
      <c r="K735" s="38"/>
      <c r="L735" s="39"/>
      <c r="M735" s="196"/>
      <c r="N735" s="197"/>
      <c r="O735" s="77"/>
      <c r="P735" s="77"/>
      <c r="Q735" s="77"/>
      <c r="R735" s="77"/>
      <c r="S735" s="77"/>
      <c r="T735" s="78"/>
      <c r="U735" s="38"/>
      <c r="V735" s="38"/>
      <c r="W735" s="38"/>
      <c r="X735" s="38"/>
      <c r="Y735" s="38"/>
      <c r="Z735" s="38"/>
      <c r="AA735" s="38"/>
      <c r="AB735" s="38"/>
      <c r="AC735" s="38"/>
      <c r="AD735" s="38"/>
      <c r="AE735" s="38"/>
      <c r="AT735" s="19" t="s">
        <v>154</v>
      </c>
      <c r="AU735" s="19" t="s">
        <v>84</v>
      </c>
    </row>
    <row r="736" s="13" customFormat="1">
      <c r="A736" s="13"/>
      <c r="B736" s="200"/>
      <c r="C736" s="13"/>
      <c r="D736" s="193" t="s">
        <v>158</v>
      </c>
      <c r="E736" s="13"/>
      <c r="F736" s="202" t="s">
        <v>887</v>
      </c>
      <c r="G736" s="13"/>
      <c r="H736" s="203">
        <v>13.541</v>
      </c>
      <c r="I736" s="204"/>
      <c r="J736" s="13"/>
      <c r="K736" s="13"/>
      <c r="L736" s="200"/>
      <c r="M736" s="205"/>
      <c r="N736" s="206"/>
      <c r="O736" s="206"/>
      <c r="P736" s="206"/>
      <c r="Q736" s="206"/>
      <c r="R736" s="206"/>
      <c r="S736" s="206"/>
      <c r="T736" s="207"/>
      <c r="U736" s="13"/>
      <c r="V736" s="13"/>
      <c r="W736" s="13"/>
      <c r="X736" s="13"/>
      <c r="Y736" s="13"/>
      <c r="Z736" s="13"/>
      <c r="AA736" s="13"/>
      <c r="AB736" s="13"/>
      <c r="AC736" s="13"/>
      <c r="AD736" s="13"/>
      <c r="AE736" s="13"/>
      <c r="AT736" s="201" t="s">
        <v>158</v>
      </c>
      <c r="AU736" s="201" t="s">
        <v>84</v>
      </c>
      <c r="AV736" s="13" t="s">
        <v>84</v>
      </c>
      <c r="AW736" s="13" t="s">
        <v>3</v>
      </c>
      <c r="AX736" s="13" t="s">
        <v>82</v>
      </c>
      <c r="AY736" s="201" t="s">
        <v>145</v>
      </c>
    </row>
    <row r="737" s="2" customFormat="1" ht="21.75" customHeight="1">
      <c r="A737" s="38"/>
      <c r="B737" s="179"/>
      <c r="C737" s="180" t="s">
        <v>888</v>
      </c>
      <c r="D737" s="180" t="s">
        <v>147</v>
      </c>
      <c r="E737" s="181" t="s">
        <v>889</v>
      </c>
      <c r="F737" s="182" t="s">
        <v>890</v>
      </c>
      <c r="G737" s="183" t="s">
        <v>150</v>
      </c>
      <c r="H737" s="184">
        <v>27</v>
      </c>
      <c r="I737" s="185"/>
      <c r="J737" s="186">
        <f>ROUND(I737*H737,2)</f>
        <v>0</v>
      </c>
      <c r="K737" s="182" t="s">
        <v>151</v>
      </c>
      <c r="L737" s="39"/>
      <c r="M737" s="187" t="s">
        <v>1</v>
      </c>
      <c r="N737" s="188" t="s">
        <v>39</v>
      </c>
      <c r="O737" s="77"/>
      <c r="P737" s="189">
        <f>O737*H737</f>
        <v>0</v>
      </c>
      <c r="Q737" s="189">
        <v>0.00029999999999999997</v>
      </c>
      <c r="R737" s="189">
        <f>Q737*H737</f>
        <v>0.0080999999999999996</v>
      </c>
      <c r="S737" s="189">
        <v>0</v>
      </c>
      <c r="T737" s="190">
        <f>S737*H737</f>
        <v>0</v>
      </c>
      <c r="U737" s="38"/>
      <c r="V737" s="38"/>
      <c r="W737" s="38"/>
      <c r="X737" s="38"/>
      <c r="Y737" s="38"/>
      <c r="Z737" s="38"/>
      <c r="AA737" s="38"/>
      <c r="AB737" s="38"/>
      <c r="AC737" s="38"/>
      <c r="AD737" s="38"/>
      <c r="AE737" s="38"/>
      <c r="AR737" s="191" t="s">
        <v>263</v>
      </c>
      <c r="AT737" s="191" t="s">
        <v>147</v>
      </c>
      <c r="AU737" s="191" t="s">
        <v>84</v>
      </c>
      <c r="AY737" s="19" t="s">
        <v>145</v>
      </c>
      <c r="BE737" s="192">
        <f>IF(N737="základní",J737,0)</f>
        <v>0</v>
      </c>
      <c r="BF737" s="192">
        <f>IF(N737="snížená",J737,0)</f>
        <v>0</v>
      </c>
      <c r="BG737" s="192">
        <f>IF(N737="zákl. přenesená",J737,0)</f>
        <v>0</v>
      </c>
      <c r="BH737" s="192">
        <f>IF(N737="sníž. přenesená",J737,0)</f>
        <v>0</v>
      </c>
      <c r="BI737" s="192">
        <f>IF(N737="nulová",J737,0)</f>
        <v>0</v>
      </c>
      <c r="BJ737" s="19" t="s">
        <v>82</v>
      </c>
      <c r="BK737" s="192">
        <f>ROUND(I737*H737,2)</f>
        <v>0</v>
      </c>
      <c r="BL737" s="19" t="s">
        <v>263</v>
      </c>
      <c r="BM737" s="191" t="s">
        <v>891</v>
      </c>
    </row>
    <row r="738" s="2" customFormat="1">
      <c r="A738" s="38"/>
      <c r="B738" s="39"/>
      <c r="C738" s="38"/>
      <c r="D738" s="193" t="s">
        <v>154</v>
      </c>
      <c r="E738" s="38"/>
      <c r="F738" s="194" t="s">
        <v>892</v>
      </c>
      <c r="G738" s="38"/>
      <c r="H738" s="38"/>
      <c r="I738" s="195"/>
      <c r="J738" s="38"/>
      <c r="K738" s="38"/>
      <c r="L738" s="39"/>
      <c r="M738" s="196"/>
      <c r="N738" s="197"/>
      <c r="O738" s="77"/>
      <c r="P738" s="77"/>
      <c r="Q738" s="77"/>
      <c r="R738" s="77"/>
      <c r="S738" s="77"/>
      <c r="T738" s="78"/>
      <c r="U738" s="38"/>
      <c r="V738" s="38"/>
      <c r="W738" s="38"/>
      <c r="X738" s="38"/>
      <c r="Y738" s="38"/>
      <c r="Z738" s="38"/>
      <c r="AA738" s="38"/>
      <c r="AB738" s="38"/>
      <c r="AC738" s="38"/>
      <c r="AD738" s="38"/>
      <c r="AE738" s="38"/>
      <c r="AT738" s="19" t="s">
        <v>154</v>
      </c>
      <c r="AU738" s="19" t="s">
        <v>84</v>
      </c>
    </row>
    <row r="739" s="2" customFormat="1">
      <c r="A739" s="38"/>
      <c r="B739" s="39"/>
      <c r="C739" s="38"/>
      <c r="D739" s="198" t="s">
        <v>156</v>
      </c>
      <c r="E739" s="38"/>
      <c r="F739" s="199" t="s">
        <v>893</v>
      </c>
      <c r="G739" s="38"/>
      <c r="H739" s="38"/>
      <c r="I739" s="195"/>
      <c r="J739" s="38"/>
      <c r="K739" s="38"/>
      <c r="L739" s="39"/>
      <c r="M739" s="196"/>
      <c r="N739" s="197"/>
      <c r="O739" s="77"/>
      <c r="P739" s="77"/>
      <c r="Q739" s="77"/>
      <c r="R739" s="77"/>
      <c r="S739" s="77"/>
      <c r="T739" s="78"/>
      <c r="U739" s="38"/>
      <c r="V739" s="38"/>
      <c r="W739" s="38"/>
      <c r="X739" s="38"/>
      <c r="Y739" s="38"/>
      <c r="Z739" s="38"/>
      <c r="AA739" s="38"/>
      <c r="AB739" s="38"/>
      <c r="AC739" s="38"/>
      <c r="AD739" s="38"/>
      <c r="AE739" s="38"/>
      <c r="AT739" s="19" t="s">
        <v>156</v>
      </c>
      <c r="AU739" s="19" t="s">
        <v>84</v>
      </c>
    </row>
    <row r="740" s="15" customFormat="1">
      <c r="A740" s="15"/>
      <c r="B740" s="216"/>
      <c r="C740" s="15"/>
      <c r="D740" s="193" t="s">
        <v>158</v>
      </c>
      <c r="E740" s="217" t="s">
        <v>1</v>
      </c>
      <c r="F740" s="218" t="s">
        <v>197</v>
      </c>
      <c r="G740" s="15"/>
      <c r="H740" s="217" t="s">
        <v>1</v>
      </c>
      <c r="I740" s="219"/>
      <c r="J740" s="15"/>
      <c r="K740" s="15"/>
      <c r="L740" s="216"/>
      <c r="M740" s="220"/>
      <c r="N740" s="221"/>
      <c r="O740" s="221"/>
      <c r="P740" s="221"/>
      <c r="Q740" s="221"/>
      <c r="R740" s="221"/>
      <c r="S740" s="221"/>
      <c r="T740" s="222"/>
      <c r="U740" s="15"/>
      <c r="V740" s="15"/>
      <c r="W740" s="15"/>
      <c r="X740" s="15"/>
      <c r="Y740" s="15"/>
      <c r="Z740" s="15"/>
      <c r="AA740" s="15"/>
      <c r="AB740" s="15"/>
      <c r="AC740" s="15"/>
      <c r="AD740" s="15"/>
      <c r="AE740" s="15"/>
      <c r="AT740" s="217" t="s">
        <v>158</v>
      </c>
      <c r="AU740" s="217" t="s">
        <v>84</v>
      </c>
      <c r="AV740" s="15" t="s">
        <v>82</v>
      </c>
      <c r="AW740" s="15" t="s">
        <v>31</v>
      </c>
      <c r="AX740" s="15" t="s">
        <v>74</v>
      </c>
      <c r="AY740" s="217" t="s">
        <v>145</v>
      </c>
    </row>
    <row r="741" s="13" customFormat="1">
      <c r="A741" s="13"/>
      <c r="B741" s="200"/>
      <c r="C741" s="13"/>
      <c r="D741" s="193" t="s">
        <v>158</v>
      </c>
      <c r="E741" s="201" t="s">
        <v>1</v>
      </c>
      <c r="F741" s="202" t="s">
        <v>319</v>
      </c>
      <c r="G741" s="13"/>
      <c r="H741" s="203">
        <v>9.5999999999999996</v>
      </c>
      <c r="I741" s="204"/>
      <c r="J741" s="13"/>
      <c r="K741" s="13"/>
      <c r="L741" s="200"/>
      <c r="M741" s="205"/>
      <c r="N741" s="206"/>
      <c r="O741" s="206"/>
      <c r="P741" s="206"/>
      <c r="Q741" s="206"/>
      <c r="R741" s="206"/>
      <c r="S741" s="206"/>
      <c r="T741" s="207"/>
      <c r="U741" s="13"/>
      <c r="V741" s="13"/>
      <c r="W741" s="13"/>
      <c r="X741" s="13"/>
      <c r="Y741" s="13"/>
      <c r="Z741" s="13"/>
      <c r="AA741" s="13"/>
      <c r="AB741" s="13"/>
      <c r="AC741" s="13"/>
      <c r="AD741" s="13"/>
      <c r="AE741" s="13"/>
      <c r="AT741" s="201" t="s">
        <v>158</v>
      </c>
      <c r="AU741" s="201" t="s">
        <v>84</v>
      </c>
      <c r="AV741" s="13" t="s">
        <v>84</v>
      </c>
      <c r="AW741" s="13" t="s">
        <v>31</v>
      </c>
      <c r="AX741" s="13" t="s">
        <v>74</v>
      </c>
      <c r="AY741" s="201" t="s">
        <v>145</v>
      </c>
    </row>
    <row r="742" s="13" customFormat="1">
      <c r="A742" s="13"/>
      <c r="B742" s="200"/>
      <c r="C742" s="13"/>
      <c r="D742" s="193" t="s">
        <v>158</v>
      </c>
      <c r="E742" s="201" t="s">
        <v>1</v>
      </c>
      <c r="F742" s="202" t="s">
        <v>894</v>
      </c>
      <c r="G742" s="13"/>
      <c r="H742" s="203">
        <v>17.399999999999999</v>
      </c>
      <c r="I742" s="204"/>
      <c r="J742" s="13"/>
      <c r="K742" s="13"/>
      <c r="L742" s="200"/>
      <c r="M742" s="205"/>
      <c r="N742" s="206"/>
      <c r="O742" s="206"/>
      <c r="P742" s="206"/>
      <c r="Q742" s="206"/>
      <c r="R742" s="206"/>
      <c r="S742" s="206"/>
      <c r="T742" s="207"/>
      <c r="U742" s="13"/>
      <c r="V742" s="13"/>
      <c r="W742" s="13"/>
      <c r="X742" s="13"/>
      <c r="Y742" s="13"/>
      <c r="Z742" s="13"/>
      <c r="AA742" s="13"/>
      <c r="AB742" s="13"/>
      <c r="AC742" s="13"/>
      <c r="AD742" s="13"/>
      <c r="AE742" s="13"/>
      <c r="AT742" s="201" t="s">
        <v>158</v>
      </c>
      <c r="AU742" s="201" t="s">
        <v>84</v>
      </c>
      <c r="AV742" s="13" t="s">
        <v>84</v>
      </c>
      <c r="AW742" s="13" t="s">
        <v>31</v>
      </c>
      <c r="AX742" s="13" t="s">
        <v>74</v>
      </c>
      <c r="AY742" s="201" t="s">
        <v>145</v>
      </c>
    </row>
    <row r="743" s="14" customFormat="1">
      <c r="A743" s="14"/>
      <c r="B743" s="208"/>
      <c r="C743" s="14"/>
      <c r="D743" s="193" t="s">
        <v>158</v>
      </c>
      <c r="E743" s="209" t="s">
        <v>1</v>
      </c>
      <c r="F743" s="210" t="s">
        <v>160</v>
      </c>
      <c r="G743" s="14"/>
      <c r="H743" s="211">
        <v>27</v>
      </c>
      <c r="I743" s="212"/>
      <c r="J743" s="14"/>
      <c r="K743" s="14"/>
      <c r="L743" s="208"/>
      <c r="M743" s="213"/>
      <c r="N743" s="214"/>
      <c r="O743" s="214"/>
      <c r="P743" s="214"/>
      <c r="Q743" s="214"/>
      <c r="R743" s="214"/>
      <c r="S743" s="214"/>
      <c r="T743" s="215"/>
      <c r="U743" s="14"/>
      <c r="V743" s="14"/>
      <c r="W743" s="14"/>
      <c r="X743" s="14"/>
      <c r="Y743" s="14"/>
      <c r="Z743" s="14"/>
      <c r="AA743" s="14"/>
      <c r="AB743" s="14"/>
      <c r="AC743" s="14"/>
      <c r="AD743" s="14"/>
      <c r="AE743" s="14"/>
      <c r="AT743" s="209" t="s">
        <v>158</v>
      </c>
      <c r="AU743" s="209" t="s">
        <v>84</v>
      </c>
      <c r="AV743" s="14" t="s">
        <v>152</v>
      </c>
      <c r="AW743" s="14" t="s">
        <v>31</v>
      </c>
      <c r="AX743" s="14" t="s">
        <v>82</v>
      </c>
      <c r="AY743" s="209" t="s">
        <v>145</v>
      </c>
    </row>
    <row r="744" s="2" customFormat="1" ht="44.25" customHeight="1">
      <c r="A744" s="38"/>
      <c r="B744" s="179"/>
      <c r="C744" s="224" t="s">
        <v>895</v>
      </c>
      <c r="D744" s="224" t="s">
        <v>238</v>
      </c>
      <c r="E744" s="225" t="s">
        <v>896</v>
      </c>
      <c r="F744" s="226" t="s">
        <v>897</v>
      </c>
      <c r="G744" s="227" t="s">
        <v>150</v>
      </c>
      <c r="H744" s="228">
        <v>29.699999999999999</v>
      </c>
      <c r="I744" s="229"/>
      <c r="J744" s="230">
        <f>ROUND(I744*H744,2)</f>
        <v>0</v>
      </c>
      <c r="K744" s="226" t="s">
        <v>151</v>
      </c>
      <c r="L744" s="231"/>
      <c r="M744" s="232" t="s">
        <v>1</v>
      </c>
      <c r="N744" s="233" t="s">
        <v>39</v>
      </c>
      <c r="O744" s="77"/>
      <c r="P744" s="189">
        <f>O744*H744</f>
        <v>0</v>
      </c>
      <c r="Q744" s="189">
        <v>0.0036800000000000001</v>
      </c>
      <c r="R744" s="189">
        <f>Q744*H744</f>
        <v>0.109296</v>
      </c>
      <c r="S744" s="189">
        <v>0</v>
      </c>
      <c r="T744" s="190">
        <f>S744*H744</f>
        <v>0</v>
      </c>
      <c r="U744" s="38"/>
      <c r="V744" s="38"/>
      <c r="W744" s="38"/>
      <c r="X744" s="38"/>
      <c r="Y744" s="38"/>
      <c r="Z744" s="38"/>
      <c r="AA744" s="38"/>
      <c r="AB744" s="38"/>
      <c r="AC744" s="38"/>
      <c r="AD744" s="38"/>
      <c r="AE744" s="38"/>
      <c r="AR744" s="191" t="s">
        <v>304</v>
      </c>
      <c r="AT744" s="191" t="s">
        <v>238</v>
      </c>
      <c r="AU744" s="191" t="s">
        <v>84</v>
      </c>
      <c r="AY744" s="19" t="s">
        <v>145</v>
      </c>
      <c r="BE744" s="192">
        <f>IF(N744="základní",J744,0)</f>
        <v>0</v>
      </c>
      <c r="BF744" s="192">
        <f>IF(N744="snížená",J744,0)</f>
        <v>0</v>
      </c>
      <c r="BG744" s="192">
        <f>IF(N744="zákl. přenesená",J744,0)</f>
        <v>0</v>
      </c>
      <c r="BH744" s="192">
        <f>IF(N744="sníž. přenesená",J744,0)</f>
        <v>0</v>
      </c>
      <c r="BI744" s="192">
        <f>IF(N744="nulová",J744,0)</f>
        <v>0</v>
      </c>
      <c r="BJ744" s="19" t="s">
        <v>82</v>
      </c>
      <c r="BK744" s="192">
        <f>ROUND(I744*H744,2)</f>
        <v>0</v>
      </c>
      <c r="BL744" s="19" t="s">
        <v>263</v>
      </c>
      <c r="BM744" s="191" t="s">
        <v>898</v>
      </c>
    </row>
    <row r="745" s="2" customFormat="1">
      <c r="A745" s="38"/>
      <c r="B745" s="39"/>
      <c r="C745" s="38"/>
      <c r="D745" s="193" t="s">
        <v>154</v>
      </c>
      <c r="E745" s="38"/>
      <c r="F745" s="194" t="s">
        <v>897</v>
      </c>
      <c r="G745" s="38"/>
      <c r="H745" s="38"/>
      <c r="I745" s="195"/>
      <c r="J745" s="38"/>
      <c r="K745" s="38"/>
      <c r="L745" s="39"/>
      <c r="M745" s="196"/>
      <c r="N745" s="197"/>
      <c r="O745" s="77"/>
      <c r="P745" s="77"/>
      <c r="Q745" s="77"/>
      <c r="R745" s="77"/>
      <c r="S745" s="77"/>
      <c r="T745" s="78"/>
      <c r="U745" s="38"/>
      <c r="V745" s="38"/>
      <c r="W745" s="38"/>
      <c r="X745" s="38"/>
      <c r="Y745" s="38"/>
      <c r="Z745" s="38"/>
      <c r="AA745" s="38"/>
      <c r="AB745" s="38"/>
      <c r="AC745" s="38"/>
      <c r="AD745" s="38"/>
      <c r="AE745" s="38"/>
      <c r="AT745" s="19" t="s">
        <v>154</v>
      </c>
      <c r="AU745" s="19" t="s">
        <v>84</v>
      </c>
    </row>
    <row r="746" s="13" customFormat="1">
      <c r="A746" s="13"/>
      <c r="B746" s="200"/>
      <c r="C746" s="13"/>
      <c r="D746" s="193" t="s">
        <v>158</v>
      </c>
      <c r="E746" s="13"/>
      <c r="F746" s="202" t="s">
        <v>899</v>
      </c>
      <c r="G746" s="13"/>
      <c r="H746" s="203">
        <v>29.699999999999999</v>
      </c>
      <c r="I746" s="204"/>
      <c r="J746" s="13"/>
      <c r="K746" s="13"/>
      <c r="L746" s="200"/>
      <c r="M746" s="205"/>
      <c r="N746" s="206"/>
      <c r="O746" s="206"/>
      <c r="P746" s="206"/>
      <c r="Q746" s="206"/>
      <c r="R746" s="206"/>
      <c r="S746" s="206"/>
      <c r="T746" s="207"/>
      <c r="U746" s="13"/>
      <c r="V746" s="13"/>
      <c r="W746" s="13"/>
      <c r="X746" s="13"/>
      <c r="Y746" s="13"/>
      <c r="Z746" s="13"/>
      <c r="AA746" s="13"/>
      <c r="AB746" s="13"/>
      <c r="AC746" s="13"/>
      <c r="AD746" s="13"/>
      <c r="AE746" s="13"/>
      <c r="AT746" s="201" t="s">
        <v>158</v>
      </c>
      <c r="AU746" s="201" t="s">
        <v>84</v>
      </c>
      <c r="AV746" s="13" t="s">
        <v>84</v>
      </c>
      <c r="AW746" s="13" t="s">
        <v>3</v>
      </c>
      <c r="AX746" s="13" t="s">
        <v>82</v>
      </c>
      <c r="AY746" s="201" t="s">
        <v>145</v>
      </c>
    </row>
    <row r="747" s="2" customFormat="1" ht="16.5" customHeight="1">
      <c r="A747" s="38"/>
      <c r="B747" s="179"/>
      <c r="C747" s="180" t="s">
        <v>900</v>
      </c>
      <c r="D747" s="180" t="s">
        <v>147</v>
      </c>
      <c r="E747" s="181" t="s">
        <v>901</v>
      </c>
      <c r="F747" s="182" t="s">
        <v>902</v>
      </c>
      <c r="G747" s="183" t="s">
        <v>392</v>
      </c>
      <c r="H747" s="184">
        <v>28.306999999999999</v>
      </c>
      <c r="I747" s="185"/>
      <c r="J747" s="186">
        <f>ROUND(I747*H747,2)</f>
        <v>0</v>
      </c>
      <c r="K747" s="182" t="s">
        <v>151</v>
      </c>
      <c r="L747" s="39"/>
      <c r="M747" s="187" t="s">
        <v>1</v>
      </c>
      <c r="N747" s="188" t="s">
        <v>39</v>
      </c>
      <c r="O747" s="77"/>
      <c r="P747" s="189">
        <f>O747*H747</f>
        <v>0</v>
      </c>
      <c r="Q747" s="189">
        <v>1.0000000000000001E-05</v>
      </c>
      <c r="R747" s="189">
        <f>Q747*H747</f>
        <v>0.00028307000000000001</v>
      </c>
      <c r="S747" s="189">
        <v>0</v>
      </c>
      <c r="T747" s="190">
        <f>S747*H747</f>
        <v>0</v>
      </c>
      <c r="U747" s="38"/>
      <c r="V747" s="38"/>
      <c r="W747" s="38"/>
      <c r="X747" s="38"/>
      <c r="Y747" s="38"/>
      <c r="Z747" s="38"/>
      <c r="AA747" s="38"/>
      <c r="AB747" s="38"/>
      <c r="AC747" s="38"/>
      <c r="AD747" s="38"/>
      <c r="AE747" s="38"/>
      <c r="AR747" s="191" t="s">
        <v>263</v>
      </c>
      <c r="AT747" s="191" t="s">
        <v>147</v>
      </c>
      <c r="AU747" s="191" t="s">
        <v>84</v>
      </c>
      <c r="AY747" s="19" t="s">
        <v>145</v>
      </c>
      <c r="BE747" s="192">
        <f>IF(N747="základní",J747,0)</f>
        <v>0</v>
      </c>
      <c r="BF747" s="192">
        <f>IF(N747="snížená",J747,0)</f>
        <v>0</v>
      </c>
      <c r="BG747" s="192">
        <f>IF(N747="zákl. přenesená",J747,0)</f>
        <v>0</v>
      </c>
      <c r="BH747" s="192">
        <f>IF(N747="sníž. přenesená",J747,0)</f>
        <v>0</v>
      </c>
      <c r="BI747" s="192">
        <f>IF(N747="nulová",J747,0)</f>
        <v>0</v>
      </c>
      <c r="BJ747" s="19" t="s">
        <v>82</v>
      </c>
      <c r="BK747" s="192">
        <f>ROUND(I747*H747,2)</f>
        <v>0</v>
      </c>
      <c r="BL747" s="19" t="s">
        <v>263</v>
      </c>
      <c r="BM747" s="191" t="s">
        <v>903</v>
      </c>
    </row>
    <row r="748" s="2" customFormat="1">
      <c r="A748" s="38"/>
      <c r="B748" s="39"/>
      <c r="C748" s="38"/>
      <c r="D748" s="193" t="s">
        <v>154</v>
      </c>
      <c r="E748" s="38"/>
      <c r="F748" s="194" t="s">
        <v>904</v>
      </c>
      <c r="G748" s="38"/>
      <c r="H748" s="38"/>
      <c r="I748" s="195"/>
      <c r="J748" s="38"/>
      <c r="K748" s="38"/>
      <c r="L748" s="39"/>
      <c r="M748" s="196"/>
      <c r="N748" s="197"/>
      <c r="O748" s="77"/>
      <c r="P748" s="77"/>
      <c r="Q748" s="77"/>
      <c r="R748" s="77"/>
      <c r="S748" s="77"/>
      <c r="T748" s="78"/>
      <c r="U748" s="38"/>
      <c r="V748" s="38"/>
      <c r="W748" s="38"/>
      <c r="X748" s="38"/>
      <c r="Y748" s="38"/>
      <c r="Z748" s="38"/>
      <c r="AA748" s="38"/>
      <c r="AB748" s="38"/>
      <c r="AC748" s="38"/>
      <c r="AD748" s="38"/>
      <c r="AE748" s="38"/>
      <c r="AT748" s="19" t="s">
        <v>154</v>
      </c>
      <c r="AU748" s="19" t="s">
        <v>84</v>
      </c>
    </row>
    <row r="749" s="2" customFormat="1">
      <c r="A749" s="38"/>
      <c r="B749" s="39"/>
      <c r="C749" s="38"/>
      <c r="D749" s="198" t="s">
        <v>156</v>
      </c>
      <c r="E749" s="38"/>
      <c r="F749" s="199" t="s">
        <v>905</v>
      </c>
      <c r="G749" s="38"/>
      <c r="H749" s="38"/>
      <c r="I749" s="195"/>
      <c r="J749" s="38"/>
      <c r="K749" s="38"/>
      <c r="L749" s="39"/>
      <c r="M749" s="196"/>
      <c r="N749" s="197"/>
      <c r="O749" s="77"/>
      <c r="P749" s="77"/>
      <c r="Q749" s="77"/>
      <c r="R749" s="77"/>
      <c r="S749" s="77"/>
      <c r="T749" s="78"/>
      <c r="U749" s="38"/>
      <c r="V749" s="38"/>
      <c r="W749" s="38"/>
      <c r="X749" s="38"/>
      <c r="Y749" s="38"/>
      <c r="Z749" s="38"/>
      <c r="AA749" s="38"/>
      <c r="AB749" s="38"/>
      <c r="AC749" s="38"/>
      <c r="AD749" s="38"/>
      <c r="AE749" s="38"/>
      <c r="AT749" s="19" t="s">
        <v>156</v>
      </c>
      <c r="AU749" s="19" t="s">
        <v>84</v>
      </c>
    </row>
    <row r="750" s="13" customFormat="1">
      <c r="A750" s="13"/>
      <c r="B750" s="200"/>
      <c r="C750" s="13"/>
      <c r="D750" s="193" t="s">
        <v>158</v>
      </c>
      <c r="E750" s="201" t="s">
        <v>1</v>
      </c>
      <c r="F750" s="202" t="s">
        <v>906</v>
      </c>
      <c r="G750" s="13"/>
      <c r="H750" s="203">
        <v>17.641999999999999</v>
      </c>
      <c r="I750" s="204"/>
      <c r="J750" s="13"/>
      <c r="K750" s="13"/>
      <c r="L750" s="200"/>
      <c r="M750" s="205"/>
      <c r="N750" s="206"/>
      <c r="O750" s="206"/>
      <c r="P750" s="206"/>
      <c r="Q750" s="206"/>
      <c r="R750" s="206"/>
      <c r="S750" s="206"/>
      <c r="T750" s="207"/>
      <c r="U750" s="13"/>
      <c r="V750" s="13"/>
      <c r="W750" s="13"/>
      <c r="X750" s="13"/>
      <c r="Y750" s="13"/>
      <c r="Z750" s="13"/>
      <c r="AA750" s="13"/>
      <c r="AB750" s="13"/>
      <c r="AC750" s="13"/>
      <c r="AD750" s="13"/>
      <c r="AE750" s="13"/>
      <c r="AT750" s="201" t="s">
        <v>158</v>
      </c>
      <c r="AU750" s="201" t="s">
        <v>84</v>
      </c>
      <c r="AV750" s="13" t="s">
        <v>84</v>
      </c>
      <c r="AW750" s="13" t="s">
        <v>31</v>
      </c>
      <c r="AX750" s="13" t="s">
        <v>74</v>
      </c>
      <c r="AY750" s="201" t="s">
        <v>145</v>
      </c>
    </row>
    <row r="751" s="13" customFormat="1">
      <c r="A751" s="13"/>
      <c r="B751" s="200"/>
      <c r="C751" s="13"/>
      <c r="D751" s="193" t="s">
        <v>158</v>
      </c>
      <c r="E751" s="201" t="s">
        <v>1</v>
      </c>
      <c r="F751" s="202" t="s">
        <v>907</v>
      </c>
      <c r="G751" s="13"/>
      <c r="H751" s="203">
        <v>12.438000000000001</v>
      </c>
      <c r="I751" s="204"/>
      <c r="J751" s="13"/>
      <c r="K751" s="13"/>
      <c r="L751" s="200"/>
      <c r="M751" s="205"/>
      <c r="N751" s="206"/>
      <c r="O751" s="206"/>
      <c r="P751" s="206"/>
      <c r="Q751" s="206"/>
      <c r="R751" s="206"/>
      <c r="S751" s="206"/>
      <c r="T751" s="207"/>
      <c r="U751" s="13"/>
      <c r="V751" s="13"/>
      <c r="W751" s="13"/>
      <c r="X751" s="13"/>
      <c r="Y751" s="13"/>
      <c r="Z751" s="13"/>
      <c r="AA751" s="13"/>
      <c r="AB751" s="13"/>
      <c r="AC751" s="13"/>
      <c r="AD751" s="13"/>
      <c r="AE751" s="13"/>
      <c r="AT751" s="201" t="s">
        <v>158</v>
      </c>
      <c r="AU751" s="201" t="s">
        <v>84</v>
      </c>
      <c r="AV751" s="13" t="s">
        <v>84</v>
      </c>
      <c r="AW751" s="13" t="s">
        <v>31</v>
      </c>
      <c r="AX751" s="13" t="s">
        <v>74</v>
      </c>
      <c r="AY751" s="201" t="s">
        <v>145</v>
      </c>
    </row>
    <row r="752" s="13" customFormat="1">
      <c r="A752" s="13"/>
      <c r="B752" s="200"/>
      <c r="C752" s="13"/>
      <c r="D752" s="193" t="s">
        <v>158</v>
      </c>
      <c r="E752" s="201" t="s">
        <v>1</v>
      </c>
      <c r="F752" s="202" t="s">
        <v>908</v>
      </c>
      <c r="G752" s="13"/>
      <c r="H752" s="203">
        <v>-1.7729999999999999</v>
      </c>
      <c r="I752" s="204"/>
      <c r="J752" s="13"/>
      <c r="K752" s="13"/>
      <c r="L752" s="200"/>
      <c r="M752" s="205"/>
      <c r="N752" s="206"/>
      <c r="O752" s="206"/>
      <c r="P752" s="206"/>
      <c r="Q752" s="206"/>
      <c r="R752" s="206"/>
      <c r="S752" s="206"/>
      <c r="T752" s="207"/>
      <c r="U752" s="13"/>
      <c r="V752" s="13"/>
      <c r="W752" s="13"/>
      <c r="X752" s="13"/>
      <c r="Y752" s="13"/>
      <c r="Z752" s="13"/>
      <c r="AA752" s="13"/>
      <c r="AB752" s="13"/>
      <c r="AC752" s="13"/>
      <c r="AD752" s="13"/>
      <c r="AE752" s="13"/>
      <c r="AT752" s="201" t="s">
        <v>158</v>
      </c>
      <c r="AU752" s="201" t="s">
        <v>84</v>
      </c>
      <c r="AV752" s="13" t="s">
        <v>84</v>
      </c>
      <c r="AW752" s="13" t="s">
        <v>31</v>
      </c>
      <c r="AX752" s="13" t="s">
        <v>74</v>
      </c>
      <c r="AY752" s="201" t="s">
        <v>145</v>
      </c>
    </row>
    <row r="753" s="14" customFormat="1">
      <c r="A753" s="14"/>
      <c r="B753" s="208"/>
      <c r="C753" s="14"/>
      <c r="D753" s="193" t="s">
        <v>158</v>
      </c>
      <c r="E753" s="209" t="s">
        <v>1</v>
      </c>
      <c r="F753" s="210" t="s">
        <v>160</v>
      </c>
      <c r="G753" s="14"/>
      <c r="H753" s="211">
        <v>28.306999999999999</v>
      </c>
      <c r="I753" s="212"/>
      <c r="J753" s="14"/>
      <c r="K753" s="14"/>
      <c r="L753" s="208"/>
      <c r="M753" s="213"/>
      <c r="N753" s="214"/>
      <c r="O753" s="214"/>
      <c r="P753" s="214"/>
      <c r="Q753" s="214"/>
      <c r="R753" s="214"/>
      <c r="S753" s="214"/>
      <c r="T753" s="215"/>
      <c r="U753" s="14"/>
      <c r="V753" s="14"/>
      <c r="W753" s="14"/>
      <c r="X753" s="14"/>
      <c r="Y753" s="14"/>
      <c r="Z753" s="14"/>
      <c r="AA753" s="14"/>
      <c r="AB753" s="14"/>
      <c r="AC753" s="14"/>
      <c r="AD753" s="14"/>
      <c r="AE753" s="14"/>
      <c r="AT753" s="209" t="s">
        <v>158</v>
      </c>
      <c r="AU753" s="209" t="s">
        <v>84</v>
      </c>
      <c r="AV753" s="14" t="s">
        <v>152</v>
      </c>
      <c r="AW753" s="14" t="s">
        <v>31</v>
      </c>
      <c r="AX753" s="14" t="s">
        <v>82</v>
      </c>
      <c r="AY753" s="209" t="s">
        <v>145</v>
      </c>
    </row>
    <row r="754" s="2" customFormat="1" ht="16.5" customHeight="1">
      <c r="A754" s="38"/>
      <c r="B754" s="179"/>
      <c r="C754" s="224" t="s">
        <v>909</v>
      </c>
      <c r="D754" s="224" t="s">
        <v>238</v>
      </c>
      <c r="E754" s="225" t="s">
        <v>910</v>
      </c>
      <c r="F754" s="226" t="s">
        <v>911</v>
      </c>
      <c r="G754" s="227" t="s">
        <v>392</v>
      </c>
      <c r="H754" s="228">
        <v>28.873000000000001</v>
      </c>
      <c r="I754" s="229"/>
      <c r="J754" s="230">
        <f>ROUND(I754*H754,2)</f>
        <v>0</v>
      </c>
      <c r="K754" s="226" t="s">
        <v>151</v>
      </c>
      <c r="L754" s="231"/>
      <c r="M754" s="232" t="s">
        <v>1</v>
      </c>
      <c r="N754" s="233" t="s">
        <v>39</v>
      </c>
      <c r="O754" s="77"/>
      <c r="P754" s="189">
        <f>O754*H754</f>
        <v>0</v>
      </c>
      <c r="Q754" s="189">
        <v>0.00035</v>
      </c>
      <c r="R754" s="189">
        <f>Q754*H754</f>
        <v>0.01010555</v>
      </c>
      <c r="S754" s="189">
        <v>0</v>
      </c>
      <c r="T754" s="190">
        <f>S754*H754</f>
        <v>0</v>
      </c>
      <c r="U754" s="38"/>
      <c r="V754" s="38"/>
      <c r="W754" s="38"/>
      <c r="X754" s="38"/>
      <c r="Y754" s="38"/>
      <c r="Z754" s="38"/>
      <c r="AA754" s="38"/>
      <c r="AB754" s="38"/>
      <c r="AC754" s="38"/>
      <c r="AD754" s="38"/>
      <c r="AE754" s="38"/>
      <c r="AR754" s="191" t="s">
        <v>304</v>
      </c>
      <c r="AT754" s="191" t="s">
        <v>238</v>
      </c>
      <c r="AU754" s="191" t="s">
        <v>84</v>
      </c>
      <c r="AY754" s="19" t="s">
        <v>145</v>
      </c>
      <c r="BE754" s="192">
        <f>IF(N754="základní",J754,0)</f>
        <v>0</v>
      </c>
      <c r="BF754" s="192">
        <f>IF(N754="snížená",J754,0)</f>
        <v>0</v>
      </c>
      <c r="BG754" s="192">
        <f>IF(N754="zákl. přenesená",J754,0)</f>
        <v>0</v>
      </c>
      <c r="BH754" s="192">
        <f>IF(N754="sníž. přenesená",J754,0)</f>
        <v>0</v>
      </c>
      <c r="BI754" s="192">
        <f>IF(N754="nulová",J754,0)</f>
        <v>0</v>
      </c>
      <c r="BJ754" s="19" t="s">
        <v>82</v>
      </c>
      <c r="BK754" s="192">
        <f>ROUND(I754*H754,2)</f>
        <v>0</v>
      </c>
      <c r="BL754" s="19" t="s">
        <v>263</v>
      </c>
      <c r="BM754" s="191" t="s">
        <v>912</v>
      </c>
    </row>
    <row r="755" s="2" customFormat="1">
      <c r="A755" s="38"/>
      <c r="B755" s="39"/>
      <c r="C755" s="38"/>
      <c r="D755" s="193" t="s">
        <v>154</v>
      </c>
      <c r="E755" s="38"/>
      <c r="F755" s="194" t="s">
        <v>911</v>
      </c>
      <c r="G755" s="38"/>
      <c r="H755" s="38"/>
      <c r="I755" s="195"/>
      <c r="J755" s="38"/>
      <c r="K755" s="38"/>
      <c r="L755" s="39"/>
      <c r="M755" s="196"/>
      <c r="N755" s="197"/>
      <c r="O755" s="77"/>
      <c r="P755" s="77"/>
      <c r="Q755" s="77"/>
      <c r="R755" s="77"/>
      <c r="S755" s="77"/>
      <c r="T755" s="78"/>
      <c r="U755" s="38"/>
      <c r="V755" s="38"/>
      <c r="W755" s="38"/>
      <c r="X755" s="38"/>
      <c r="Y755" s="38"/>
      <c r="Z755" s="38"/>
      <c r="AA755" s="38"/>
      <c r="AB755" s="38"/>
      <c r="AC755" s="38"/>
      <c r="AD755" s="38"/>
      <c r="AE755" s="38"/>
      <c r="AT755" s="19" t="s">
        <v>154</v>
      </c>
      <c r="AU755" s="19" t="s">
        <v>84</v>
      </c>
    </row>
    <row r="756" s="13" customFormat="1">
      <c r="A756" s="13"/>
      <c r="B756" s="200"/>
      <c r="C756" s="13"/>
      <c r="D756" s="193" t="s">
        <v>158</v>
      </c>
      <c r="E756" s="13"/>
      <c r="F756" s="202" t="s">
        <v>913</v>
      </c>
      <c r="G756" s="13"/>
      <c r="H756" s="203">
        <v>28.873000000000001</v>
      </c>
      <c r="I756" s="204"/>
      <c r="J756" s="13"/>
      <c r="K756" s="13"/>
      <c r="L756" s="200"/>
      <c r="M756" s="205"/>
      <c r="N756" s="206"/>
      <c r="O756" s="206"/>
      <c r="P756" s="206"/>
      <c r="Q756" s="206"/>
      <c r="R756" s="206"/>
      <c r="S756" s="206"/>
      <c r="T756" s="207"/>
      <c r="U756" s="13"/>
      <c r="V756" s="13"/>
      <c r="W756" s="13"/>
      <c r="X756" s="13"/>
      <c r="Y756" s="13"/>
      <c r="Z756" s="13"/>
      <c r="AA756" s="13"/>
      <c r="AB756" s="13"/>
      <c r="AC756" s="13"/>
      <c r="AD756" s="13"/>
      <c r="AE756" s="13"/>
      <c r="AT756" s="201" t="s">
        <v>158</v>
      </c>
      <c r="AU756" s="201" t="s">
        <v>84</v>
      </c>
      <c r="AV756" s="13" t="s">
        <v>84</v>
      </c>
      <c r="AW756" s="13" t="s">
        <v>3</v>
      </c>
      <c r="AX756" s="13" t="s">
        <v>82</v>
      </c>
      <c r="AY756" s="201" t="s">
        <v>145</v>
      </c>
    </row>
    <row r="757" s="12" customFormat="1" ht="22.8" customHeight="1">
      <c r="A757" s="12"/>
      <c r="B757" s="166"/>
      <c r="C757" s="12"/>
      <c r="D757" s="167" t="s">
        <v>73</v>
      </c>
      <c r="E757" s="177" t="s">
        <v>914</v>
      </c>
      <c r="F757" s="177" t="s">
        <v>915</v>
      </c>
      <c r="G757" s="12"/>
      <c r="H757" s="12"/>
      <c r="I757" s="169"/>
      <c r="J757" s="178">
        <f>BK757</f>
        <v>0</v>
      </c>
      <c r="K757" s="12"/>
      <c r="L757" s="166"/>
      <c r="M757" s="171"/>
      <c r="N757" s="172"/>
      <c r="O757" s="172"/>
      <c r="P757" s="173">
        <f>SUM(P758:P818)</f>
        <v>0</v>
      </c>
      <c r="Q757" s="172"/>
      <c r="R757" s="173">
        <f>SUM(R758:R818)</f>
        <v>0.69214251999999998</v>
      </c>
      <c r="S757" s="172"/>
      <c r="T757" s="174">
        <f>SUM(T758:T818)</f>
        <v>0</v>
      </c>
      <c r="U757" s="12"/>
      <c r="V757" s="12"/>
      <c r="W757" s="12"/>
      <c r="X757" s="12"/>
      <c r="Y757" s="12"/>
      <c r="Z757" s="12"/>
      <c r="AA757" s="12"/>
      <c r="AB757" s="12"/>
      <c r="AC757" s="12"/>
      <c r="AD757" s="12"/>
      <c r="AE757" s="12"/>
      <c r="AR757" s="167" t="s">
        <v>84</v>
      </c>
      <c r="AT757" s="175" t="s">
        <v>73</v>
      </c>
      <c r="AU757" s="175" t="s">
        <v>82</v>
      </c>
      <c r="AY757" s="167" t="s">
        <v>145</v>
      </c>
      <c r="BK757" s="176">
        <f>SUM(BK758:BK818)</f>
        <v>0</v>
      </c>
    </row>
    <row r="758" s="2" customFormat="1" ht="16.5" customHeight="1">
      <c r="A758" s="38"/>
      <c r="B758" s="179"/>
      <c r="C758" s="180" t="s">
        <v>916</v>
      </c>
      <c r="D758" s="180" t="s">
        <v>147</v>
      </c>
      <c r="E758" s="181" t="s">
        <v>917</v>
      </c>
      <c r="F758" s="182" t="s">
        <v>918</v>
      </c>
      <c r="G758" s="183" t="s">
        <v>150</v>
      </c>
      <c r="H758" s="184">
        <v>22.731999999999999</v>
      </c>
      <c r="I758" s="185"/>
      <c r="J758" s="186">
        <f>ROUND(I758*H758,2)</f>
        <v>0</v>
      </c>
      <c r="K758" s="182" t="s">
        <v>151</v>
      </c>
      <c r="L758" s="39"/>
      <c r="M758" s="187" t="s">
        <v>1</v>
      </c>
      <c r="N758" s="188" t="s">
        <v>39</v>
      </c>
      <c r="O758" s="77"/>
      <c r="P758" s="189">
        <f>O758*H758</f>
        <v>0</v>
      </c>
      <c r="Q758" s="189">
        <v>0</v>
      </c>
      <c r="R758" s="189">
        <f>Q758*H758</f>
        <v>0</v>
      </c>
      <c r="S758" s="189">
        <v>0</v>
      </c>
      <c r="T758" s="190">
        <f>S758*H758</f>
        <v>0</v>
      </c>
      <c r="U758" s="38"/>
      <c r="V758" s="38"/>
      <c r="W758" s="38"/>
      <c r="X758" s="38"/>
      <c r="Y758" s="38"/>
      <c r="Z758" s="38"/>
      <c r="AA758" s="38"/>
      <c r="AB758" s="38"/>
      <c r="AC758" s="38"/>
      <c r="AD758" s="38"/>
      <c r="AE758" s="38"/>
      <c r="AR758" s="191" t="s">
        <v>263</v>
      </c>
      <c r="AT758" s="191" t="s">
        <v>147</v>
      </c>
      <c r="AU758" s="191" t="s">
        <v>84</v>
      </c>
      <c r="AY758" s="19" t="s">
        <v>145</v>
      </c>
      <c r="BE758" s="192">
        <f>IF(N758="základní",J758,0)</f>
        <v>0</v>
      </c>
      <c r="BF758" s="192">
        <f>IF(N758="snížená",J758,0)</f>
        <v>0</v>
      </c>
      <c r="BG758" s="192">
        <f>IF(N758="zákl. přenesená",J758,0)</f>
        <v>0</v>
      </c>
      <c r="BH758" s="192">
        <f>IF(N758="sníž. přenesená",J758,0)</f>
        <v>0</v>
      </c>
      <c r="BI758" s="192">
        <f>IF(N758="nulová",J758,0)</f>
        <v>0</v>
      </c>
      <c r="BJ758" s="19" t="s">
        <v>82</v>
      </c>
      <c r="BK758" s="192">
        <f>ROUND(I758*H758,2)</f>
        <v>0</v>
      </c>
      <c r="BL758" s="19" t="s">
        <v>263</v>
      </c>
      <c r="BM758" s="191" t="s">
        <v>919</v>
      </c>
    </row>
    <row r="759" s="2" customFormat="1">
      <c r="A759" s="38"/>
      <c r="B759" s="39"/>
      <c r="C759" s="38"/>
      <c r="D759" s="193" t="s">
        <v>154</v>
      </c>
      <c r="E759" s="38"/>
      <c r="F759" s="194" t="s">
        <v>920</v>
      </c>
      <c r="G759" s="38"/>
      <c r="H759" s="38"/>
      <c r="I759" s="195"/>
      <c r="J759" s="38"/>
      <c r="K759" s="38"/>
      <c r="L759" s="39"/>
      <c r="M759" s="196"/>
      <c r="N759" s="197"/>
      <c r="O759" s="77"/>
      <c r="P759" s="77"/>
      <c r="Q759" s="77"/>
      <c r="R759" s="77"/>
      <c r="S759" s="77"/>
      <c r="T759" s="78"/>
      <c r="U759" s="38"/>
      <c r="V759" s="38"/>
      <c r="W759" s="38"/>
      <c r="X759" s="38"/>
      <c r="Y759" s="38"/>
      <c r="Z759" s="38"/>
      <c r="AA759" s="38"/>
      <c r="AB759" s="38"/>
      <c r="AC759" s="38"/>
      <c r="AD759" s="38"/>
      <c r="AE759" s="38"/>
      <c r="AT759" s="19" t="s">
        <v>154</v>
      </c>
      <c r="AU759" s="19" t="s">
        <v>84</v>
      </c>
    </row>
    <row r="760" s="2" customFormat="1">
      <c r="A760" s="38"/>
      <c r="B760" s="39"/>
      <c r="C760" s="38"/>
      <c r="D760" s="198" t="s">
        <v>156</v>
      </c>
      <c r="E760" s="38"/>
      <c r="F760" s="199" t="s">
        <v>921</v>
      </c>
      <c r="G760" s="38"/>
      <c r="H760" s="38"/>
      <c r="I760" s="195"/>
      <c r="J760" s="38"/>
      <c r="K760" s="38"/>
      <c r="L760" s="39"/>
      <c r="M760" s="196"/>
      <c r="N760" s="197"/>
      <c r="O760" s="77"/>
      <c r="P760" s="77"/>
      <c r="Q760" s="77"/>
      <c r="R760" s="77"/>
      <c r="S760" s="77"/>
      <c r="T760" s="78"/>
      <c r="U760" s="38"/>
      <c r="V760" s="38"/>
      <c r="W760" s="38"/>
      <c r="X760" s="38"/>
      <c r="Y760" s="38"/>
      <c r="Z760" s="38"/>
      <c r="AA760" s="38"/>
      <c r="AB760" s="38"/>
      <c r="AC760" s="38"/>
      <c r="AD760" s="38"/>
      <c r="AE760" s="38"/>
      <c r="AT760" s="19" t="s">
        <v>156</v>
      </c>
      <c r="AU760" s="19" t="s">
        <v>84</v>
      </c>
    </row>
    <row r="761" s="15" customFormat="1">
      <c r="A761" s="15"/>
      <c r="B761" s="216"/>
      <c r="C761" s="15"/>
      <c r="D761" s="193" t="s">
        <v>158</v>
      </c>
      <c r="E761" s="217" t="s">
        <v>1</v>
      </c>
      <c r="F761" s="218" t="s">
        <v>922</v>
      </c>
      <c r="G761" s="15"/>
      <c r="H761" s="217" t="s">
        <v>1</v>
      </c>
      <c r="I761" s="219"/>
      <c r="J761" s="15"/>
      <c r="K761" s="15"/>
      <c r="L761" s="216"/>
      <c r="M761" s="220"/>
      <c r="N761" s="221"/>
      <c r="O761" s="221"/>
      <c r="P761" s="221"/>
      <c r="Q761" s="221"/>
      <c r="R761" s="221"/>
      <c r="S761" s="221"/>
      <c r="T761" s="222"/>
      <c r="U761" s="15"/>
      <c r="V761" s="15"/>
      <c r="W761" s="15"/>
      <c r="X761" s="15"/>
      <c r="Y761" s="15"/>
      <c r="Z761" s="15"/>
      <c r="AA761" s="15"/>
      <c r="AB761" s="15"/>
      <c r="AC761" s="15"/>
      <c r="AD761" s="15"/>
      <c r="AE761" s="15"/>
      <c r="AT761" s="217" t="s">
        <v>158</v>
      </c>
      <c r="AU761" s="217" t="s">
        <v>84</v>
      </c>
      <c r="AV761" s="15" t="s">
        <v>82</v>
      </c>
      <c r="AW761" s="15" t="s">
        <v>31</v>
      </c>
      <c r="AX761" s="15" t="s">
        <v>74</v>
      </c>
      <c r="AY761" s="217" t="s">
        <v>145</v>
      </c>
    </row>
    <row r="762" s="13" customFormat="1">
      <c r="A762" s="13"/>
      <c r="B762" s="200"/>
      <c r="C762" s="13"/>
      <c r="D762" s="193" t="s">
        <v>158</v>
      </c>
      <c r="E762" s="201" t="s">
        <v>1</v>
      </c>
      <c r="F762" s="202" t="s">
        <v>923</v>
      </c>
      <c r="G762" s="13"/>
      <c r="H762" s="203">
        <v>1.875</v>
      </c>
      <c r="I762" s="204"/>
      <c r="J762" s="13"/>
      <c r="K762" s="13"/>
      <c r="L762" s="200"/>
      <c r="M762" s="205"/>
      <c r="N762" s="206"/>
      <c r="O762" s="206"/>
      <c r="P762" s="206"/>
      <c r="Q762" s="206"/>
      <c r="R762" s="206"/>
      <c r="S762" s="206"/>
      <c r="T762" s="207"/>
      <c r="U762" s="13"/>
      <c r="V762" s="13"/>
      <c r="W762" s="13"/>
      <c r="X762" s="13"/>
      <c r="Y762" s="13"/>
      <c r="Z762" s="13"/>
      <c r="AA762" s="13"/>
      <c r="AB762" s="13"/>
      <c r="AC762" s="13"/>
      <c r="AD762" s="13"/>
      <c r="AE762" s="13"/>
      <c r="AT762" s="201" t="s">
        <v>158</v>
      </c>
      <c r="AU762" s="201" t="s">
        <v>84</v>
      </c>
      <c r="AV762" s="13" t="s">
        <v>84</v>
      </c>
      <c r="AW762" s="13" t="s">
        <v>31</v>
      </c>
      <c r="AX762" s="13" t="s">
        <v>74</v>
      </c>
      <c r="AY762" s="201" t="s">
        <v>145</v>
      </c>
    </row>
    <row r="763" s="16" customFormat="1">
      <c r="A763" s="16"/>
      <c r="B763" s="235"/>
      <c r="C763" s="16"/>
      <c r="D763" s="193" t="s">
        <v>158</v>
      </c>
      <c r="E763" s="236" t="s">
        <v>1</v>
      </c>
      <c r="F763" s="237" t="s">
        <v>333</v>
      </c>
      <c r="G763" s="16"/>
      <c r="H763" s="238">
        <v>1.875</v>
      </c>
      <c r="I763" s="239"/>
      <c r="J763" s="16"/>
      <c r="K763" s="16"/>
      <c r="L763" s="235"/>
      <c r="M763" s="240"/>
      <c r="N763" s="241"/>
      <c r="O763" s="241"/>
      <c r="P763" s="241"/>
      <c r="Q763" s="241"/>
      <c r="R763" s="241"/>
      <c r="S763" s="241"/>
      <c r="T763" s="242"/>
      <c r="U763" s="16"/>
      <c r="V763" s="16"/>
      <c r="W763" s="16"/>
      <c r="X763" s="16"/>
      <c r="Y763" s="16"/>
      <c r="Z763" s="16"/>
      <c r="AA763" s="16"/>
      <c r="AB763" s="16"/>
      <c r="AC763" s="16"/>
      <c r="AD763" s="16"/>
      <c r="AE763" s="16"/>
      <c r="AT763" s="236" t="s">
        <v>158</v>
      </c>
      <c r="AU763" s="236" t="s">
        <v>84</v>
      </c>
      <c r="AV763" s="16" t="s">
        <v>166</v>
      </c>
      <c r="AW763" s="16" t="s">
        <v>31</v>
      </c>
      <c r="AX763" s="16" t="s">
        <v>74</v>
      </c>
      <c r="AY763" s="236" t="s">
        <v>145</v>
      </c>
    </row>
    <row r="764" s="15" customFormat="1">
      <c r="A764" s="15"/>
      <c r="B764" s="216"/>
      <c r="C764" s="15"/>
      <c r="D764" s="193" t="s">
        <v>158</v>
      </c>
      <c r="E764" s="217" t="s">
        <v>1</v>
      </c>
      <c r="F764" s="218" t="s">
        <v>924</v>
      </c>
      <c r="G764" s="15"/>
      <c r="H764" s="217" t="s">
        <v>1</v>
      </c>
      <c r="I764" s="219"/>
      <c r="J764" s="15"/>
      <c r="K764" s="15"/>
      <c r="L764" s="216"/>
      <c r="M764" s="220"/>
      <c r="N764" s="221"/>
      <c r="O764" s="221"/>
      <c r="P764" s="221"/>
      <c r="Q764" s="221"/>
      <c r="R764" s="221"/>
      <c r="S764" s="221"/>
      <c r="T764" s="222"/>
      <c r="U764" s="15"/>
      <c r="V764" s="15"/>
      <c r="W764" s="15"/>
      <c r="X764" s="15"/>
      <c r="Y764" s="15"/>
      <c r="Z764" s="15"/>
      <c r="AA764" s="15"/>
      <c r="AB764" s="15"/>
      <c r="AC764" s="15"/>
      <c r="AD764" s="15"/>
      <c r="AE764" s="15"/>
      <c r="AT764" s="217" t="s">
        <v>158</v>
      </c>
      <c r="AU764" s="217" t="s">
        <v>84</v>
      </c>
      <c r="AV764" s="15" t="s">
        <v>82</v>
      </c>
      <c r="AW764" s="15" t="s">
        <v>31</v>
      </c>
      <c r="AX764" s="15" t="s">
        <v>74</v>
      </c>
      <c r="AY764" s="217" t="s">
        <v>145</v>
      </c>
    </row>
    <row r="765" s="13" customFormat="1">
      <c r="A765" s="13"/>
      <c r="B765" s="200"/>
      <c r="C765" s="13"/>
      <c r="D765" s="193" t="s">
        <v>158</v>
      </c>
      <c r="E765" s="201" t="s">
        <v>1</v>
      </c>
      <c r="F765" s="202" t="s">
        <v>925</v>
      </c>
      <c r="G765" s="13"/>
      <c r="H765" s="203">
        <v>23.614999999999998</v>
      </c>
      <c r="I765" s="204"/>
      <c r="J765" s="13"/>
      <c r="K765" s="13"/>
      <c r="L765" s="200"/>
      <c r="M765" s="205"/>
      <c r="N765" s="206"/>
      <c r="O765" s="206"/>
      <c r="P765" s="206"/>
      <c r="Q765" s="206"/>
      <c r="R765" s="206"/>
      <c r="S765" s="206"/>
      <c r="T765" s="207"/>
      <c r="U765" s="13"/>
      <c r="V765" s="13"/>
      <c r="W765" s="13"/>
      <c r="X765" s="13"/>
      <c r="Y765" s="13"/>
      <c r="Z765" s="13"/>
      <c r="AA765" s="13"/>
      <c r="AB765" s="13"/>
      <c r="AC765" s="13"/>
      <c r="AD765" s="13"/>
      <c r="AE765" s="13"/>
      <c r="AT765" s="201" t="s">
        <v>158</v>
      </c>
      <c r="AU765" s="201" t="s">
        <v>84</v>
      </c>
      <c r="AV765" s="13" t="s">
        <v>84</v>
      </c>
      <c r="AW765" s="13" t="s">
        <v>31</v>
      </c>
      <c r="AX765" s="13" t="s">
        <v>74</v>
      </c>
      <c r="AY765" s="201" t="s">
        <v>145</v>
      </c>
    </row>
    <row r="766" s="13" customFormat="1">
      <c r="A766" s="13"/>
      <c r="B766" s="200"/>
      <c r="C766" s="13"/>
      <c r="D766" s="193" t="s">
        <v>158</v>
      </c>
      <c r="E766" s="201" t="s">
        <v>1</v>
      </c>
      <c r="F766" s="202" t="s">
        <v>926</v>
      </c>
      <c r="G766" s="13"/>
      <c r="H766" s="203">
        <v>-2.758</v>
      </c>
      <c r="I766" s="204"/>
      <c r="J766" s="13"/>
      <c r="K766" s="13"/>
      <c r="L766" s="200"/>
      <c r="M766" s="205"/>
      <c r="N766" s="206"/>
      <c r="O766" s="206"/>
      <c r="P766" s="206"/>
      <c r="Q766" s="206"/>
      <c r="R766" s="206"/>
      <c r="S766" s="206"/>
      <c r="T766" s="207"/>
      <c r="U766" s="13"/>
      <c r="V766" s="13"/>
      <c r="W766" s="13"/>
      <c r="X766" s="13"/>
      <c r="Y766" s="13"/>
      <c r="Z766" s="13"/>
      <c r="AA766" s="13"/>
      <c r="AB766" s="13"/>
      <c r="AC766" s="13"/>
      <c r="AD766" s="13"/>
      <c r="AE766" s="13"/>
      <c r="AT766" s="201" t="s">
        <v>158</v>
      </c>
      <c r="AU766" s="201" t="s">
        <v>84</v>
      </c>
      <c r="AV766" s="13" t="s">
        <v>84</v>
      </c>
      <c r="AW766" s="13" t="s">
        <v>31</v>
      </c>
      <c r="AX766" s="13" t="s">
        <v>74</v>
      </c>
      <c r="AY766" s="201" t="s">
        <v>145</v>
      </c>
    </row>
    <row r="767" s="16" customFormat="1">
      <c r="A767" s="16"/>
      <c r="B767" s="235"/>
      <c r="C767" s="16"/>
      <c r="D767" s="193" t="s">
        <v>158</v>
      </c>
      <c r="E767" s="236" t="s">
        <v>1</v>
      </c>
      <c r="F767" s="237" t="s">
        <v>333</v>
      </c>
      <c r="G767" s="16"/>
      <c r="H767" s="238">
        <v>20.856999999999999</v>
      </c>
      <c r="I767" s="239"/>
      <c r="J767" s="16"/>
      <c r="K767" s="16"/>
      <c r="L767" s="235"/>
      <c r="M767" s="240"/>
      <c r="N767" s="241"/>
      <c r="O767" s="241"/>
      <c r="P767" s="241"/>
      <c r="Q767" s="241"/>
      <c r="R767" s="241"/>
      <c r="S767" s="241"/>
      <c r="T767" s="242"/>
      <c r="U767" s="16"/>
      <c r="V767" s="16"/>
      <c r="W767" s="16"/>
      <c r="X767" s="16"/>
      <c r="Y767" s="16"/>
      <c r="Z767" s="16"/>
      <c r="AA767" s="16"/>
      <c r="AB767" s="16"/>
      <c r="AC767" s="16"/>
      <c r="AD767" s="16"/>
      <c r="AE767" s="16"/>
      <c r="AT767" s="236" t="s">
        <v>158</v>
      </c>
      <c r="AU767" s="236" t="s">
        <v>84</v>
      </c>
      <c r="AV767" s="16" t="s">
        <v>166</v>
      </c>
      <c r="AW767" s="16" t="s">
        <v>31</v>
      </c>
      <c r="AX767" s="16" t="s">
        <v>74</v>
      </c>
      <c r="AY767" s="236" t="s">
        <v>145</v>
      </c>
    </row>
    <row r="768" s="14" customFormat="1">
      <c r="A768" s="14"/>
      <c r="B768" s="208"/>
      <c r="C768" s="14"/>
      <c r="D768" s="193" t="s">
        <v>158</v>
      </c>
      <c r="E768" s="209" t="s">
        <v>1</v>
      </c>
      <c r="F768" s="210" t="s">
        <v>160</v>
      </c>
      <c r="G768" s="14"/>
      <c r="H768" s="211">
        <v>22.731999999999999</v>
      </c>
      <c r="I768" s="212"/>
      <c r="J768" s="14"/>
      <c r="K768" s="14"/>
      <c r="L768" s="208"/>
      <c r="M768" s="213"/>
      <c r="N768" s="214"/>
      <c r="O768" s="214"/>
      <c r="P768" s="214"/>
      <c r="Q768" s="214"/>
      <c r="R768" s="214"/>
      <c r="S768" s="214"/>
      <c r="T768" s="215"/>
      <c r="U768" s="14"/>
      <c r="V768" s="14"/>
      <c r="W768" s="14"/>
      <c r="X768" s="14"/>
      <c r="Y768" s="14"/>
      <c r="Z768" s="14"/>
      <c r="AA768" s="14"/>
      <c r="AB768" s="14"/>
      <c r="AC768" s="14"/>
      <c r="AD768" s="14"/>
      <c r="AE768" s="14"/>
      <c r="AT768" s="209" t="s">
        <v>158</v>
      </c>
      <c r="AU768" s="209" t="s">
        <v>84</v>
      </c>
      <c r="AV768" s="14" t="s">
        <v>152</v>
      </c>
      <c r="AW768" s="14" t="s">
        <v>31</v>
      </c>
      <c r="AX768" s="14" t="s">
        <v>82</v>
      </c>
      <c r="AY768" s="209" t="s">
        <v>145</v>
      </c>
    </row>
    <row r="769" s="2" customFormat="1" ht="16.5" customHeight="1">
      <c r="A769" s="38"/>
      <c r="B769" s="179"/>
      <c r="C769" s="180" t="s">
        <v>927</v>
      </c>
      <c r="D769" s="180" t="s">
        <v>147</v>
      </c>
      <c r="E769" s="181" t="s">
        <v>928</v>
      </c>
      <c r="F769" s="182" t="s">
        <v>929</v>
      </c>
      <c r="G769" s="183" t="s">
        <v>150</v>
      </c>
      <c r="H769" s="184">
        <v>22.731999999999999</v>
      </c>
      <c r="I769" s="185"/>
      <c r="J769" s="186">
        <f>ROUND(I769*H769,2)</f>
        <v>0</v>
      </c>
      <c r="K769" s="182" t="s">
        <v>151</v>
      </c>
      <c r="L769" s="39"/>
      <c r="M769" s="187" t="s">
        <v>1</v>
      </c>
      <c r="N769" s="188" t="s">
        <v>39</v>
      </c>
      <c r="O769" s="77"/>
      <c r="P769" s="189">
        <f>O769*H769</f>
        <v>0</v>
      </c>
      <c r="Q769" s="189">
        <v>0.00029999999999999997</v>
      </c>
      <c r="R769" s="189">
        <f>Q769*H769</f>
        <v>0.0068195999999999994</v>
      </c>
      <c r="S769" s="189">
        <v>0</v>
      </c>
      <c r="T769" s="190">
        <f>S769*H769</f>
        <v>0</v>
      </c>
      <c r="U769" s="38"/>
      <c r="V769" s="38"/>
      <c r="W769" s="38"/>
      <c r="X769" s="38"/>
      <c r="Y769" s="38"/>
      <c r="Z769" s="38"/>
      <c r="AA769" s="38"/>
      <c r="AB769" s="38"/>
      <c r="AC769" s="38"/>
      <c r="AD769" s="38"/>
      <c r="AE769" s="38"/>
      <c r="AR769" s="191" t="s">
        <v>263</v>
      </c>
      <c r="AT769" s="191" t="s">
        <v>147</v>
      </c>
      <c r="AU769" s="191" t="s">
        <v>84</v>
      </c>
      <c r="AY769" s="19" t="s">
        <v>145</v>
      </c>
      <c r="BE769" s="192">
        <f>IF(N769="základní",J769,0)</f>
        <v>0</v>
      </c>
      <c r="BF769" s="192">
        <f>IF(N769="snížená",J769,0)</f>
        <v>0</v>
      </c>
      <c r="BG769" s="192">
        <f>IF(N769="zákl. přenesená",J769,0)</f>
        <v>0</v>
      </c>
      <c r="BH769" s="192">
        <f>IF(N769="sníž. přenesená",J769,0)</f>
        <v>0</v>
      </c>
      <c r="BI769" s="192">
        <f>IF(N769="nulová",J769,0)</f>
        <v>0</v>
      </c>
      <c r="BJ769" s="19" t="s">
        <v>82</v>
      </c>
      <c r="BK769" s="192">
        <f>ROUND(I769*H769,2)</f>
        <v>0</v>
      </c>
      <c r="BL769" s="19" t="s">
        <v>263</v>
      </c>
      <c r="BM769" s="191" t="s">
        <v>930</v>
      </c>
    </row>
    <row r="770" s="2" customFormat="1">
      <c r="A770" s="38"/>
      <c r="B770" s="39"/>
      <c r="C770" s="38"/>
      <c r="D770" s="193" t="s">
        <v>154</v>
      </c>
      <c r="E770" s="38"/>
      <c r="F770" s="194" t="s">
        <v>931</v>
      </c>
      <c r="G770" s="38"/>
      <c r="H770" s="38"/>
      <c r="I770" s="195"/>
      <c r="J770" s="38"/>
      <c r="K770" s="38"/>
      <c r="L770" s="39"/>
      <c r="M770" s="196"/>
      <c r="N770" s="197"/>
      <c r="O770" s="77"/>
      <c r="P770" s="77"/>
      <c r="Q770" s="77"/>
      <c r="R770" s="77"/>
      <c r="S770" s="77"/>
      <c r="T770" s="78"/>
      <c r="U770" s="38"/>
      <c r="V770" s="38"/>
      <c r="W770" s="38"/>
      <c r="X770" s="38"/>
      <c r="Y770" s="38"/>
      <c r="Z770" s="38"/>
      <c r="AA770" s="38"/>
      <c r="AB770" s="38"/>
      <c r="AC770" s="38"/>
      <c r="AD770" s="38"/>
      <c r="AE770" s="38"/>
      <c r="AT770" s="19" t="s">
        <v>154</v>
      </c>
      <c r="AU770" s="19" t="s">
        <v>84</v>
      </c>
    </row>
    <row r="771" s="2" customFormat="1">
      <c r="A771" s="38"/>
      <c r="B771" s="39"/>
      <c r="C771" s="38"/>
      <c r="D771" s="198" t="s">
        <v>156</v>
      </c>
      <c r="E771" s="38"/>
      <c r="F771" s="199" t="s">
        <v>932</v>
      </c>
      <c r="G771" s="38"/>
      <c r="H771" s="38"/>
      <c r="I771" s="195"/>
      <c r="J771" s="38"/>
      <c r="K771" s="38"/>
      <c r="L771" s="39"/>
      <c r="M771" s="196"/>
      <c r="N771" s="197"/>
      <c r="O771" s="77"/>
      <c r="P771" s="77"/>
      <c r="Q771" s="77"/>
      <c r="R771" s="77"/>
      <c r="S771" s="77"/>
      <c r="T771" s="78"/>
      <c r="U771" s="38"/>
      <c r="V771" s="38"/>
      <c r="W771" s="38"/>
      <c r="X771" s="38"/>
      <c r="Y771" s="38"/>
      <c r="Z771" s="38"/>
      <c r="AA771" s="38"/>
      <c r="AB771" s="38"/>
      <c r="AC771" s="38"/>
      <c r="AD771" s="38"/>
      <c r="AE771" s="38"/>
      <c r="AT771" s="19" t="s">
        <v>156</v>
      </c>
      <c r="AU771" s="19" t="s">
        <v>84</v>
      </c>
    </row>
    <row r="772" s="15" customFormat="1">
      <c r="A772" s="15"/>
      <c r="B772" s="216"/>
      <c r="C772" s="15"/>
      <c r="D772" s="193" t="s">
        <v>158</v>
      </c>
      <c r="E772" s="217" t="s">
        <v>1</v>
      </c>
      <c r="F772" s="218" t="s">
        <v>922</v>
      </c>
      <c r="G772" s="15"/>
      <c r="H772" s="217" t="s">
        <v>1</v>
      </c>
      <c r="I772" s="219"/>
      <c r="J772" s="15"/>
      <c r="K772" s="15"/>
      <c r="L772" s="216"/>
      <c r="M772" s="220"/>
      <c r="N772" s="221"/>
      <c r="O772" s="221"/>
      <c r="P772" s="221"/>
      <c r="Q772" s="221"/>
      <c r="R772" s="221"/>
      <c r="S772" s="221"/>
      <c r="T772" s="222"/>
      <c r="U772" s="15"/>
      <c r="V772" s="15"/>
      <c r="W772" s="15"/>
      <c r="X772" s="15"/>
      <c r="Y772" s="15"/>
      <c r="Z772" s="15"/>
      <c r="AA772" s="15"/>
      <c r="AB772" s="15"/>
      <c r="AC772" s="15"/>
      <c r="AD772" s="15"/>
      <c r="AE772" s="15"/>
      <c r="AT772" s="217" t="s">
        <v>158</v>
      </c>
      <c r="AU772" s="217" t="s">
        <v>84</v>
      </c>
      <c r="AV772" s="15" t="s">
        <v>82</v>
      </c>
      <c r="AW772" s="15" t="s">
        <v>31</v>
      </c>
      <c r="AX772" s="15" t="s">
        <v>74</v>
      </c>
      <c r="AY772" s="217" t="s">
        <v>145</v>
      </c>
    </row>
    <row r="773" s="13" customFormat="1">
      <c r="A773" s="13"/>
      <c r="B773" s="200"/>
      <c r="C773" s="13"/>
      <c r="D773" s="193" t="s">
        <v>158</v>
      </c>
      <c r="E773" s="201" t="s">
        <v>1</v>
      </c>
      <c r="F773" s="202" t="s">
        <v>923</v>
      </c>
      <c r="G773" s="13"/>
      <c r="H773" s="203">
        <v>1.875</v>
      </c>
      <c r="I773" s="204"/>
      <c r="J773" s="13"/>
      <c r="K773" s="13"/>
      <c r="L773" s="200"/>
      <c r="M773" s="205"/>
      <c r="N773" s="206"/>
      <c r="O773" s="206"/>
      <c r="P773" s="206"/>
      <c r="Q773" s="206"/>
      <c r="R773" s="206"/>
      <c r="S773" s="206"/>
      <c r="T773" s="207"/>
      <c r="U773" s="13"/>
      <c r="V773" s="13"/>
      <c r="W773" s="13"/>
      <c r="X773" s="13"/>
      <c r="Y773" s="13"/>
      <c r="Z773" s="13"/>
      <c r="AA773" s="13"/>
      <c r="AB773" s="13"/>
      <c r="AC773" s="13"/>
      <c r="AD773" s="13"/>
      <c r="AE773" s="13"/>
      <c r="AT773" s="201" t="s">
        <v>158</v>
      </c>
      <c r="AU773" s="201" t="s">
        <v>84</v>
      </c>
      <c r="AV773" s="13" t="s">
        <v>84</v>
      </c>
      <c r="AW773" s="13" t="s">
        <v>31</v>
      </c>
      <c r="AX773" s="13" t="s">
        <v>74</v>
      </c>
      <c r="AY773" s="201" t="s">
        <v>145</v>
      </c>
    </row>
    <row r="774" s="16" customFormat="1">
      <c r="A774" s="16"/>
      <c r="B774" s="235"/>
      <c r="C774" s="16"/>
      <c r="D774" s="193" t="s">
        <v>158</v>
      </c>
      <c r="E774" s="236" t="s">
        <v>1</v>
      </c>
      <c r="F774" s="237" t="s">
        <v>333</v>
      </c>
      <c r="G774" s="16"/>
      <c r="H774" s="238">
        <v>1.875</v>
      </c>
      <c r="I774" s="239"/>
      <c r="J774" s="16"/>
      <c r="K774" s="16"/>
      <c r="L774" s="235"/>
      <c r="M774" s="240"/>
      <c r="N774" s="241"/>
      <c r="O774" s="241"/>
      <c r="P774" s="241"/>
      <c r="Q774" s="241"/>
      <c r="R774" s="241"/>
      <c r="S774" s="241"/>
      <c r="T774" s="242"/>
      <c r="U774" s="16"/>
      <c r="V774" s="16"/>
      <c r="W774" s="16"/>
      <c r="X774" s="16"/>
      <c r="Y774" s="16"/>
      <c r="Z774" s="16"/>
      <c r="AA774" s="16"/>
      <c r="AB774" s="16"/>
      <c r="AC774" s="16"/>
      <c r="AD774" s="16"/>
      <c r="AE774" s="16"/>
      <c r="AT774" s="236" t="s">
        <v>158</v>
      </c>
      <c r="AU774" s="236" t="s">
        <v>84</v>
      </c>
      <c r="AV774" s="16" t="s">
        <v>166</v>
      </c>
      <c r="AW774" s="16" t="s">
        <v>31</v>
      </c>
      <c r="AX774" s="16" t="s">
        <v>74</v>
      </c>
      <c r="AY774" s="236" t="s">
        <v>145</v>
      </c>
    </row>
    <row r="775" s="15" customFormat="1">
      <c r="A775" s="15"/>
      <c r="B775" s="216"/>
      <c r="C775" s="15"/>
      <c r="D775" s="193" t="s">
        <v>158</v>
      </c>
      <c r="E775" s="217" t="s">
        <v>1</v>
      </c>
      <c r="F775" s="218" t="s">
        <v>924</v>
      </c>
      <c r="G775" s="15"/>
      <c r="H775" s="217" t="s">
        <v>1</v>
      </c>
      <c r="I775" s="219"/>
      <c r="J775" s="15"/>
      <c r="K775" s="15"/>
      <c r="L775" s="216"/>
      <c r="M775" s="220"/>
      <c r="N775" s="221"/>
      <c r="O775" s="221"/>
      <c r="P775" s="221"/>
      <c r="Q775" s="221"/>
      <c r="R775" s="221"/>
      <c r="S775" s="221"/>
      <c r="T775" s="222"/>
      <c r="U775" s="15"/>
      <c r="V775" s="15"/>
      <c r="W775" s="15"/>
      <c r="X775" s="15"/>
      <c r="Y775" s="15"/>
      <c r="Z775" s="15"/>
      <c r="AA775" s="15"/>
      <c r="AB775" s="15"/>
      <c r="AC775" s="15"/>
      <c r="AD775" s="15"/>
      <c r="AE775" s="15"/>
      <c r="AT775" s="217" t="s">
        <v>158</v>
      </c>
      <c r="AU775" s="217" t="s">
        <v>84</v>
      </c>
      <c r="AV775" s="15" t="s">
        <v>82</v>
      </c>
      <c r="AW775" s="15" t="s">
        <v>31</v>
      </c>
      <c r="AX775" s="15" t="s">
        <v>74</v>
      </c>
      <c r="AY775" s="217" t="s">
        <v>145</v>
      </c>
    </row>
    <row r="776" s="13" customFormat="1">
      <c r="A776" s="13"/>
      <c r="B776" s="200"/>
      <c r="C776" s="13"/>
      <c r="D776" s="193" t="s">
        <v>158</v>
      </c>
      <c r="E776" s="201" t="s">
        <v>1</v>
      </c>
      <c r="F776" s="202" t="s">
        <v>925</v>
      </c>
      <c r="G776" s="13"/>
      <c r="H776" s="203">
        <v>23.614999999999998</v>
      </c>
      <c r="I776" s="204"/>
      <c r="J776" s="13"/>
      <c r="K776" s="13"/>
      <c r="L776" s="200"/>
      <c r="M776" s="205"/>
      <c r="N776" s="206"/>
      <c r="O776" s="206"/>
      <c r="P776" s="206"/>
      <c r="Q776" s="206"/>
      <c r="R776" s="206"/>
      <c r="S776" s="206"/>
      <c r="T776" s="207"/>
      <c r="U776" s="13"/>
      <c r="V776" s="13"/>
      <c r="W776" s="13"/>
      <c r="X776" s="13"/>
      <c r="Y776" s="13"/>
      <c r="Z776" s="13"/>
      <c r="AA776" s="13"/>
      <c r="AB776" s="13"/>
      <c r="AC776" s="13"/>
      <c r="AD776" s="13"/>
      <c r="AE776" s="13"/>
      <c r="AT776" s="201" t="s">
        <v>158</v>
      </c>
      <c r="AU776" s="201" t="s">
        <v>84</v>
      </c>
      <c r="AV776" s="13" t="s">
        <v>84</v>
      </c>
      <c r="AW776" s="13" t="s">
        <v>31</v>
      </c>
      <c r="AX776" s="13" t="s">
        <v>74</v>
      </c>
      <c r="AY776" s="201" t="s">
        <v>145</v>
      </c>
    </row>
    <row r="777" s="13" customFormat="1">
      <c r="A777" s="13"/>
      <c r="B777" s="200"/>
      <c r="C777" s="13"/>
      <c r="D777" s="193" t="s">
        <v>158</v>
      </c>
      <c r="E777" s="201" t="s">
        <v>1</v>
      </c>
      <c r="F777" s="202" t="s">
        <v>926</v>
      </c>
      <c r="G777" s="13"/>
      <c r="H777" s="203">
        <v>-2.758</v>
      </c>
      <c r="I777" s="204"/>
      <c r="J777" s="13"/>
      <c r="K777" s="13"/>
      <c r="L777" s="200"/>
      <c r="M777" s="205"/>
      <c r="N777" s="206"/>
      <c r="O777" s="206"/>
      <c r="P777" s="206"/>
      <c r="Q777" s="206"/>
      <c r="R777" s="206"/>
      <c r="S777" s="206"/>
      <c r="T777" s="207"/>
      <c r="U777" s="13"/>
      <c r="V777" s="13"/>
      <c r="W777" s="13"/>
      <c r="X777" s="13"/>
      <c r="Y777" s="13"/>
      <c r="Z777" s="13"/>
      <c r="AA777" s="13"/>
      <c r="AB777" s="13"/>
      <c r="AC777" s="13"/>
      <c r="AD777" s="13"/>
      <c r="AE777" s="13"/>
      <c r="AT777" s="201" t="s">
        <v>158</v>
      </c>
      <c r="AU777" s="201" t="s">
        <v>84</v>
      </c>
      <c r="AV777" s="13" t="s">
        <v>84</v>
      </c>
      <c r="AW777" s="13" t="s">
        <v>31</v>
      </c>
      <c r="AX777" s="13" t="s">
        <v>74</v>
      </c>
      <c r="AY777" s="201" t="s">
        <v>145</v>
      </c>
    </row>
    <row r="778" s="16" customFormat="1">
      <c r="A778" s="16"/>
      <c r="B778" s="235"/>
      <c r="C778" s="16"/>
      <c r="D778" s="193" t="s">
        <v>158</v>
      </c>
      <c r="E778" s="236" t="s">
        <v>1</v>
      </c>
      <c r="F778" s="237" t="s">
        <v>333</v>
      </c>
      <c r="G778" s="16"/>
      <c r="H778" s="238">
        <v>20.856999999999999</v>
      </c>
      <c r="I778" s="239"/>
      <c r="J778" s="16"/>
      <c r="K778" s="16"/>
      <c r="L778" s="235"/>
      <c r="M778" s="240"/>
      <c r="N778" s="241"/>
      <c r="O778" s="241"/>
      <c r="P778" s="241"/>
      <c r="Q778" s="241"/>
      <c r="R778" s="241"/>
      <c r="S778" s="241"/>
      <c r="T778" s="242"/>
      <c r="U778" s="16"/>
      <c r="V778" s="16"/>
      <c r="W778" s="16"/>
      <c r="X778" s="16"/>
      <c r="Y778" s="16"/>
      <c r="Z778" s="16"/>
      <c r="AA778" s="16"/>
      <c r="AB778" s="16"/>
      <c r="AC778" s="16"/>
      <c r="AD778" s="16"/>
      <c r="AE778" s="16"/>
      <c r="AT778" s="236" t="s">
        <v>158</v>
      </c>
      <c r="AU778" s="236" t="s">
        <v>84</v>
      </c>
      <c r="AV778" s="16" t="s">
        <v>166</v>
      </c>
      <c r="AW778" s="16" t="s">
        <v>31</v>
      </c>
      <c r="AX778" s="16" t="s">
        <v>74</v>
      </c>
      <c r="AY778" s="236" t="s">
        <v>145</v>
      </c>
    </row>
    <row r="779" s="14" customFormat="1">
      <c r="A779" s="14"/>
      <c r="B779" s="208"/>
      <c r="C779" s="14"/>
      <c r="D779" s="193" t="s">
        <v>158</v>
      </c>
      <c r="E779" s="209" t="s">
        <v>1</v>
      </c>
      <c r="F779" s="210" t="s">
        <v>160</v>
      </c>
      <c r="G779" s="14"/>
      <c r="H779" s="211">
        <v>22.731999999999999</v>
      </c>
      <c r="I779" s="212"/>
      <c r="J779" s="14"/>
      <c r="K779" s="14"/>
      <c r="L779" s="208"/>
      <c r="M779" s="213"/>
      <c r="N779" s="214"/>
      <c r="O779" s="214"/>
      <c r="P779" s="214"/>
      <c r="Q779" s="214"/>
      <c r="R779" s="214"/>
      <c r="S779" s="214"/>
      <c r="T779" s="215"/>
      <c r="U779" s="14"/>
      <c r="V779" s="14"/>
      <c r="W779" s="14"/>
      <c r="X779" s="14"/>
      <c r="Y779" s="14"/>
      <c r="Z779" s="14"/>
      <c r="AA779" s="14"/>
      <c r="AB779" s="14"/>
      <c r="AC779" s="14"/>
      <c r="AD779" s="14"/>
      <c r="AE779" s="14"/>
      <c r="AT779" s="209" t="s">
        <v>158</v>
      </c>
      <c r="AU779" s="209" t="s">
        <v>84</v>
      </c>
      <c r="AV779" s="14" t="s">
        <v>152</v>
      </c>
      <c r="AW779" s="14" t="s">
        <v>31</v>
      </c>
      <c r="AX779" s="14" t="s">
        <v>82</v>
      </c>
      <c r="AY779" s="209" t="s">
        <v>145</v>
      </c>
    </row>
    <row r="780" s="2" customFormat="1" ht="24.15" customHeight="1">
      <c r="A780" s="38"/>
      <c r="B780" s="179"/>
      <c r="C780" s="180" t="s">
        <v>933</v>
      </c>
      <c r="D780" s="180" t="s">
        <v>147</v>
      </c>
      <c r="E780" s="181" t="s">
        <v>934</v>
      </c>
      <c r="F780" s="182" t="s">
        <v>935</v>
      </c>
      <c r="G780" s="183" t="s">
        <v>150</v>
      </c>
      <c r="H780" s="184">
        <v>20.856999999999999</v>
      </c>
      <c r="I780" s="185"/>
      <c r="J780" s="186">
        <f>ROUND(I780*H780,2)</f>
        <v>0</v>
      </c>
      <c r="K780" s="182" t="s">
        <v>151</v>
      </c>
      <c r="L780" s="39"/>
      <c r="M780" s="187" t="s">
        <v>1</v>
      </c>
      <c r="N780" s="188" t="s">
        <v>39</v>
      </c>
      <c r="O780" s="77"/>
      <c r="P780" s="189">
        <f>O780*H780</f>
        <v>0</v>
      </c>
      <c r="Q780" s="189">
        <v>0.0015</v>
      </c>
      <c r="R780" s="189">
        <f>Q780*H780</f>
        <v>0.031285500000000001</v>
      </c>
      <c r="S780" s="189">
        <v>0</v>
      </c>
      <c r="T780" s="190">
        <f>S780*H780</f>
        <v>0</v>
      </c>
      <c r="U780" s="38"/>
      <c r="V780" s="38"/>
      <c r="W780" s="38"/>
      <c r="X780" s="38"/>
      <c r="Y780" s="38"/>
      <c r="Z780" s="38"/>
      <c r="AA780" s="38"/>
      <c r="AB780" s="38"/>
      <c r="AC780" s="38"/>
      <c r="AD780" s="38"/>
      <c r="AE780" s="38"/>
      <c r="AR780" s="191" t="s">
        <v>263</v>
      </c>
      <c r="AT780" s="191" t="s">
        <v>147</v>
      </c>
      <c r="AU780" s="191" t="s">
        <v>84</v>
      </c>
      <c r="AY780" s="19" t="s">
        <v>145</v>
      </c>
      <c r="BE780" s="192">
        <f>IF(N780="základní",J780,0)</f>
        <v>0</v>
      </c>
      <c r="BF780" s="192">
        <f>IF(N780="snížená",J780,0)</f>
        <v>0</v>
      </c>
      <c r="BG780" s="192">
        <f>IF(N780="zákl. přenesená",J780,0)</f>
        <v>0</v>
      </c>
      <c r="BH780" s="192">
        <f>IF(N780="sníž. přenesená",J780,0)</f>
        <v>0</v>
      </c>
      <c r="BI780" s="192">
        <f>IF(N780="nulová",J780,0)</f>
        <v>0</v>
      </c>
      <c r="BJ780" s="19" t="s">
        <v>82</v>
      </c>
      <c r="BK780" s="192">
        <f>ROUND(I780*H780,2)</f>
        <v>0</v>
      </c>
      <c r="BL780" s="19" t="s">
        <v>263</v>
      </c>
      <c r="BM780" s="191" t="s">
        <v>936</v>
      </c>
    </row>
    <row r="781" s="2" customFormat="1">
      <c r="A781" s="38"/>
      <c r="B781" s="39"/>
      <c r="C781" s="38"/>
      <c r="D781" s="193" t="s">
        <v>154</v>
      </c>
      <c r="E781" s="38"/>
      <c r="F781" s="194" t="s">
        <v>937</v>
      </c>
      <c r="G781" s="38"/>
      <c r="H781" s="38"/>
      <c r="I781" s="195"/>
      <c r="J781" s="38"/>
      <c r="K781" s="38"/>
      <c r="L781" s="39"/>
      <c r="M781" s="196"/>
      <c r="N781" s="197"/>
      <c r="O781" s="77"/>
      <c r="P781" s="77"/>
      <c r="Q781" s="77"/>
      <c r="R781" s="77"/>
      <c r="S781" s="77"/>
      <c r="T781" s="78"/>
      <c r="U781" s="38"/>
      <c r="V781" s="38"/>
      <c r="W781" s="38"/>
      <c r="X781" s="38"/>
      <c r="Y781" s="38"/>
      <c r="Z781" s="38"/>
      <c r="AA781" s="38"/>
      <c r="AB781" s="38"/>
      <c r="AC781" s="38"/>
      <c r="AD781" s="38"/>
      <c r="AE781" s="38"/>
      <c r="AT781" s="19" t="s">
        <v>154</v>
      </c>
      <c r="AU781" s="19" t="s">
        <v>84</v>
      </c>
    </row>
    <row r="782" s="2" customFormat="1">
      <c r="A782" s="38"/>
      <c r="B782" s="39"/>
      <c r="C782" s="38"/>
      <c r="D782" s="198" t="s">
        <v>156</v>
      </c>
      <c r="E782" s="38"/>
      <c r="F782" s="199" t="s">
        <v>938</v>
      </c>
      <c r="G782" s="38"/>
      <c r="H782" s="38"/>
      <c r="I782" s="195"/>
      <c r="J782" s="38"/>
      <c r="K782" s="38"/>
      <c r="L782" s="39"/>
      <c r="M782" s="196"/>
      <c r="N782" s="197"/>
      <c r="O782" s="77"/>
      <c r="P782" s="77"/>
      <c r="Q782" s="77"/>
      <c r="R782" s="77"/>
      <c r="S782" s="77"/>
      <c r="T782" s="78"/>
      <c r="U782" s="38"/>
      <c r="V782" s="38"/>
      <c r="W782" s="38"/>
      <c r="X782" s="38"/>
      <c r="Y782" s="38"/>
      <c r="Z782" s="38"/>
      <c r="AA782" s="38"/>
      <c r="AB782" s="38"/>
      <c r="AC782" s="38"/>
      <c r="AD782" s="38"/>
      <c r="AE782" s="38"/>
      <c r="AT782" s="19" t="s">
        <v>156</v>
      </c>
      <c r="AU782" s="19" t="s">
        <v>84</v>
      </c>
    </row>
    <row r="783" s="15" customFormat="1">
      <c r="A783" s="15"/>
      <c r="B783" s="216"/>
      <c r="C783" s="15"/>
      <c r="D783" s="193" t="s">
        <v>158</v>
      </c>
      <c r="E783" s="217" t="s">
        <v>1</v>
      </c>
      <c r="F783" s="218" t="s">
        <v>924</v>
      </c>
      <c r="G783" s="15"/>
      <c r="H783" s="217" t="s">
        <v>1</v>
      </c>
      <c r="I783" s="219"/>
      <c r="J783" s="15"/>
      <c r="K783" s="15"/>
      <c r="L783" s="216"/>
      <c r="M783" s="220"/>
      <c r="N783" s="221"/>
      <c r="O783" s="221"/>
      <c r="P783" s="221"/>
      <c r="Q783" s="221"/>
      <c r="R783" s="221"/>
      <c r="S783" s="221"/>
      <c r="T783" s="222"/>
      <c r="U783" s="15"/>
      <c r="V783" s="15"/>
      <c r="W783" s="15"/>
      <c r="X783" s="15"/>
      <c r="Y783" s="15"/>
      <c r="Z783" s="15"/>
      <c r="AA783" s="15"/>
      <c r="AB783" s="15"/>
      <c r="AC783" s="15"/>
      <c r="AD783" s="15"/>
      <c r="AE783" s="15"/>
      <c r="AT783" s="217" t="s">
        <v>158</v>
      </c>
      <c r="AU783" s="217" t="s">
        <v>84</v>
      </c>
      <c r="AV783" s="15" t="s">
        <v>82</v>
      </c>
      <c r="AW783" s="15" t="s">
        <v>31</v>
      </c>
      <c r="AX783" s="15" t="s">
        <v>74</v>
      </c>
      <c r="AY783" s="217" t="s">
        <v>145</v>
      </c>
    </row>
    <row r="784" s="13" customFormat="1">
      <c r="A784" s="13"/>
      <c r="B784" s="200"/>
      <c r="C784" s="13"/>
      <c r="D784" s="193" t="s">
        <v>158</v>
      </c>
      <c r="E784" s="201" t="s">
        <v>1</v>
      </c>
      <c r="F784" s="202" t="s">
        <v>925</v>
      </c>
      <c r="G784" s="13"/>
      <c r="H784" s="203">
        <v>23.614999999999998</v>
      </c>
      <c r="I784" s="204"/>
      <c r="J784" s="13"/>
      <c r="K784" s="13"/>
      <c r="L784" s="200"/>
      <c r="M784" s="205"/>
      <c r="N784" s="206"/>
      <c r="O784" s="206"/>
      <c r="P784" s="206"/>
      <c r="Q784" s="206"/>
      <c r="R784" s="206"/>
      <c r="S784" s="206"/>
      <c r="T784" s="207"/>
      <c r="U784" s="13"/>
      <c r="V784" s="13"/>
      <c r="W784" s="13"/>
      <c r="X784" s="13"/>
      <c r="Y784" s="13"/>
      <c r="Z784" s="13"/>
      <c r="AA784" s="13"/>
      <c r="AB784" s="13"/>
      <c r="AC784" s="13"/>
      <c r="AD784" s="13"/>
      <c r="AE784" s="13"/>
      <c r="AT784" s="201" t="s">
        <v>158</v>
      </c>
      <c r="AU784" s="201" t="s">
        <v>84</v>
      </c>
      <c r="AV784" s="13" t="s">
        <v>84</v>
      </c>
      <c r="AW784" s="13" t="s">
        <v>31</v>
      </c>
      <c r="AX784" s="13" t="s">
        <v>74</v>
      </c>
      <c r="AY784" s="201" t="s">
        <v>145</v>
      </c>
    </row>
    <row r="785" s="13" customFormat="1">
      <c r="A785" s="13"/>
      <c r="B785" s="200"/>
      <c r="C785" s="13"/>
      <c r="D785" s="193" t="s">
        <v>158</v>
      </c>
      <c r="E785" s="201" t="s">
        <v>1</v>
      </c>
      <c r="F785" s="202" t="s">
        <v>926</v>
      </c>
      <c r="G785" s="13"/>
      <c r="H785" s="203">
        <v>-2.758</v>
      </c>
      <c r="I785" s="204"/>
      <c r="J785" s="13"/>
      <c r="K785" s="13"/>
      <c r="L785" s="200"/>
      <c r="M785" s="205"/>
      <c r="N785" s="206"/>
      <c r="O785" s="206"/>
      <c r="P785" s="206"/>
      <c r="Q785" s="206"/>
      <c r="R785" s="206"/>
      <c r="S785" s="206"/>
      <c r="T785" s="207"/>
      <c r="U785" s="13"/>
      <c r="V785" s="13"/>
      <c r="W785" s="13"/>
      <c r="X785" s="13"/>
      <c r="Y785" s="13"/>
      <c r="Z785" s="13"/>
      <c r="AA785" s="13"/>
      <c r="AB785" s="13"/>
      <c r="AC785" s="13"/>
      <c r="AD785" s="13"/>
      <c r="AE785" s="13"/>
      <c r="AT785" s="201" t="s">
        <v>158</v>
      </c>
      <c r="AU785" s="201" t="s">
        <v>84</v>
      </c>
      <c r="AV785" s="13" t="s">
        <v>84</v>
      </c>
      <c r="AW785" s="13" t="s">
        <v>31</v>
      </c>
      <c r="AX785" s="13" t="s">
        <v>74</v>
      </c>
      <c r="AY785" s="201" t="s">
        <v>145</v>
      </c>
    </row>
    <row r="786" s="14" customFormat="1">
      <c r="A786" s="14"/>
      <c r="B786" s="208"/>
      <c r="C786" s="14"/>
      <c r="D786" s="193" t="s">
        <v>158</v>
      </c>
      <c r="E786" s="209" t="s">
        <v>1</v>
      </c>
      <c r="F786" s="210" t="s">
        <v>160</v>
      </c>
      <c r="G786" s="14"/>
      <c r="H786" s="211">
        <v>20.856999999999999</v>
      </c>
      <c r="I786" s="212"/>
      <c r="J786" s="14"/>
      <c r="K786" s="14"/>
      <c r="L786" s="208"/>
      <c r="M786" s="213"/>
      <c r="N786" s="214"/>
      <c r="O786" s="214"/>
      <c r="P786" s="214"/>
      <c r="Q786" s="214"/>
      <c r="R786" s="214"/>
      <c r="S786" s="214"/>
      <c r="T786" s="215"/>
      <c r="U786" s="14"/>
      <c r="V786" s="14"/>
      <c r="W786" s="14"/>
      <c r="X786" s="14"/>
      <c r="Y786" s="14"/>
      <c r="Z786" s="14"/>
      <c r="AA786" s="14"/>
      <c r="AB786" s="14"/>
      <c r="AC786" s="14"/>
      <c r="AD786" s="14"/>
      <c r="AE786" s="14"/>
      <c r="AT786" s="209" t="s">
        <v>158</v>
      </c>
      <c r="AU786" s="209" t="s">
        <v>84</v>
      </c>
      <c r="AV786" s="14" t="s">
        <v>152</v>
      </c>
      <c r="AW786" s="14" t="s">
        <v>31</v>
      </c>
      <c r="AX786" s="14" t="s">
        <v>82</v>
      </c>
      <c r="AY786" s="209" t="s">
        <v>145</v>
      </c>
    </row>
    <row r="787" s="2" customFormat="1" ht="33" customHeight="1">
      <c r="A787" s="38"/>
      <c r="B787" s="179"/>
      <c r="C787" s="180" t="s">
        <v>939</v>
      </c>
      <c r="D787" s="180" t="s">
        <v>147</v>
      </c>
      <c r="E787" s="181" t="s">
        <v>940</v>
      </c>
      <c r="F787" s="182" t="s">
        <v>941</v>
      </c>
      <c r="G787" s="183" t="s">
        <v>150</v>
      </c>
      <c r="H787" s="184">
        <v>22.731999999999999</v>
      </c>
      <c r="I787" s="185"/>
      <c r="J787" s="186">
        <f>ROUND(I787*H787,2)</f>
        <v>0</v>
      </c>
      <c r="K787" s="182" t="s">
        <v>151</v>
      </c>
      <c r="L787" s="39"/>
      <c r="M787" s="187" t="s">
        <v>1</v>
      </c>
      <c r="N787" s="188" t="s">
        <v>39</v>
      </c>
      <c r="O787" s="77"/>
      <c r="P787" s="189">
        <f>O787*H787</f>
        <v>0</v>
      </c>
      <c r="Q787" s="189">
        <v>0.0075500000000000003</v>
      </c>
      <c r="R787" s="189">
        <f>Q787*H787</f>
        <v>0.17162659999999999</v>
      </c>
      <c r="S787" s="189">
        <v>0</v>
      </c>
      <c r="T787" s="190">
        <f>S787*H787</f>
        <v>0</v>
      </c>
      <c r="U787" s="38"/>
      <c r="V787" s="38"/>
      <c r="W787" s="38"/>
      <c r="X787" s="38"/>
      <c r="Y787" s="38"/>
      <c r="Z787" s="38"/>
      <c r="AA787" s="38"/>
      <c r="AB787" s="38"/>
      <c r="AC787" s="38"/>
      <c r="AD787" s="38"/>
      <c r="AE787" s="38"/>
      <c r="AR787" s="191" t="s">
        <v>263</v>
      </c>
      <c r="AT787" s="191" t="s">
        <v>147</v>
      </c>
      <c r="AU787" s="191" t="s">
        <v>84</v>
      </c>
      <c r="AY787" s="19" t="s">
        <v>145</v>
      </c>
      <c r="BE787" s="192">
        <f>IF(N787="základní",J787,0)</f>
        <v>0</v>
      </c>
      <c r="BF787" s="192">
        <f>IF(N787="snížená",J787,0)</f>
        <v>0</v>
      </c>
      <c r="BG787" s="192">
        <f>IF(N787="zákl. přenesená",J787,0)</f>
        <v>0</v>
      </c>
      <c r="BH787" s="192">
        <f>IF(N787="sníž. přenesená",J787,0)</f>
        <v>0</v>
      </c>
      <c r="BI787" s="192">
        <f>IF(N787="nulová",J787,0)</f>
        <v>0</v>
      </c>
      <c r="BJ787" s="19" t="s">
        <v>82</v>
      </c>
      <c r="BK787" s="192">
        <f>ROUND(I787*H787,2)</f>
        <v>0</v>
      </c>
      <c r="BL787" s="19" t="s">
        <v>263</v>
      </c>
      <c r="BM787" s="191" t="s">
        <v>942</v>
      </c>
    </row>
    <row r="788" s="2" customFormat="1">
      <c r="A788" s="38"/>
      <c r="B788" s="39"/>
      <c r="C788" s="38"/>
      <c r="D788" s="193" t="s">
        <v>154</v>
      </c>
      <c r="E788" s="38"/>
      <c r="F788" s="194" t="s">
        <v>943</v>
      </c>
      <c r="G788" s="38"/>
      <c r="H788" s="38"/>
      <c r="I788" s="195"/>
      <c r="J788" s="38"/>
      <c r="K788" s="38"/>
      <c r="L788" s="39"/>
      <c r="M788" s="196"/>
      <c r="N788" s="197"/>
      <c r="O788" s="77"/>
      <c r="P788" s="77"/>
      <c r="Q788" s="77"/>
      <c r="R788" s="77"/>
      <c r="S788" s="77"/>
      <c r="T788" s="78"/>
      <c r="U788" s="38"/>
      <c r="V788" s="38"/>
      <c r="W788" s="38"/>
      <c r="X788" s="38"/>
      <c r="Y788" s="38"/>
      <c r="Z788" s="38"/>
      <c r="AA788" s="38"/>
      <c r="AB788" s="38"/>
      <c r="AC788" s="38"/>
      <c r="AD788" s="38"/>
      <c r="AE788" s="38"/>
      <c r="AT788" s="19" t="s">
        <v>154</v>
      </c>
      <c r="AU788" s="19" t="s">
        <v>84</v>
      </c>
    </row>
    <row r="789" s="2" customFormat="1">
      <c r="A789" s="38"/>
      <c r="B789" s="39"/>
      <c r="C789" s="38"/>
      <c r="D789" s="198" t="s">
        <v>156</v>
      </c>
      <c r="E789" s="38"/>
      <c r="F789" s="199" t="s">
        <v>944</v>
      </c>
      <c r="G789" s="38"/>
      <c r="H789" s="38"/>
      <c r="I789" s="195"/>
      <c r="J789" s="38"/>
      <c r="K789" s="38"/>
      <c r="L789" s="39"/>
      <c r="M789" s="196"/>
      <c r="N789" s="197"/>
      <c r="O789" s="77"/>
      <c r="P789" s="77"/>
      <c r="Q789" s="77"/>
      <c r="R789" s="77"/>
      <c r="S789" s="77"/>
      <c r="T789" s="78"/>
      <c r="U789" s="38"/>
      <c r="V789" s="38"/>
      <c r="W789" s="38"/>
      <c r="X789" s="38"/>
      <c r="Y789" s="38"/>
      <c r="Z789" s="38"/>
      <c r="AA789" s="38"/>
      <c r="AB789" s="38"/>
      <c r="AC789" s="38"/>
      <c r="AD789" s="38"/>
      <c r="AE789" s="38"/>
      <c r="AT789" s="19" t="s">
        <v>156</v>
      </c>
      <c r="AU789" s="19" t="s">
        <v>84</v>
      </c>
    </row>
    <row r="790" s="15" customFormat="1">
      <c r="A790" s="15"/>
      <c r="B790" s="216"/>
      <c r="C790" s="15"/>
      <c r="D790" s="193" t="s">
        <v>158</v>
      </c>
      <c r="E790" s="217" t="s">
        <v>1</v>
      </c>
      <c r="F790" s="218" t="s">
        <v>922</v>
      </c>
      <c r="G790" s="15"/>
      <c r="H790" s="217" t="s">
        <v>1</v>
      </c>
      <c r="I790" s="219"/>
      <c r="J790" s="15"/>
      <c r="K790" s="15"/>
      <c r="L790" s="216"/>
      <c r="M790" s="220"/>
      <c r="N790" s="221"/>
      <c r="O790" s="221"/>
      <c r="P790" s="221"/>
      <c r="Q790" s="221"/>
      <c r="R790" s="221"/>
      <c r="S790" s="221"/>
      <c r="T790" s="222"/>
      <c r="U790" s="15"/>
      <c r="V790" s="15"/>
      <c r="W790" s="15"/>
      <c r="X790" s="15"/>
      <c r="Y790" s="15"/>
      <c r="Z790" s="15"/>
      <c r="AA790" s="15"/>
      <c r="AB790" s="15"/>
      <c r="AC790" s="15"/>
      <c r="AD790" s="15"/>
      <c r="AE790" s="15"/>
      <c r="AT790" s="217" t="s">
        <v>158</v>
      </c>
      <c r="AU790" s="217" t="s">
        <v>84</v>
      </c>
      <c r="AV790" s="15" t="s">
        <v>82</v>
      </c>
      <c r="AW790" s="15" t="s">
        <v>31</v>
      </c>
      <c r="AX790" s="15" t="s">
        <v>74</v>
      </c>
      <c r="AY790" s="217" t="s">
        <v>145</v>
      </c>
    </row>
    <row r="791" s="13" customFormat="1">
      <c r="A791" s="13"/>
      <c r="B791" s="200"/>
      <c r="C791" s="13"/>
      <c r="D791" s="193" t="s">
        <v>158</v>
      </c>
      <c r="E791" s="201" t="s">
        <v>1</v>
      </c>
      <c r="F791" s="202" t="s">
        <v>923</v>
      </c>
      <c r="G791" s="13"/>
      <c r="H791" s="203">
        <v>1.875</v>
      </c>
      <c r="I791" s="204"/>
      <c r="J791" s="13"/>
      <c r="K791" s="13"/>
      <c r="L791" s="200"/>
      <c r="M791" s="205"/>
      <c r="N791" s="206"/>
      <c r="O791" s="206"/>
      <c r="P791" s="206"/>
      <c r="Q791" s="206"/>
      <c r="R791" s="206"/>
      <c r="S791" s="206"/>
      <c r="T791" s="207"/>
      <c r="U791" s="13"/>
      <c r="V791" s="13"/>
      <c r="W791" s="13"/>
      <c r="X791" s="13"/>
      <c r="Y791" s="13"/>
      <c r="Z791" s="13"/>
      <c r="AA791" s="13"/>
      <c r="AB791" s="13"/>
      <c r="AC791" s="13"/>
      <c r="AD791" s="13"/>
      <c r="AE791" s="13"/>
      <c r="AT791" s="201" t="s">
        <v>158</v>
      </c>
      <c r="AU791" s="201" t="s">
        <v>84</v>
      </c>
      <c r="AV791" s="13" t="s">
        <v>84</v>
      </c>
      <c r="AW791" s="13" t="s">
        <v>31</v>
      </c>
      <c r="AX791" s="13" t="s">
        <v>74</v>
      </c>
      <c r="AY791" s="201" t="s">
        <v>145</v>
      </c>
    </row>
    <row r="792" s="16" customFormat="1">
      <c r="A792" s="16"/>
      <c r="B792" s="235"/>
      <c r="C792" s="16"/>
      <c r="D792" s="193" t="s">
        <v>158</v>
      </c>
      <c r="E792" s="236" t="s">
        <v>1</v>
      </c>
      <c r="F792" s="237" t="s">
        <v>333</v>
      </c>
      <c r="G792" s="16"/>
      <c r="H792" s="238">
        <v>1.875</v>
      </c>
      <c r="I792" s="239"/>
      <c r="J792" s="16"/>
      <c r="K792" s="16"/>
      <c r="L792" s="235"/>
      <c r="M792" s="240"/>
      <c r="N792" s="241"/>
      <c r="O792" s="241"/>
      <c r="P792" s="241"/>
      <c r="Q792" s="241"/>
      <c r="R792" s="241"/>
      <c r="S792" s="241"/>
      <c r="T792" s="242"/>
      <c r="U792" s="16"/>
      <c r="V792" s="16"/>
      <c r="W792" s="16"/>
      <c r="X792" s="16"/>
      <c r="Y792" s="16"/>
      <c r="Z792" s="16"/>
      <c r="AA792" s="16"/>
      <c r="AB792" s="16"/>
      <c r="AC792" s="16"/>
      <c r="AD792" s="16"/>
      <c r="AE792" s="16"/>
      <c r="AT792" s="236" t="s">
        <v>158</v>
      </c>
      <c r="AU792" s="236" t="s">
        <v>84</v>
      </c>
      <c r="AV792" s="16" t="s">
        <v>166</v>
      </c>
      <c r="AW792" s="16" t="s">
        <v>31</v>
      </c>
      <c r="AX792" s="16" t="s">
        <v>74</v>
      </c>
      <c r="AY792" s="236" t="s">
        <v>145</v>
      </c>
    </row>
    <row r="793" s="15" customFormat="1">
      <c r="A793" s="15"/>
      <c r="B793" s="216"/>
      <c r="C793" s="15"/>
      <c r="D793" s="193" t="s">
        <v>158</v>
      </c>
      <c r="E793" s="217" t="s">
        <v>1</v>
      </c>
      <c r="F793" s="218" t="s">
        <v>924</v>
      </c>
      <c r="G793" s="15"/>
      <c r="H793" s="217" t="s">
        <v>1</v>
      </c>
      <c r="I793" s="219"/>
      <c r="J793" s="15"/>
      <c r="K793" s="15"/>
      <c r="L793" s="216"/>
      <c r="M793" s="220"/>
      <c r="N793" s="221"/>
      <c r="O793" s="221"/>
      <c r="P793" s="221"/>
      <c r="Q793" s="221"/>
      <c r="R793" s="221"/>
      <c r="S793" s="221"/>
      <c r="T793" s="222"/>
      <c r="U793" s="15"/>
      <c r="V793" s="15"/>
      <c r="W793" s="15"/>
      <c r="X793" s="15"/>
      <c r="Y793" s="15"/>
      <c r="Z793" s="15"/>
      <c r="AA793" s="15"/>
      <c r="AB793" s="15"/>
      <c r="AC793" s="15"/>
      <c r="AD793" s="15"/>
      <c r="AE793" s="15"/>
      <c r="AT793" s="217" t="s">
        <v>158</v>
      </c>
      <c r="AU793" s="217" t="s">
        <v>84</v>
      </c>
      <c r="AV793" s="15" t="s">
        <v>82</v>
      </c>
      <c r="AW793" s="15" t="s">
        <v>31</v>
      </c>
      <c r="AX793" s="15" t="s">
        <v>74</v>
      </c>
      <c r="AY793" s="217" t="s">
        <v>145</v>
      </c>
    </row>
    <row r="794" s="13" customFormat="1">
      <c r="A794" s="13"/>
      <c r="B794" s="200"/>
      <c r="C794" s="13"/>
      <c r="D794" s="193" t="s">
        <v>158</v>
      </c>
      <c r="E794" s="201" t="s">
        <v>1</v>
      </c>
      <c r="F794" s="202" t="s">
        <v>925</v>
      </c>
      <c r="G794" s="13"/>
      <c r="H794" s="203">
        <v>23.614999999999998</v>
      </c>
      <c r="I794" s="204"/>
      <c r="J794" s="13"/>
      <c r="K794" s="13"/>
      <c r="L794" s="200"/>
      <c r="M794" s="205"/>
      <c r="N794" s="206"/>
      <c r="O794" s="206"/>
      <c r="P794" s="206"/>
      <c r="Q794" s="206"/>
      <c r="R794" s="206"/>
      <c r="S794" s="206"/>
      <c r="T794" s="207"/>
      <c r="U794" s="13"/>
      <c r="V794" s="13"/>
      <c r="W794" s="13"/>
      <c r="X794" s="13"/>
      <c r="Y794" s="13"/>
      <c r="Z794" s="13"/>
      <c r="AA794" s="13"/>
      <c r="AB794" s="13"/>
      <c r="AC794" s="13"/>
      <c r="AD794" s="13"/>
      <c r="AE794" s="13"/>
      <c r="AT794" s="201" t="s">
        <v>158</v>
      </c>
      <c r="AU794" s="201" t="s">
        <v>84</v>
      </c>
      <c r="AV794" s="13" t="s">
        <v>84</v>
      </c>
      <c r="AW794" s="13" t="s">
        <v>31</v>
      </c>
      <c r="AX794" s="13" t="s">
        <v>74</v>
      </c>
      <c r="AY794" s="201" t="s">
        <v>145</v>
      </c>
    </row>
    <row r="795" s="13" customFormat="1">
      <c r="A795" s="13"/>
      <c r="B795" s="200"/>
      <c r="C795" s="13"/>
      <c r="D795" s="193" t="s">
        <v>158</v>
      </c>
      <c r="E795" s="201" t="s">
        <v>1</v>
      </c>
      <c r="F795" s="202" t="s">
        <v>926</v>
      </c>
      <c r="G795" s="13"/>
      <c r="H795" s="203">
        <v>-2.758</v>
      </c>
      <c r="I795" s="204"/>
      <c r="J795" s="13"/>
      <c r="K795" s="13"/>
      <c r="L795" s="200"/>
      <c r="M795" s="205"/>
      <c r="N795" s="206"/>
      <c r="O795" s="206"/>
      <c r="P795" s="206"/>
      <c r="Q795" s="206"/>
      <c r="R795" s="206"/>
      <c r="S795" s="206"/>
      <c r="T795" s="207"/>
      <c r="U795" s="13"/>
      <c r="V795" s="13"/>
      <c r="W795" s="13"/>
      <c r="X795" s="13"/>
      <c r="Y795" s="13"/>
      <c r="Z795" s="13"/>
      <c r="AA795" s="13"/>
      <c r="AB795" s="13"/>
      <c r="AC795" s="13"/>
      <c r="AD795" s="13"/>
      <c r="AE795" s="13"/>
      <c r="AT795" s="201" t="s">
        <v>158</v>
      </c>
      <c r="AU795" s="201" t="s">
        <v>84</v>
      </c>
      <c r="AV795" s="13" t="s">
        <v>84</v>
      </c>
      <c r="AW795" s="13" t="s">
        <v>31</v>
      </c>
      <c r="AX795" s="13" t="s">
        <v>74</v>
      </c>
      <c r="AY795" s="201" t="s">
        <v>145</v>
      </c>
    </row>
    <row r="796" s="16" customFormat="1">
      <c r="A796" s="16"/>
      <c r="B796" s="235"/>
      <c r="C796" s="16"/>
      <c r="D796" s="193" t="s">
        <v>158</v>
      </c>
      <c r="E796" s="236" t="s">
        <v>1</v>
      </c>
      <c r="F796" s="237" t="s">
        <v>333</v>
      </c>
      <c r="G796" s="16"/>
      <c r="H796" s="238">
        <v>20.856999999999999</v>
      </c>
      <c r="I796" s="239"/>
      <c r="J796" s="16"/>
      <c r="K796" s="16"/>
      <c r="L796" s="235"/>
      <c r="M796" s="240"/>
      <c r="N796" s="241"/>
      <c r="O796" s="241"/>
      <c r="P796" s="241"/>
      <c r="Q796" s="241"/>
      <c r="R796" s="241"/>
      <c r="S796" s="241"/>
      <c r="T796" s="242"/>
      <c r="U796" s="16"/>
      <c r="V796" s="16"/>
      <c r="W796" s="16"/>
      <c r="X796" s="16"/>
      <c r="Y796" s="16"/>
      <c r="Z796" s="16"/>
      <c r="AA796" s="16"/>
      <c r="AB796" s="16"/>
      <c r="AC796" s="16"/>
      <c r="AD796" s="16"/>
      <c r="AE796" s="16"/>
      <c r="AT796" s="236" t="s">
        <v>158</v>
      </c>
      <c r="AU796" s="236" t="s">
        <v>84</v>
      </c>
      <c r="AV796" s="16" t="s">
        <v>166</v>
      </c>
      <c r="AW796" s="16" t="s">
        <v>31</v>
      </c>
      <c r="AX796" s="16" t="s">
        <v>74</v>
      </c>
      <c r="AY796" s="236" t="s">
        <v>145</v>
      </c>
    </row>
    <row r="797" s="14" customFormat="1">
      <c r="A797" s="14"/>
      <c r="B797" s="208"/>
      <c r="C797" s="14"/>
      <c r="D797" s="193" t="s">
        <v>158</v>
      </c>
      <c r="E797" s="209" t="s">
        <v>1</v>
      </c>
      <c r="F797" s="210" t="s">
        <v>160</v>
      </c>
      <c r="G797" s="14"/>
      <c r="H797" s="211">
        <v>22.731999999999999</v>
      </c>
      <c r="I797" s="212"/>
      <c r="J797" s="14"/>
      <c r="K797" s="14"/>
      <c r="L797" s="208"/>
      <c r="M797" s="213"/>
      <c r="N797" s="214"/>
      <c r="O797" s="214"/>
      <c r="P797" s="214"/>
      <c r="Q797" s="214"/>
      <c r="R797" s="214"/>
      <c r="S797" s="214"/>
      <c r="T797" s="215"/>
      <c r="U797" s="14"/>
      <c r="V797" s="14"/>
      <c r="W797" s="14"/>
      <c r="X797" s="14"/>
      <c r="Y797" s="14"/>
      <c r="Z797" s="14"/>
      <c r="AA797" s="14"/>
      <c r="AB797" s="14"/>
      <c r="AC797" s="14"/>
      <c r="AD797" s="14"/>
      <c r="AE797" s="14"/>
      <c r="AT797" s="209" t="s">
        <v>158</v>
      </c>
      <c r="AU797" s="209" t="s">
        <v>84</v>
      </c>
      <c r="AV797" s="14" t="s">
        <v>152</v>
      </c>
      <c r="AW797" s="14" t="s">
        <v>31</v>
      </c>
      <c r="AX797" s="14" t="s">
        <v>82</v>
      </c>
      <c r="AY797" s="209" t="s">
        <v>145</v>
      </c>
    </row>
    <row r="798" s="2" customFormat="1" ht="24.15" customHeight="1">
      <c r="A798" s="38"/>
      <c r="B798" s="179"/>
      <c r="C798" s="224" t="s">
        <v>945</v>
      </c>
      <c r="D798" s="224" t="s">
        <v>238</v>
      </c>
      <c r="E798" s="225" t="s">
        <v>946</v>
      </c>
      <c r="F798" s="226" t="s">
        <v>947</v>
      </c>
      <c r="G798" s="227" t="s">
        <v>150</v>
      </c>
      <c r="H798" s="228">
        <v>26.141999999999999</v>
      </c>
      <c r="I798" s="229"/>
      <c r="J798" s="230">
        <f>ROUND(I798*H798,2)</f>
        <v>0</v>
      </c>
      <c r="K798" s="226" t="s">
        <v>151</v>
      </c>
      <c r="L798" s="231"/>
      <c r="M798" s="232" t="s">
        <v>1</v>
      </c>
      <c r="N798" s="233" t="s">
        <v>39</v>
      </c>
      <c r="O798" s="77"/>
      <c r="P798" s="189">
        <f>O798*H798</f>
        <v>0</v>
      </c>
      <c r="Q798" s="189">
        <v>0.018409999999999999</v>
      </c>
      <c r="R798" s="189">
        <f>Q798*H798</f>
        <v>0.48127421999999997</v>
      </c>
      <c r="S798" s="189">
        <v>0</v>
      </c>
      <c r="T798" s="190">
        <f>S798*H798</f>
        <v>0</v>
      </c>
      <c r="U798" s="38"/>
      <c r="V798" s="38"/>
      <c r="W798" s="38"/>
      <c r="X798" s="38"/>
      <c r="Y798" s="38"/>
      <c r="Z798" s="38"/>
      <c r="AA798" s="38"/>
      <c r="AB798" s="38"/>
      <c r="AC798" s="38"/>
      <c r="AD798" s="38"/>
      <c r="AE798" s="38"/>
      <c r="AR798" s="191" t="s">
        <v>304</v>
      </c>
      <c r="AT798" s="191" t="s">
        <v>238</v>
      </c>
      <c r="AU798" s="191" t="s">
        <v>84</v>
      </c>
      <c r="AY798" s="19" t="s">
        <v>145</v>
      </c>
      <c r="BE798" s="192">
        <f>IF(N798="základní",J798,0)</f>
        <v>0</v>
      </c>
      <c r="BF798" s="192">
        <f>IF(N798="snížená",J798,0)</f>
        <v>0</v>
      </c>
      <c r="BG798" s="192">
        <f>IF(N798="zákl. přenesená",J798,0)</f>
        <v>0</v>
      </c>
      <c r="BH798" s="192">
        <f>IF(N798="sníž. přenesená",J798,0)</f>
        <v>0</v>
      </c>
      <c r="BI798" s="192">
        <f>IF(N798="nulová",J798,0)</f>
        <v>0</v>
      </c>
      <c r="BJ798" s="19" t="s">
        <v>82</v>
      </c>
      <c r="BK798" s="192">
        <f>ROUND(I798*H798,2)</f>
        <v>0</v>
      </c>
      <c r="BL798" s="19" t="s">
        <v>263</v>
      </c>
      <c r="BM798" s="191" t="s">
        <v>948</v>
      </c>
    </row>
    <row r="799" s="2" customFormat="1">
      <c r="A799" s="38"/>
      <c r="B799" s="39"/>
      <c r="C799" s="38"/>
      <c r="D799" s="193" t="s">
        <v>154</v>
      </c>
      <c r="E799" s="38"/>
      <c r="F799" s="194" t="s">
        <v>947</v>
      </c>
      <c r="G799" s="38"/>
      <c r="H799" s="38"/>
      <c r="I799" s="195"/>
      <c r="J799" s="38"/>
      <c r="K799" s="38"/>
      <c r="L799" s="39"/>
      <c r="M799" s="196"/>
      <c r="N799" s="197"/>
      <c r="O799" s="77"/>
      <c r="P799" s="77"/>
      <c r="Q799" s="77"/>
      <c r="R799" s="77"/>
      <c r="S799" s="77"/>
      <c r="T799" s="78"/>
      <c r="U799" s="38"/>
      <c r="V799" s="38"/>
      <c r="W799" s="38"/>
      <c r="X799" s="38"/>
      <c r="Y799" s="38"/>
      <c r="Z799" s="38"/>
      <c r="AA799" s="38"/>
      <c r="AB799" s="38"/>
      <c r="AC799" s="38"/>
      <c r="AD799" s="38"/>
      <c r="AE799" s="38"/>
      <c r="AT799" s="19" t="s">
        <v>154</v>
      </c>
      <c r="AU799" s="19" t="s">
        <v>84</v>
      </c>
    </row>
    <row r="800" s="13" customFormat="1">
      <c r="A800" s="13"/>
      <c r="B800" s="200"/>
      <c r="C800" s="13"/>
      <c r="D800" s="193" t="s">
        <v>158</v>
      </c>
      <c r="E800" s="13"/>
      <c r="F800" s="202" t="s">
        <v>949</v>
      </c>
      <c r="G800" s="13"/>
      <c r="H800" s="203">
        <v>26.141999999999999</v>
      </c>
      <c r="I800" s="204"/>
      <c r="J800" s="13"/>
      <c r="K800" s="13"/>
      <c r="L800" s="200"/>
      <c r="M800" s="205"/>
      <c r="N800" s="206"/>
      <c r="O800" s="206"/>
      <c r="P800" s="206"/>
      <c r="Q800" s="206"/>
      <c r="R800" s="206"/>
      <c r="S800" s="206"/>
      <c r="T800" s="207"/>
      <c r="U800" s="13"/>
      <c r="V800" s="13"/>
      <c r="W800" s="13"/>
      <c r="X800" s="13"/>
      <c r="Y800" s="13"/>
      <c r="Z800" s="13"/>
      <c r="AA800" s="13"/>
      <c r="AB800" s="13"/>
      <c r="AC800" s="13"/>
      <c r="AD800" s="13"/>
      <c r="AE800" s="13"/>
      <c r="AT800" s="201" t="s">
        <v>158</v>
      </c>
      <c r="AU800" s="201" t="s">
        <v>84</v>
      </c>
      <c r="AV800" s="13" t="s">
        <v>84</v>
      </c>
      <c r="AW800" s="13" t="s">
        <v>3</v>
      </c>
      <c r="AX800" s="13" t="s">
        <v>82</v>
      </c>
      <c r="AY800" s="201" t="s">
        <v>145</v>
      </c>
    </row>
    <row r="801" s="2" customFormat="1" ht="24.15" customHeight="1">
      <c r="A801" s="38"/>
      <c r="B801" s="179"/>
      <c r="C801" s="180" t="s">
        <v>950</v>
      </c>
      <c r="D801" s="180" t="s">
        <v>147</v>
      </c>
      <c r="E801" s="181" t="s">
        <v>951</v>
      </c>
      <c r="F801" s="182" t="s">
        <v>952</v>
      </c>
      <c r="G801" s="183" t="s">
        <v>150</v>
      </c>
      <c r="H801" s="184">
        <v>22.731999999999999</v>
      </c>
      <c r="I801" s="185"/>
      <c r="J801" s="186">
        <f>ROUND(I801*H801,2)</f>
        <v>0</v>
      </c>
      <c r="K801" s="182" t="s">
        <v>151</v>
      </c>
      <c r="L801" s="39"/>
      <c r="M801" s="187" t="s">
        <v>1</v>
      </c>
      <c r="N801" s="188" t="s">
        <v>39</v>
      </c>
      <c r="O801" s="77"/>
      <c r="P801" s="189">
        <f>O801*H801</f>
        <v>0</v>
      </c>
      <c r="Q801" s="189">
        <v>5.0000000000000002E-05</v>
      </c>
      <c r="R801" s="189">
        <f>Q801*H801</f>
        <v>0.0011366</v>
      </c>
      <c r="S801" s="189">
        <v>0</v>
      </c>
      <c r="T801" s="190">
        <f>S801*H801</f>
        <v>0</v>
      </c>
      <c r="U801" s="38"/>
      <c r="V801" s="38"/>
      <c r="W801" s="38"/>
      <c r="X801" s="38"/>
      <c r="Y801" s="38"/>
      <c r="Z801" s="38"/>
      <c r="AA801" s="38"/>
      <c r="AB801" s="38"/>
      <c r="AC801" s="38"/>
      <c r="AD801" s="38"/>
      <c r="AE801" s="38"/>
      <c r="AR801" s="191" t="s">
        <v>263</v>
      </c>
      <c r="AT801" s="191" t="s">
        <v>147</v>
      </c>
      <c r="AU801" s="191" t="s">
        <v>84</v>
      </c>
      <c r="AY801" s="19" t="s">
        <v>145</v>
      </c>
      <c r="BE801" s="192">
        <f>IF(N801="základní",J801,0)</f>
        <v>0</v>
      </c>
      <c r="BF801" s="192">
        <f>IF(N801="snížená",J801,0)</f>
        <v>0</v>
      </c>
      <c r="BG801" s="192">
        <f>IF(N801="zákl. přenesená",J801,0)</f>
        <v>0</v>
      </c>
      <c r="BH801" s="192">
        <f>IF(N801="sníž. přenesená",J801,0)</f>
        <v>0</v>
      </c>
      <c r="BI801" s="192">
        <f>IF(N801="nulová",J801,0)</f>
        <v>0</v>
      </c>
      <c r="BJ801" s="19" t="s">
        <v>82</v>
      </c>
      <c r="BK801" s="192">
        <f>ROUND(I801*H801,2)</f>
        <v>0</v>
      </c>
      <c r="BL801" s="19" t="s">
        <v>263</v>
      </c>
      <c r="BM801" s="191" t="s">
        <v>953</v>
      </c>
    </row>
    <row r="802" s="2" customFormat="1">
      <c r="A802" s="38"/>
      <c r="B802" s="39"/>
      <c r="C802" s="38"/>
      <c r="D802" s="193" t="s">
        <v>154</v>
      </c>
      <c r="E802" s="38"/>
      <c r="F802" s="194" t="s">
        <v>954</v>
      </c>
      <c r="G802" s="38"/>
      <c r="H802" s="38"/>
      <c r="I802" s="195"/>
      <c r="J802" s="38"/>
      <c r="K802" s="38"/>
      <c r="L802" s="39"/>
      <c r="M802" s="196"/>
      <c r="N802" s="197"/>
      <c r="O802" s="77"/>
      <c r="P802" s="77"/>
      <c r="Q802" s="77"/>
      <c r="R802" s="77"/>
      <c r="S802" s="77"/>
      <c r="T802" s="78"/>
      <c r="U802" s="38"/>
      <c r="V802" s="38"/>
      <c r="W802" s="38"/>
      <c r="X802" s="38"/>
      <c r="Y802" s="38"/>
      <c r="Z802" s="38"/>
      <c r="AA802" s="38"/>
      <c r="AB802" s="38"/>
      <c r="AC802" s="38"/>
      <c r="AD802" s="38"/>
      <c r="AE802" s="38"/>
      <c r="AT802" s="19" t="s">
        <v>154</v>
      </c>
      <c r="AU802" s="19" t="s">
        <v>84</v>
      </c>
    </row>
    <row r="803" s="2" customFormat="1">
      <c r="A803" s="38"/>
      <c r="B803" s="39"/>
      <c r="C803" s="38"/>
      <c r="D803" s="198" t="s">
        <v>156</v>
      </c>
      <c r="E803" s="38"/>
      <c r="F803" s="199" t="s">
        <v>955</v>
      </c>
      <c r="G803" s="38"/>
      <c r="H803" s="38"/>
      <c r="I803" s="195"/>
      <c r="J803" s="38"/>
      <c r="K803" s="38"/>
      <c r="L803" s="39"/>
      <c r="M803" s="196"/>
      <c r="N803" s="197"/>
      <c r="O803" s="77"/>
      <c r="P803" s="77"/>
      <c r="Q803" s="77"/>
      <c r="R803" s="77"/>
      <c r="S803" s="77"/>
      <c r="T803" s="78"/>
      <c r="U803" s="38"/>
      <c r="V803" s="38"/>
      <c r="W803" s="38"/>
      <c r="X803" s="38"/>
      <c r="Y803" s="38"/>
      <c r="Z803" s="38"/>
      <c r="AA803" s="38"/>
      <c r="AB803" s="38"/>
      <c r="AC803" s="38"/>
      <c r="AD803" s="38"/>
      <c r="AE803" s="38"/>
      <c r="AT803" s="19" t="s">
        <v>156</v>
      </c>
      <c r="AU803" s="19" t="s">
        <v>84</v>
      </c>
    </row>
    <row r="804" s="15" customFormat="1">
      <c r="A804" s="15"/>
      <c r="B804" s="216"/>
      <c r="C804" s="15"/>
      <c r="D804" s="193" t="s">
        <v>158</v>
      </c>
      <c r="E804" s="217" t="s">
        <v>1</v>
      </c>
      <c r="F804" s="218" t="s">
        <v>922</v>
      </c>
      <c r="G804" s="15"/>
      <c r="H804" s="217" t="s">
        <v>1</v>
      </c>
      <c r="I804" s="219"/>
      <c r="J804" s="15"/>
      <c r="K804" s="15"/>
      <c r="L804" s="216"/>
      <c r="M804" s="220"/>
      <c r="N804" s="221"/>
      <c r="O804" s="221"/>
      <c r="P804" s="221"/>
      <c r="Q804" s="221"/>
      <c r="R804" s="221"/>
      <c r="S804" s="221"/>
      <c r="T804" s="222"/>
      <c r="U804" s="15"/>
      <c r="V804" s="15"/>
      <c r="W804" s="15"/>
      <c r="X804" s="15"/>
      <c r="Y804" s="15"/>
      <c r="Z804" s="15"/>
      <c r="AA804" s="15"/>
      <c r="AB804" s="15"/>
      <c r="AC804" s="15"/>
      <c r="AD804" s="15"/>
      <c r="AE804" s="15"/>
      <c r="AT804" s="217" t="s">
        <v>158</v>
      </c>
      <c r="AU804" s="217" t="s">
        <v>84</v>
      </c>
      <c r="AV804" s="15" t="s">
        <v>82</v>
      </c>
      <c r="AW804" s="15" t="s">
        <v>31</v>
      </c>
      <c r="AX804" s="15" t="s">
        <v>74</v>
      </c>
      <c r="AY804" s="217" t="s">
        <v>145</v>
      </c>
    </row>
    <row r="805" s="13" customFormat="1">
      <c r="A805" s="13"/>
      <c r="B805" s="200"/>
      <c r="C805" s="13"/>
      <c r="D805" s="193" t="s">
        <v>158</v>
      </c>
      <c r="E805" s="201" t="s">
        <v>1</v>
      </c>
      <c r="F805" s="202" t="s">
        <v>923</v>
      </c>
      <c r="G805" s="13"/>
      <c r="H805" s="203">
        <v>1.875</v>
      </c>
      <c r="I805" s="204"/>
      <c r="J805" s="13"/>
      <c r="K805" s="13"/>
      <c r="L805" s="200"/>
      <c r="M805" s="205"/>
      <c r="N805" s="206"/>
      <c r="O805" s="206"/>
      <c r="P805" s="206"/>
      <c r="Q805" s="206"/>
      <c r="R805" s="206"/>
      <c r="S805" s="206"/>
      <c r="T805" s="207"/>
      <c r="U805" s="13"/>
      <c r="V805" s="13"/>
      <c r="W805" s="13"/>
      <c r="X805" s="13"/>
      <c r="Y805" s="13"/>
      <c r="Z805" s="13"/>
      <c r="AA805" s="13"/>
      <c r="AB805" s="13"/>
      <c r="AC805" s="13"/>
      <c r="AD805" s="13"/>
      <c r="AE805" s="13"/>
      <c r="AT805" s="201" t="s">
        <v>158</v>
      </c>
      <c r="AU805" s="201" t="s">
        <v>84</v>
      </c>
      <c r="AV805" s="13" t="s">
        <v>84</v>
      </c>
      <c r="AW805" s="13" t="s">
        <v>31</v>
      </c>
      <c r="AX805" s="13" t="s">
        <v>74</v>
      </c>
      <c r="AY805" s="201" t="s">
        <v>145</v>
      </c>
    </row>
    <row r="806" s="16" customFormat="1">
      <c r="A806" s="16"/>
      <c r="B806" s="235"/>
      <c r="C806" s="16"/>
      <c r="D806" s="193" t="s">
        <v>158</v>
      </c>
      <c r="E806" s="236" t="s">
        <v>1</v>
      </c>
      <c r="F806" s="237" t="s">
        <v>333</v>
      </c>
      <c r="G806" s="16"/>
      <c r="H806" s="238">
        <v>1.875</v>
      </c>
      <c r="I806" s="239"/>
      <c r="J806" s="16"/>
      <c r="K806" s="16"/>
      <c r="L806" s="235"/>
      <c r="M806" s="240"/>
      <c r="N806" s="241"/>
      <c r="O806" s="241"/>
      <c r="P806" s="241"/>
      <c r="Q806" s="241"/>
      <c r="R806" s="241"/>
      <c r="S806" s="241"/>
      <c r="T806" s="242"/>
      <c r="U806" s="16"/>
      <c r="V806" s="16"/>
      <c r="W806" s="16"/>
      <c r="X806" s="16"/>
      <c r="Y806" s="16"/>
      <c r="Z806" s="16"/>
      <c r="AA806" s="16"/>
      <c r="AB806" s="16"/>
      <c r="AC806" s="16"/>
      <c r="AD806" s="16"/>
      <c r="AE806" s="16"/>
      <c r="AT806" s="236" t="s">
        <v>158</v>
      </c>
      <c r="AU806" s="236" t="s">
        <v>84</v>
      </c>
      <c r="AV806" s="16" t="s">
        <v>166</v>
      </c>
      <c r="AW806" s="16" t="s">
        <v>31</v>
      </c>
      <c r="AX806" s="16" t="s">
        <v>74</v>
      </c>
      <c r="AY806" s="236" t="s">
        <v>145</v>
      </c>
    </row>
    <row r="807" s="15" customFormat="1">
      <c r="A807" s="15"/>
      <c r="B807" s="216"/>
      <c r="C807" s="15"/>
      <c r="D807" s="193" t="s">
        <v>158</v>
      </c>
      <c r="E807" s="217" t="s">
        <v>1</v>
      </c>
      <c r="F807" s="218" t="s">
        <v>924</v>
      </c>
      <c r="G807" s="15"/>
      <c r="H807" s="217" t="s">
        <v>1</v>
      </c>
      <c r="I807" s="219"/>
      <c r="J807" s="15"/>
      <c r="K807" s="15"/>
      <c r="L807" s="216"/>
      <c r="M807" s="220"/>
      <c r="N807" s="221"/>
      <c r="O807" s="221"/>
      <c r="P807" s="221"/>
      <c r="Q807" s="221"/>
      <c r="R807" s="221"/>
      <c r="S807" s="221"/>
      <c r="T807" s="222"/>
      <c r="U807" s="15"/>
      <c r="V807" s="15"/>
      <c r="W807" s="15"/>
      <c r="X807" s="15"/>
      <c r="Y807" s="15"/>
      <c r="Z807" s="15"/>
      <c r="AA807" s="15"/>
      <c r="AB807" s="15"/>
      <c r="AC807" s="15"/>
      <c r="AD807" s="15"/>
      <c r="AE807" s="15"/>
      <c r="AT807" s="217" t="s">
        <v>158</v>
      </c>
      <c r="AU807" s="217" t="s">
        <v>84</v>
      </c>
      <c r="AV807" s="15" t="s">
        <v>82</v>
      </c>
      <c r="AW807" s="15" t="s">
        <v>31</v>
      </c>
      <c r="AX807" s="15" t="s">
        <v>74</v>
      </c>
      <c r="AY807" s="217" t="s">
        <v>145</v>
      </c>
    </row>
    <row r="808" s="13" customFormat="1">
      <c r="A808" s="13"/>
      <c r="B808" s="200"/>
      <c r="C808" s="13"/>
      <c r="D808" s="193" t="s">
        <v>158</v>
      </c>
      <c r="E808" s="201" t="s">
        <v>1</v>
      </c>
      <c r="F808" s="202" t="s">
        <v>925</v>
      </c>
      <c r="G808" s="13"/>
      <c r="H808" s="203">
        <v>23.614999999999998</v>
      </c>
      <c r="I808" s="204"/>
      <c r="J808" s="13"/>
      <c r="K808" s="13"/>
      <c r="L808" s="200"/>
      <c r="M808" s="205"/>
      <c r="N808" s="206"/>
      <c r="O808" s="206"/>
      <c r="P808" s="206"/>
      <c r="Q808" s="206"/>
      <c r="R808" s="206"/>
      <c r="S808" s="206"/>
      <c r="T808" s="207"/>
      <c r="U808" s="13"/>
      <c r="V808" s="13"/>
      <c r="W808" s="13"/>
      <c r="X808" s="13"/>
      <c r="Y808" s="13"/>
      <c r="Z808" s="13"/>
      <c r="AA808" s="13"/>
      <c r="AB808" s="13"/>
      <c r="AC808" s="13"/>
      <c r="AD808" s="13"/>
      <c r="AE808" s="13"/>
      <c r="AT808" s="201" t="s">
        <v>158</v>
      </c>
      <c r="AU808" s="201" t="s">
        <v>84</v>
      </c>
      <c r="AV808" s="13" t="s">
        <v>84</v>
      </c>
      <c r="AW808" s="13" t="s">
        <v>31</v>
      </c>
      <c r="AX808" s="13" t="s">
        <v>74</v>
      </c>
      <c r="AY808" s="201" t="s">
        <v>145</v>
      </c>
    </row>
    <row r="809" s="13" customFormat="1">
      <c r="A809" s="13"/>
      <c r="B809" s="200"/>
      <c r="C809" s="13"/>
      <c r="D809" s="193" t="s">
        <v>158</v>
      </c>
      <c r="E809" s="201" t="s">
        <v>1</v>
      </c>
      <c r="F809" s="202" t="s">
        <v>926</v>
      </c>
      <c r="G809" s="13"/>
      <c r="H809" s="203">
        <v>-2.758</v>
      </c>
      <c r="I809" s="204"/>
      <c r="J809" s="13"/>
      <c r="K809" s="13"/>
      <c r="L809" s="200"/>
      <c r="M809" s="205"/>
      <c r="N809" s="206"/>
      <c r="O809" s="206"/>
      <c r="P809" s="206"/>
      <c r="Q809" s="206"/>
      <c r="R809" s="206"/>
      <c r="S809" s="206"/>
      <c r="T809" s="207"/>
      <c r="U809" s="13"/>
      <c r="V809" s="13"/>
      <c r="W809" s="13"/>
      <c r="X809" s="13"/>
      <c r="Y809" s="13"/>
      <c r="Z809" s="13"/>
      <c r="AA809" s="13"/>
      <c r="AB809" s="13"/>
      <c r="AC809" s="13"/>
      <c r="AD809" s="13"/>
      <c r="AE809" s="13"/>
      <c r="AT809" s="201" t="s">
        <v>158</v>
      </c>
      <c r="AU809" s="201" t="s">
        <v>84</v>
      </c>
      <c r="AV809" s="13" t="s">
        <v>84</v>
      </c>
      <c r="AW809" s="13" t="s">
        <v>31</v>
      </c>
      <c r="AX809" s="13" t="s">
        <v>74</v>
      </c>
      <c r="AY809" s="201" t="s">
        <v>145</v>
      </c>
    </row>
    <row r="810" s="16" customFormat="1">
      <c r="A810" s="16"/>
      <c r="B810" s="235"/>
      <c r="C810" s="16"/>
      <c r="D810" s="193" t="s">
        <v>158</v>
      </c>
      <c r="E810" s="236" t="s">
        <v>1</v>
      </c>
      <c r="F810" s="237" t="s">
        <v>333</v>
      </c>
      <c r="G810" s="16"/>
      <c r="H810" s="238">
        <v>20.856999999999999</v>
      </c>
      <c r="I810" s="239"/>
      <c r="J810" s="16"/>
      <c r="K810" s="16"/>
      <c r="L810" s="235"/>
      <c r="M810" s="240"/>
      <c r="N810" s="241"/>
      <c r="O810" s="241"/>
      <c r="P810" s="241"/>
      <c r="Q810" s="241"/>
      <c r="R810" s="241"/>
      <c r="S810" s="241"/>
      <c r="T810" s="242"/>
      <c r="U810" s="16"/>
      <c r="V810" s="16"/>
      <c r="W810" s="16"/>
      <c r="X810" s="16"/>
      <c r="Y810" s="16"/>
      <c r="Z810" s="16"/>
      <c r="AA810" s="16"/>
      <c r="AB810" s="16"/>
      <c r="AC810" s="16"/>
      <c r="AD810" s="16"/>
      <c r="AE810" s="16"/>
      <c r="AT810" s="236" t="s">
        <v>158</v>
      </c>
      <c r="AU810" s="236" t="s">
        <v>84</v>
      </c>
      <c r="AV810" s="16" t="s">
        <v>166</v>
      </c>
      <c r="AW810" s="16" t="s">
        <v>31</v>
      </c>
      <c r="AX810" s="16" t="s">
        <v>74</v>
      </c>
      <c r="AY810" s="236" t="s">
        <v>145</v>
      </c>
    </row>
    <row r="811" s="14" customFormat="1">
      <c r="A811" s="14"/>
      <c r="B811" s="208"/>
      <c r="C811" s="14"/>
      <c r="D811" s="193" t="s">
        <v>158</v>
      </c>
      <c r="E811" s="209" t="s">
        <v>1</v>
      </c>
      <c r="F811" s="210" t="s">
        <v>160</v>
      </c>
      <c r="G811" s="14"/>
      <c r="H811" s="211">
        <v>22.731999999999999</v>
      </c>
      <c r="I811" s="212"/>
      <c r="J811" s="14"/>
      <c r="K811" s="14"/>
      <c r="L811" s="208"/>
      <c r="M811" s="213"/>
      <c r="N811" s="214"/>
      <c r="O811" s="214"/>
      <c r="P811" s="214"/>
      <c r="Q811" s="214"/>
      <c r="R811" s="214"/>
      <c r="S811" s="214"/>
      <c r="T811" s="215"/>
      <c r="U811" s="14"/>
      <c r="V811" s="14"/>
      <c r="W811" s="14"/>
      <c r="X811" s="14"/>
      <c r="Y811" s="14"/>
      <c r="Z811" s="14"/>
      <c r="AA811" s="14"/>
      <c r="AB811" s="14"/>
      <c r="AC811" s="14"/>
      <c r="AD811" s="14"/>
      <c r="AE811" s="14"/>
      <c r="AT811" s="209" t="s">
        <v>158</v>
      </c>
      <c r="AU811" s="209" t="s">
        <v>84</v>
      </c>
      <c r="AV811" s="14" t="s">
        <v>152</v>
      </c>
      <c r="AW811" s="14" t="s">
        <v>31</v>
      </c>
      <c r="AX811" s="14" t="s">
        <v>82</v>
      </c>
      <c r="AY811" s="209" t="s">
        <v>145</v>
      </c>
    </row>
    <row r="812" s="2" customFormat="1" ht="24.15" customHeight="1">
      <c r="A812" s="38"/>
      <c r="B812" s="179"/>
      <c r="C812" s="180" t="s">
        <v>956</v>
      </c>
      <c r="D812" s="180" t="s">
        <v>147</v>
      </c>
      <c r="E812" s="181" t="s">
        <v>957</v>
      </c>
      <c r="F812" s="182" t="s">
        <v>958</v>
      </c>
      <c r="G812" s="183" t="s">
        <v>169</v>
      </c>
      <c r="H812" s="184">
        <v>0.69199999999999995</v>
      </c>
      <c r="I812" s="185"/>
      <c r="J812" s="186">
        <f>ROUND(I812*H812,2)</f>
        <v>0</v>
      </c>
      <c r="K812" s="182" t="s">
        <v>151</v>
      </c>
      <c r="L812" s="39"/>
      <c r="M812" s="187" t="s">
        <v>1</v>
      </c>
      <c r="N812" s="188" t="s">
        <v>39</v>
      </c>
      <c r="O812" s="77"/>
      <c r="P812" s="189">
        <f>O812*H812</f>
        <v>0</v>
      </c>
      <c r="Q812" s="189">
        <v>0</v>
      </c>
      <c r="R812" s="189">
        <f>Q812*H812</f>
        <v>0</v>
      </c>
      <c r="S812" s="189">
        <v>0</v>
      </c>
      <c r="T812" s="190">
        <f>S812*H812</f>
        <v>0</v>
      </c>
      <c r="U812" s="38"/>
      <c r="V812" s="38"/>
      <c r="W812" s="38"/>
      <c r="X812" s="38"/>
      <c r="Y812" s="38"/>
      <c r="Z812" s="38"/>
      <c r="AA812" s="38"/>
      <c r="AB812" s="38"/>
      <c r="AC812" s="38"/>
      <c r="AD812" s="38"/>
      <c r="AE812" s="38"/>
      <c r="AR812" s="191" t="s">
        <v>263</v>
      </c>
      <c r="AT812" s="191" t="s">
        <v>147</v>
      </c>
      <c r="AU812" s="191" t="s">
        <v>84</v>
      </c>
      <c r="AY812" s="19" t="s">
        <v>145</v>
      </c>
      <c r="BE812" s="192">
        <f>IF(N812="základní",J812,0)</f>
        <v>0</v>
      </c>
      <c r="BF812" s="192">
        <f>IF(N812="snížená",J812,0)</f>
        <v>0</v>
      </c>
      <c r="BG812" s="192">
        <f>IF(N812="zákl. přenesená",J812,0)</f>
        <v>0</v>
      </c>
      <c r="BH812" s="192">
        <f>IF(N812="sníž. přenesená",J812,0)</f>
        <v>0</v>
      </c>
      <c r="BI812" s="192">
        <f>IF(N812="nulová",J812,0)</f>
        <v>0</v>
      </c>
      <c r="BJ812" s="19" t="s">
        <v>82</v>
      </c>
      <c r="BK812" s="192">
        <f>ROUND(I812*H812,2)</f>
        <v>0</v>
      </c>
      <c r="BL812" s="19" t="s">
        <v>263</v>
      </c>
      <c r="BM812" s="191" t="s">
        <v>959</v>
      </c>
    </row>
    <row r="813" s="2" customFormat="1">
      <c r="A813" s="38"/>
      <c r="B813" s="39"/>
      <c r="C813" s="38"/>
      <c r="D813" s="193" t="s">
        <v>154</v>
      </c>
      <c r="E813" s="38"/>
      <c r="F813" s="194" t="s">
        <v>960</v>
      </c>
      <c r="G813" s="38"/>
      <c r="H813" s="38"/>
      <c r="I813" s="195"/>
      <c r="J813" s="38"/>
      <c r="K813" s="38"/>
      <c r="L813" s="39"/>
      <c r="M813" s="196"/>
      <c r="N813" s="197"/>
      <c r="O813" s="77"/>
      <c r="P813" s="77"/>
      <c r="Q813" s="77"/>
      <c r="R813" s="77"/>
      <c r="S813" s="77"/>
      <c r="T813" s="78"/>
      <c r="U813" s="38"/>
      <c r="V813" s="38"/>
      <c r="W813" s="38"/>
      <c r="X813" s="38"/>
      <c r="Y813" s="38"/>
      <c r="Z813" s="38"/>
      <c r="AA813" s="38"/>
      <c r="AB813" s="38"/>
      <c r="AC813" s="38"/>
      <c r="AD813" s="38"/>
      <c r="AE813" s="38"/>
      <c r="AT813" s="19" t="s">
        <v>154</v>
      </c>
      <c r="AU813" s="19" t="s">
        <v>84</v>
      </c>
    </row>
    <row r="814" s="2" customFormat="1">
      <c r="A814" s="38"/>
      <c r="B814" s="39"/>
      <c r="C814" s="38"/>
      <c r="D814" s="198" t="s">
        <v>156</v>
      </c>
      <c r="E814" s="38"/>
      <c r="F814" s="199" t="s">
        <v>961</v>
      </c>
      <c r="G814" s="38"/>
      <c r="H814" s="38"/>
      <c r="I814" s="195"/>
      <c r="J814" s="38"/>
      <c r="K814" s="38"/>
      <c r="L814" s="39"/>
      <c r="M814" s="196"/>
      <c r="N814" s="197"/>
      <c r="O814" s="77"/>
      <c r="P814" s="77"/>
      <c r="Q814" s="77"/>
      <c r="R814" s="77"/>
      <c r="S814" s="77"/>
      <c r="T814" s="78"/>
      <c r="U814" s="38"/>
      <c r="V814" s="38"/>
      <c r="W814" s="38"/>
      <c r="X814" s="38"/>
      <c r="Y814" s="38"/>
      <c r="Z814" s="38"/>
      <c r="AA814" s="38"/>
      <c r="AB814" s="38"/>
      <c r="AC814" s="38"/>
      <c r="AD814" s="38"/>
      <c r="AE814" s="38"/>
      <c r="AT814" s="19" t="s">
        <v>156</v>
      </c>
      <c r="AU814" s="19" t="s">
        <v>84</v>
      </c>
    </row>
    <row r="815" s="2" customFormat="1" ht="33" customHeight="1">
      <c r="A815" s="38"/>
      <c r="B815" s="179"/>
      <c r="C815" s="180" t="s">
        <v>962</v>
      </c>
      <c r="D815" s="180" t="s">
        <v>147</v>
      </c>
      <c r="E815" s="181" t="s">
        <v>963</v>
      </c>
      <c r="F815" s="182" t="s">
        <v>964</v>
      </c>
      <c r="G815" s="183" t="s">
        <v>169</v>
      </c>
      <c r="H815" s="184">
        <v>6.9199999999999999</v>
      </c>
      <c r="I815" s="185"/>
      <c r="J815" s="186">
        <f>ROUND(I815*H815,2)</f>
        <v>0</v>
      </c>
      <c r="K815" s="182" t="s">
        <v>151</v>
      </c>
      <c r="L815" s="39"/>
      <c r="M815" s="187" t="s">
        <v>1</v>
      </c>
      <c r="N815" s="188" t="s">
        <v>39</v>
      </c>
      <c r="O815" s="77"/>
      <c r="P815" s="189">
        <f>O815*H815</f>
        <v>0</v>
      </c>
      <c r="Q815" s="189">
        <v>0</v>
      </c>
      <c r="R815" s="189">
        <f>Q815*H815</f>
        <v>0</v>
      </c>
      <c r="S815" s="189">
        <v>0</v>
      </c>
      <c r="T815" s="190">
        <f>S815*H815</f>
        <v>0</v>
      </c>
      <c r="U815" s="38"/>
      <c r="V815" s="38"/>
      <c r="W815" s="38"/>
      <c r="X815" s="38"/>
      <c r="Y815" s="38"/>
      <c r="Z815" s="38"/>
      <c r="AA815" s="38"/>
      <c r="AB815" s="38"/>
      <c r="AC815" s="38"/>
      <c r="AD815" s="38"/>
      <c r="AE815" s="38"/>
      <c r="AR815" s="191" t="s">
        <v>263</v>
      </c>
      <c r="AT815" s="191" t="s">
        <v>147</v>
      </c>
      <c r="AU815" s="191" t="s">
        <v>84</v>
      </c>
      <c r="AY815" s="19" t="s">
        <v>145</v>
      </c>
      <c r="BE815" s="192">
        <f>IF(N815="základní",J815,0)</f>
        <v>0</v>
      </c>
      <c r="BF815" s="192">
        <f>IF(N815="snížená",J815,0)</f>
        <v>0</v>
      </c>
      <c r="BG815" s="192">
        <f>IF(N815="zákl. přenesená",J815,0)</f>
        <v>0</v>
      </c>
      <c r="BH815" s="192">
        <f>IF(N815="sníž. přenesená",J815,0)</f>
        <v>0</v>
      </c>
      <c r="BI815" s="192">
        <f>IF(N815="nulová",J815,0)</f>
        <v>0</v>
      </c>
      <c r="BJ815" s="19" t="s">
        <v>82</v>
      </c>
      <c r="BK815" s="192">
        <f>ROUND(I815*H815,2)</f>
        <v>0</v>
      </c>
      <c r="BL815" s="19" t="s">
        <v>263</v>
      </c>
      <c r="BM815" s="191" t="s">
        <v>965</v>
      </c>
    </row>
    <row r="816" s="2" customFormat="1">
      <c r="A816" s="38"/>
      <c r="B816" s="39"/>
      <c r="C816" s="38"/>
      <c r="D816" s="193" t="s">
        <v>154</v>
      </c>
      <c r="E816" s="38"/>
      <c r="F816" s="194" t="s">
        <v>966</v>
      </c>
      <c r="G816" s="38"/>
      <c r="H816" s="38"/>
      <c r="I816" s="195"/>
      <c r="J816" s="38"/>
      <c r="K816" s="38"/>
      <c r="L816" s="39"/>
      <c r="M816" s="196"/>
      <c r="N816" s="197"/>
      <c r="O816" s="77"/>
      <c r="P816" s="77"/>
      <c r="Q816" s="77"/>
      <c r="R816" s="77"/>
      <c r="S816" s="77"/>
      <c r="T816" s="78"/>
      <c r="U816" s="38"/>
      <c r="V816" s="38"/>
      <c r="W816" s="38"/>
      <c r="X816" s="38"/>
      <c r="Y816" s="38"/>
      <c r="Z816" s="38"/>
      <c r="AA816" s="38"/>
      <c r="AB816" s="38"/>
      <c r="AC816" s="38"/>
      <c r="AD816" s="38"/>
      <c r="AE816" s="38"/>
      <c r="AT816" s="19" t="s">
        <v>154</v>
      </c>
      <c r="AU816" s="19" t="s">
        <v>84</v>
      </c>
    </row>
    <row r="817" s="2" customFormat="1">
      <c r="A817" s="38"/>
      <c r="B817" s="39"/>
      <c r="C817" s="38"/>
      <c r="D817" s="198" t="s">
        <v>156</v>
      </c>
      <c r="E817" s="38"/>
      <c r="F817" s="199" t="s">
        <v>967</v>
      </c>
      <c r="G817" s="38"/>
      <c r="H817" s="38"/>
      <c r="I817" s="195"/>
      <c r="J817" s="38"/>
      <c r="K817" s="38"/>
      <c r="L817" s="39"/>
      <c r="M817" s="196"/>
      <c r="N817" s="197"/>
      <c r="O817" s="77"/>
      <c r="P817" s="77"/>
      <c r="Q817" s="77"/>
      <c r="R817" s="77"/>
      <c r="S817" s="77"/>
      <c r="T817" s="78"/>
      <c r="U817" s="38"/>
      <c r="V817" s="38"/>
      <c r="W817" s="38"/>
      <c r="X817" s="38"/>
      <c r="Y817" s="38"/>
      <c r="Z817" s="38"/>
      <c r="AA817" s="38"/>
      <c r="AB817" s="38"/>
      <c r="AC817" s="38"/>
      <c r="AD817" s="38"/>
      <c r="AE817" s="38"/>
      <c r="AT817" s="19" t="s">
        <v>156</v>
      </c>
      <c r="AU817" s="19" t="s">
        <v>84</v>
      </c>
    </row>
    <row r="818" s="13" customFormat="1">
      <c r="A818" s="13"/>
      <c r="B818" s="200"/>
      <c r="C818" s="13"/>
      <c r="D818" s="193" t="s">
        <v>158</v>
      </c>
      <c r="E818" s="13"/>
      <c r="F818" s="202" t="s">
        <v>968</v>
      </c>
      <c r="G818" s="13"/>
      <c r="H818" s="203">
        <v>6.9199999999999999</v>
      </c>
      <c r="I818" s="204"/>
      <c r="J818" s="13"/>
      <c r="K818" s="13"/>
      <c r="L818" s="200"/>
      <c r="M818" s="205"/>
      <c r="N818" s="206"/>
      <c r="O818" s="206"/>
      <c r="P818" s="206"/>
      <c r="Q818" s="206"/>
      <c r="R818" s="206"/>
      <c r="S818" s="206"/>
      <c r="T818" s="207"/>
      <c r="U818" s="13"/>
      <c r="V818" s="13"/>
      <c r="W818" s="13"/>
      <c r="X818" s="13"/>
      <c r="Y818" s="13"/>
      <c r="Z818" s="13"/>
      <c r="AA818" s="13"/>
      <c r="AB818" s="13"/>
      <c r="AC818" s="13"/>
      <c r="AD818" s="13"/>
      <c r="AE818" s="13"/>
      <c r="AT818" s="201" t="s">
        <v>158</v>
      </c>
      <c r="AU818" s="201" t="s">
        <v>84</v>
      </c>
      <c r="AV818" s="13" t="s">
        <v>84</v>
      </c>
      <c r="AW818" s="13" t="s">
        <v>3</v>
      </c>
      <c r="AX818" s="13" t="s">
        <v>82</v>
      </c>
      <c r="AY818" s="201" t="s">
        <v>145</v>
      </c>
    </row>
    <row r="819" s="12" customFormat="1" ht="22.8" customHeight="1">
      <c r="A819" s="12"/>
      <c r="B819" s="166"/>
      <c r="C819" s="12"/>
      <c r="D819" s="167" t="s">
        <v>73</v>
      </c>
      <c r="E819" s="177" t="s">
        <v>969</v>
      </c>
      <c r="F819" s="177" t="s">
        <v>970</v>
      </c>
      <c r="G819" s="12"/>
      <c r="H819" s="12"/>
      <c r="I819" s="169"/>
      <c r="J819" s="178">
        <f>BK819</f>
        <v>0</v>
      </c>
      <c r="K819" s="12"/>
      <c r="L819" s="166"/>
      <c r="M819" s="171"/>
      <c r="N819" s="172"/>
      <c r="O819" s="172"/>
      <c r="P819" s="173">
        <f>SUM(P820:P833)</f>
        <v>0</v>
      </c>
      <c r="Q819" s="172"/>
      <c r="R819" s="173">
        <f>SUM(R820:R833)</f>
        <v>0.063280000000000003</v>
      </c>
      <c r="S819" s="172"/>
      <c r="T819" s="174">
        <f>SUM(T820:T833)</f>
        <v>0</v>
      </c>
      <c r="U819" s="12"/>
      <c r="V819" s="12"/>
      <c r="W819" s="12"/>
      <c r="X819" s="12"/>
      <c r="Y819" s="12"/>
      <c r="Z819" s="12"/>
      <c r="AA819" s="12"/>
      <c r="AB819" s="12"/>
      <c r="AC819" s="12"/>
      <c r="AD819" s="12"/>
      <c r="AE819" s="12"/>
      <c r="AR819" s="167" t="s">
        <v>84</v>
      </c>
      <c r="AT819" s="175" t="s">
        <v>73</v>
      </c>
      <c r="AU819" s="175" t="s">
        <v>82</v>
      </c>
      <c r="AY819" s="167" t="s">
        <v>145</v>
      </c>
      <c r="BK819" s="176">
        <f>SUM(BK820:BK833)</f>
        <v>0</v>
      </c>
    </row>
    <row r="820" s="2" customFormat="1" ht="24.15" customHeight="1">
      <c r="A820" s="38"/>
      <c r="B820" s="179"/>
      <c r="C820" s="180" t="s">
        <v>971</v>
      </c>
      <c r="D820" s="180" t="s">
        <v>147</v>
      </c>
      <c r="E820" s="181" t="s">
        <v>972</v>
      </c>
      <c r="F820" s="182" t="s">
        <v>973</v>
      </c>
      <c r="G820" s="183" t="s">
        <v>150</v>
      </c>
      <c r="H820" s="184">
        <v>126.56</v>
      </c>
      <c r="I820" s="185"/>
      <c r="J820" s="186">
        <f>ROUND(I820*H820,2)</f>
        <v>0</v>
      </c>
      <c r="K820" s="182" t="s">
        <v>151</v>
      </c>
      <c r="L820" s="39"/>
      <c r="M820" s="187" t="s">
        <v>1</v>
      </c>
      <c r="N820" s="188" t="s">
        <v>39</v>
      </c>
      <c r="O820" s="77"/>
      <c r="P820" s="189">
        <f>O820*H820</f>
        <v>0</v>
      </c>
      <c r="Q820" s="189">
        <v>0</v>
      </c>
      <c r="R820" s="189">
        <f>Q820*H820</f>
        <v>0</v>
      </c>
      <c r="S820" s="189">
        <v>0</v>
      </c>
      <c r="T820" s="190">
        <f>S820*H820</f>
        <v>0</v>
      </c>
      <c r="U820" s="38"/>
      <c r="V820" s="38"/>
      <c r="W820" s="38"/>
      <c r="X820" s="38"/>
      <c r="Y820" s="38"/>
      <c r="Z820" s="38"/>
      <c r="AA820" s="38"/>
      <c r="AB820" s="38"/>
      <c r="AC820" s="38"/>
      <c r="AD820" s="38"/>
      <c r="AE820" s="38"/>
      <c r="AR820" s="191" t="s">
        <v>263</v>
      </c>
      <c r="AT820" s="191" t="s">
        <v>147</v>
      </c>
      <c r="AU820" s="191" t="s">
        <v>84</v>
      </c>
      <c r="AY820" s="19" t="s">
        <v>145</v>
      </c>
      <c r="BE820" s="192">
        <f>IF(N820="základní",J820,0)</f>
        <v>0</v>
      </c>
      <c r="BF820" s="192">
        <f>IF(N820="snížená",J820,0)</f>
        <v>0</v>
      </c>
      <c r="BG820" s="192">
        <f>IF(N820="zákl. přenesená",J820,0)</f>
        <v>0</v>
      </c>
      <c r="BH820" s="192">
        <f>IF(N820="sníž. přenesená",J820,0)</f>
        <v>0</v>
      </c>
      <c r="BI820" s="192">
        <f>IF(N820="nulová",J820,0)</f>
        <v>0</v>
      </c>
      <c r="BJ820" s="19" t="s">
        <v>82</v>
      </c>
      <c r="BK820" s="192">
        <f>ROUND(I820*H820,2)</f>
        <v>0</v>
      </c>
      <c r="BL820" s="19" t="s">
        <v>263</v>
      </c>
      <c r="BM820" s="191" t="s">
        <v>974</v>
      </c>
    </row>
    <row r="821" s="2" customFormat="1">
      <c r="A821" s="38"/>
      <c r="B821" s="39"/>
      <c r="C821" s="38"/>
      <c r="D821" s="193" t="s">
        <v>154</v>
      </c>
      <c r="E821" s="38"/>
      <c r="F821" s="194" t="s">
        <v>975</v>
      </c>
      <c r="G821" s="38"/>
      <c r="H821" s="38"/>
      <c r="I821" s="195"/>
      <c r="J821" s="38"/>
      <c r="K821" s="38"/>
      <c r="L821" s="39"/>
      <c r="M821" s="196"/>
      <c r="N821" s="197"/>
      <c r="O821" s="77"/>
      <c r="P821" s="77"/>
      <c r="Q821" s="77"/>
      <c r="R821" s="77"/>
      <c r="S821" s="77"/>
      <c r="T821" s="78"/>
      <c r="U821" s="38"/>
      <c r="V821" s="38"/>
      <c r="W821" s="38"/>
      <c r="X821" s="38"/>
      <c r="Y821" s="38"/>
      <c r="Z821" s="38"/>
      <c r="AA821" s="38"/>
      <c r="AB821" s="38"/>
      <c r="AC821" s="38"/>
      <c r="AD821" s="38"/>
      <c r="AE821" s="38"/>
      <c r="AT821" s="19" t="s">
        <v>154</v>
      </c>
      <c r="AU821" s="19" t="s">
        <v>84</v>
      </c>
    </row>
    <row r="822" s="2" customFormat="1">
      <c r="A822" s="38"/>
      <c r="B822" s="39"/>
      <c r="C822" s="38"/>
      <c r="D822" s="198" t="s">
        <v>156</v>
      </c>
      <c r="E822" s="38"/>
      <c r="F822" s="199" t="s">
        <v>976</v>
      </c>
      <c r="G822" s="38"/>
      <c r="H822" s="38"/>
      <c r="I822" s="195"/>
      <c r="J822" s="38"/>
      <c r="K822" s="38"/>
      <c r="L822" s="39"/>
      <c r="M822" s="196"/>
      <c r="N822" s="197"/>
      <c r="O822" s="77"/>
      <c r="P822" s="77"/>
      <c r="Q822" s="77"/>
      <c r="R822" s="77"/>
      <c r="S822" s="77"/>
      <c r="T822" s="78"/>
      <c r="U822" s="38"/>
      <c r="V822" s="38"/>
      <c r="W822" s="38"/>
      <c r="X822" s="38"/>
      <c r="Y822" s="38"/>
      <c r="Z822" s="38"/>
      <c r="AA822" s="38"/>
      <c r="AB822" s="38"/>
      <c r="AC822" s="38"/>
      <c r="AD822" s="38"/>
      <c r="AE822" s="38"/>
      <c r="AT822" s="19" t="s">
        <v>156</v>
      </c>
      <c r="AU822" s="19" t="s">
        <v>84</v>
      </c>
    </row>
    <row r="823" s="13" customFormat="1">
      <c r="A823" s="13"/>
      <c r="B823" s="200"/>
      <c r="C823" s="13"/>
      <c r="D823" s="193" t="s">
        <v>158</v>
      </c>
      <c r="E823" s="201" t="s">
        <v>1</v>
      </c>
      <c r="F823" s="202" t="s">
        <v>977</v>
      </c>
      <c r="G823" s="13"/>
      <c r="H823" s="203">
        <v>126.56</v>
      </c>
      <c r="I823" s="204"/>
      <c r="J823" s="13"/>
      <c r="K823" s="13"/>
      <c r="L823" s="200"/>
      <c r="M823" s="205"/>
      <c r="N823" s="206"/>
      <c r="O823" s="206"/>
      <c r="P823" s="206"/>
      <c r="Q823" s="206"/>
      <c r="R823" s="206"/>
      <c r="S823" s="206"/>
      <c r="T823" s="207"/>
      <c r="U823" s="13"/>
      <c r="V823" s="13"/>
      <c r="W823" s="13"/>
      <c r="X823" s="13"/>
      <c r="Y823" s="13"/>
      <c r="Z823" s="13"/>
      <c r="AA823" s="13"/>
      <c r="AB823" s="13"/>
      <c r="AC823" s="13"/>
      <c r="AD823" s="13"/>
      <c r="AE823" s="13"/>
      <c r="AT823" s="201" t="s">
        <v>158</v>
      </c>
      <c r="AU823" s="201" t="s">
        <v>84</v>
      </c>
      <c r="AV823" s="13" t="s">
        <v>84</v>
      </c>
      <c r="AW823" s="13" t="s">
        <v>31</v>
      </c>
      <c r="AX823" s="13" t="s">
        <v>74</v>
      </c>
      <c r="AY823" s="201" t="s">
        <v>145</v>
      </c>
    </row>
    <row r="824" s="14" customFormat="1">
      <c r="A824" s="14"/>
      <c r="B824" s="208"/>
      <c r="C824" s="14"/>
      <c r="D824" s="193" t="s">
        <v>158</v>
      </c>
      <c r="E824" s="209" t="s">
        <v>1</v>
      </c>
      <c r="F824" s="210" t="s">
        <v>160</v>
      </c>
      <c r="G824" s="14"/>
      <c r="H824" s="211">
        <v>126.56</v>
      </c>
      <c r="I824" s="212"/>
      <c r="J824" s="14"/>
      <c r="K824" s="14"/>
      <c r="L824" s="208"/>
      <c r="M824" s="213"/>
      <c r="N824" s="214"/>
      <c r="O824" s="214"/>
      <c r="P824" s="214"/>
      <c r="Q824" s="214"/>
      <c r="R824" s="214"/>
      <c r="S824" s="214"/>
      <c r="T824" s="215"/>
      <c r="U824" s="14"/>
      <c r="V824" s="14"/>
      <c r="W824" s="14"/>
      <c r="X824" s="14"/>
      <c r="Y824" s="14"/>
      <c r="Z824" s="14"/>
      <c r="AA824" s="14"/>
      <c r="AB824" s="14"/>
      <c r="AC824" s="14"/>
      <c r="AD824" s="14"/>
      <c r="AE824" s="14"/>
      <c r="AT824" s="209" t="s">
        <v>158</v>
      </c>
      <c r="AU824" s="209" t="s">
        <v>84</v>
      </c>
      <c r="AV824" s="14" t="s">
        <v>152</v>
      </c>
      <c r="AW824" s="14" t="s">
        <v>31</v>
      </c>
      <c r="AX824" s="14" t="s">
        <v>82</v>
      </c>
      <c r="AY824" s="209" t="s">
        <v>145</v>
      </c>
    </row>
    <row r="825" s="2" customFormat="1" ht="24.15" customHeight="1">
      <c r="A825" s="38"/>
      <c r="B825" s="179"/>
      <c r="C825" s="180" t="s">
        <v>978</v>
      </c>
      <c r="D825" s="180" t="s">
        <v>147</v>
      </c>
      <c r="E825" s="181" t="s">
        <v>979</v>
      </c>
      <c r="F825" s="182" t="s">
        <v>980</v>
      </c>
      <c r="G825" s="183" t="s">
        <v>150</v>
      </c>
      <c r="H825" s="184">
        <v>126.56</v>
      </c>
      <c r="I825" s="185"/>
      <c r="J825" s="186">
        <f>ROUND(I825*H825,2)</f>
        <v>0</v>
      </c>
      <c r="K825" s="182" t="s">
        <v>151</v>
      </c>
      <c r="L825" s="39"/>
      <c r="M825" s="187" t="s">
        <v>1</v>
      </c>
      <c r="N825" s="188" t="s">
        <v>39</v>
      </c>
      <c r="O825" s="77"/>
      <c r="P825" s="189">
        <f>O825*H825</f>
        <v>0</v>
      </c>
      <c r="Q825" s="189">
        <v>0.00021000000000000001</v>
      </c>
      <c r="R825" s="189">
        <f>Q825*H825</f>
        <v>0.026577600000000003</v>
      </c>
      <c r="S825" s="189">
        <v>0</v>
      </c>
      <c r="T825" s="190">
        <f>S825*H825</f>
        <v>0</v>
      </c>
      <c r="U825" s="38"/>
      <c r="V825" s="38"/>
      <c r="W825" s="38"/>
      <c r="X825" s="38"/>
      <c r="Y825" s="38"/>
      <c r="Z825" s="38"/>
      <c r="AA825" s="38"/>
      <c r="AB825" s="38"/>
      <c r="AC825" s="38"/>
      <c r="AD825" s="38"/>
      <c r="AE825" s="38"/>
      <c r="AR825" s="191" t="s">
        <v>263</v>
      </c>
      <c r="AT825" s="191" t="s">
        <v>147</v>
      </c>
      <c r="AU825" s="191" t="s">
        <v>84</v>
      </c>
      <c r="AY825" s="19" t="s">
        <v>145</v>
      </c>
      <c r="BE825" s="192">
        <f>IF(N825="základní",J825,0)</f>
        <v>0</v>
      </c>
      <c r="BF825" s="192">
        <f>IF(N825="snížená",J825,0)</f>
        <v>0</v>
      </c>
      <c r="BG825" s="192">
        <f>IF(N825="zákl. přenesená",J825,0)</f>
        <v>0</v>
      </c>
      <c r="BH825" s="192">
        <f>IF(N825="sníž. přenesená",J825,0)</f>
        <v>0</v>
      </c>
      <c r="BI825" s="192">
        <f>IF(N825="nulová",J825,0)</f>
        <v>0</v>
      </c>
      <c r="BJ825" s="19" t="s">
        <v>82</v>
      </c>
      <c r="BK825" s="192">
        <f>ROUND(I825*H825,2)</f>
        <v>0</v>
      </c>
      <c r="BL825" s="19" t="s">
        <v>263</v>
      </c>
      <c r="BM825" s="191" t="s">
        <v>981</v>
      </c>
    </row>
    <row r="826" s="2" customFormat="1">
      <c r="A826" s="38"/>
      <c r="B826" s="39"/>
      <c r="C826" s="38"/>
      <c r="D826" s="193" t="s">
        <v>154</v>
      </c>
      <c r="E826" s="38"/>
      <c r="F826" s="194" t="s">
        <v>982</v>
      </c>
      <c r="G826" s="38"/>
      <c r="H826" s="38"/>
      <c r="I826" s="195"/>
      <c r="J826" s="38"/>
      <c r="K826" s="38"/>
      <c r="L826" s="39"/>
      <c r="M826" s="196"/>
      <c r="N826" s="197"/>
      <c r="O826" s="77"/>
      <c r="P826" s="77"/>
      <c r="Q826" s="77"/>
      <c r="R826" s="77"/>
      <c r="S826" s="77"/>
      <c r="T826" s="78"/>
      <c r="U826" s="38"/>
      <c r="V826" s="38"/>
      <c r="W826" s="38"/>
      <c r="X826" s="38"/>
      <c r="Y826" s="38"/>
      <c r="Z826" s="38"/>
      <c r="AA826" s="38"/>
      <c r="AB826" s="38"/>
      <c r="AC826" s="38"/>
      <c r="AD826" s="38"/>
      <c r="AE826" s="38"/>
      <c r="AT826" s="19" t="s">
        <v>154</v>
      </c>
      <c r="AU826" s="19" t="s">
        <v>84</v>
      </c>
    </row>
    <row r="827" s="2" customFormat="1">
      <c r="A827" s="38"/>
      <c r="B827" s="39"/>
      <c r="C827" s="38"/>
      <c r="D827" s="198" t="s">
        <v>156</v>
      </c>
      <c r="E827" s="38"/>
      <c r="F827" s="199" t="s">
        <v>983</v>
      </c>
      <c r="G827" s="38"/>
      <c r="H827" s="38"/>
      <c r="I827" s="195"/>
      <c r="J827" s="38"/>
      <c r="K827" s="38"/>
      <c r="L827" s="39"/>
      <c r="M827" s="196"/>
      <c r="N827" s="197"/>
      <c r="O827" s="77"/>
      <c r="P827" s="77"/>
      <c r="Q827" s="77"/>
      <c r="R827" s="77"/>
      <c r="S827" s="77"/>
      <c r="T827" s="78"/>
      <c r="U827" s="38"/>
      <c r="V827" s="38"/>
      <c r="W827" s="38"/>
      <c r="X827" s="38"/>
      <c r="Y827" s="38"/>
      <c r="Z827" s="38"/>
      <c r="AA827" s="38"/>
      <c r="AB827" s="38"/>
      <c r="AC827" s="38"/>
      <c r="AD827" s="38"/>
      <c r="AE827" s="38"/>
      <c r="AT827" s="19" t="s">
        <v>156</v>
      </c>
      <c r="AU827" s="19" t="s">
        <v>84</v>
      </c>
    </row>
    <row r="828" s="13" customFormat="1">
      <c r="A828" s="13"/>
      <c r="B828" s="200"/>
      <c r="C828" s="13"/>
      <c r="D828" s="193" t="s">
        <v>158</v>
      </c>
      <c r="E828" s="201" t="s">
        <v>1</v>
      </c>
      <c r="F828" s="202" t="s">
        <v>977</v>
      </c>
      <c r="G828" s="13"/>
      <c r="H828" s="203">
        <v>126.56</v>
      </c>
      <c r="I828" s="204"/>
      <c r="J828" s="13"/>
      <c r="K828" s="13"/>
      <c r="L828" s="200"/>
      <c r="M828" s="205"/>
      <c r="N828" s="206"/>
      <c r="O828" s="206"/>
      <c r="P828" s="206"/>
      <c r="Q828" s="206"/>
      <c r="R828" s="206"/>
      <c r="S828" s="206"/>
      <c r="T828" s="207"/>
      <c r="U828" s="13"/>
      <c r="V828" s="13"/>
      <c r="W828" s="13"/>
      <c r="X828" s="13"/>
      <c r="Y828" s="13"/>
      <c r="Z828" s="13"/>
      <c r="AA828" s="13"/>
      <c r="AB828" s="13"/>
      <c r="AC828" s="13"/>
      <c r="AD828" s="13"/>
      <c r="AE828" s="13"/>
      <c r="AT828" s="201" t="s">
        <v>158</v>
      </c>
      <c r="AU828" s="201" t="s">
        <v>84</v>
      </c>
      <c r="AV828" s="13" t="s">
        <v>84</v>
      </c>
      <c r="AW828" s="13" t="s">
        <v>31</v>
      </c>
      <c r="AX828" s="13" t="s">
        <v>74</v>
      </c>
      <c r="AY828" s="201" t="s">
        <v>145</v>
      </c>
    </row>
    <row r="829" s="14" customFormat="1">
      <c r="A829" s="14"/>
      <c r="B829" s="208"/>
      <c r="C829" s="14"/>
      <c r="D829" s="193" t="s">
        <v>158</v>
      </c>
      <c r="E829" s="209" t="s">
        <v>1</v>
      </c>
      <c r="F829" s="210" t="s">
        <v>160</v>
      </c>
      <c r="G829" s="14"/>
      <c r="H829" s="211">
        <v>126.56</v>
      </c>
      <c r="I829" s="212"/>
      <c r="J829" s="14"/>
      <c r="K829" s="14"/>
      <c r="L829" s="208"/>
      <c r="M829" s="213"/>
      <c r="N829" s="214"/>
      <c r="O829" s="214"/>
      <c r="P829" s="214"/>
      <c r="Q829" s="214"/>
      <c r="R829" s="214"/>
      <c r="S829" s="214"/>
      <c r="T829" s="215"/>
      <c r="U829" s="14"/>
      <c r="V829" s="14"/>
      <c r="W829" s="14"/>
      <c r="X829" s="14"/>
      <c r="Y829" s="14"/>
      <c r="Z829" s="14"/>
      <c r="AA829" s="14"/>
      <c r="AB829" s="14"/>
      <c r="AC829" s="14"/>
      <c r="AD829" s="14"/>
      <c r="AE829" s="14"/>
      <c r="AT829" s="209" t="s">
        <v>158</v>
      </c>
      <c r="AU829" s="209" t="s">
        <v>84</v>
      </c>
      <c r="AV829" s="14" t="s">
        <v>152</v>
      </c>
      <c r="AW829" s="14" t="s">
        <v>31</v>
      </c>
      <c r="AX829" s="14" t="s">
        <v>82</v>
      </c>
      <c r="AY829" s="209" t="s">
        <v>145</v>
      </c>
    </row>
    <row r="830" s="2" customFormat="1" ht="33" customHeight="1">
      <c r="A830" s="38"/>
      <c r="B830" s="179"/>
      <c r="C830" s="180" t="s">
        <v>984</v>
      </c>
      <c r="D830" s="180" t="s">
        <v>147</v>
      </c>
      <c r="E830" s="181" t="s">
        <v>985</v>
      </c>
      <c r="F830" s="182" t="s">
        <v>986</v>
      </c>
      <c r="G830" s="183" t="s">
        <v>150</v>
      </c>
      <c r="H830" s="184">
        <v>126.56</v>
      </c>
      <c r="I830" s="185"/>
      <c r="J830" s="186">
        <f>ROUND(I830*H830,2)</f>
        <v>0</v>
      </c>
      <c r="K830" s="182" t="s">
        <v>151</v>
      </c>
      <c r="L830" s="39"/>
      <c r="M830" s="187" t="s">
        <v>1</v>
      </c>
      <c r="N830" s="188" t="s">
        <v>39</v>
      </c>
      <c r="O830" s="77"/>
      <c r="P830" s="189">
        <f>O830*H830</f>
        <v>0</v>
      </c>
      <c r="Q830" s="189">
        <v>0.00029</v>
      </c>
      <c r="R830" s="189">
        <f>Q830*H830</f>
        <v>0.036702400000000003</v>
      </c>
      <c r="S830" s="189">
        <v>0</v>
      </c>
      <c r="T830" s="190">
        <f>S830*H830</f>
        <v>0</v>
      </c>
      <c r="U830" s="38"/>
      <c r="V830" s="38"/>
      <c r="W830" s="38"/>
      <c r="X830" s="38"/>
      <c r="Y830" s="38"/>
      <c r="Z830" s="38"/>
      <c r="AA830" s="38"/>
      <c r="AB830" s="38"/>
      <c r="AC830" s="38"/>
      <c r="AD830" s="38"/>
      <c r="AE830" s="38"/>
      <c r="AR830" s="191" t="s">
        <v>263</v>
      </c>
      <c r="AT830" s="191" t="s">
        <v>147</v>
      </c>
      <c r="AU830" s="191" t="s">
        <v>84</v>
      </c>
      <c r="AY830" s="19" t="s">
        <v>145</v>
      </c>
      <c r="BE830" s="192">
        <f>IF(N830="základní",J830,0)</f>
        <v>0</v>
      </c>
      <c r="BF830" s="192">
        <f>IF(N830="snížená",J830,0)</f>
        <v>0</v>
      </c>
      <c r="BG830" s="192">
        <f>IF(N830="zákl. přenesená",J830,0)</f>
        <v>0</v>
      </c>
      <c r="BH830" s="192">
        <f>IF(N830="sníž. přenesená",J830,0)</f>
        <v>0</v>
      </c>
      <c r="BI830" s="192">
        <f>IF(N830="nulová",J830,0)</f>
        <v>0</v>
      </c>
      <c r="BJ830" s="19" t="s">
        <v>82</v>
      </c>
      <c r="BK830" s="192">
        <f>ROUND(I830*H830,2)</f>
        <v>0</v>
      </c>
      <c r="BL830" s="19" t="s">
        <v>263</v>
      </c>
      <c r="BM830" s="191" t="s">
        <v>987</v>
      </c>
    </row>
    <row r="831" s="2" customFormat="1">
      <c r="A831" s="38"/>
      <c r="B831" s="39"/>
      <c r="C831" s="38"/>
      <c r="D831" s="193" t="s">
        <v>154</v>
      </c>
      <c r="E831" s="38"/>
      <c r="F831" s="194" t="s">
        <v>988</v>
      </c>
      <c r="G831" s="38"/>
      <c r="H831" s="38"/>
      <c r="I831" s="195"/>
      <c r="J831" s="38"/>
      <c r="K831" s="38"/>
      <c r="L831" s="39"/>
      <c r="M831" s="196"/>
      <c r="N831" s="197"/>
      <c r="O831" s="77"/>
      <c r="P831" s="77"/>
      <c r="Q831" s="77"/>
      <c r="R831" s="77"/>
      <c r="S831" s="77"/>
      <c r="T831" s="78"/>
      <c r="U831" s="38"/>
      <c r="V831" s="38"/>
      <c r="W831" s="38"/>
      <c r="X831" s="38"/>
      <c r="Y831" s="38"/>
      <c r="Z831" s="38"/>
      <c r="AA831" s="38"/>
      <c r="AB831" s="38"/>
      <c r="AC831" s="38"/>
      <c r="AD831" s="38"/>
      <c r="AE831" s="38"/>
      <c r="AT831" s="19" t="s">
        <v>154</v>
      </c>
      <c r="AU831" s="19" t="s">
        <v>84</v>
      </c>
    </row>
    <row r="832" s="2" customFormat="1">
      <c r="A832" s="38"/>
      <c r="B832" s="39"/>
      <c r="C832" s="38"/>
      <c r="D832" s="198" t="s">
        <v>156</v>
      </c>
      <c r="E832" s="38"/>
      <c r="F832" s="199" t="s">
        <v>989</v>
      </c>
      <c r="G832" s="38"/>
      <c r="H832" s="38"/>
      <c r="I832" s="195"/>
      <c r="J832" s="38"/>
      <c r="K832" s="38"/>
      <c r="L832" s="39"/>
      <c r="M832" s="196"/>
      <c r="N832" s="197"/>
      <c r="O832" s="77"/>
      <c r="P832" s="77"/>
      <c r="Q832" s="77"/>
      <c r="R832" s="77"/>
      <c r="S832" s="77"/>
      <c r="T832" s="78"/>
      <c r="U832" s="38"/>
      <c r="V832" s="38"/>
      <c r="W832" s="38"/>
      <c r="X832" s="38"/>
      <c r="Y832" s="38"/>
      <c r="Z832" s="38"/>
      <c r="AA832" s="38"/>
      <c r="AB832" s="38"/>
      <c r="AC832" s="38"/>
      <c r="AD832" s="38"/>
      <c r="AE832" s="38"/>
      <c r="AT832" s="19" t="s">
        <v>156</v>
      </c>
      <c r="AU832" s="19" t="s">
        <v>84</v>
      </c>
    </row>
    <row r="833" s="13" customFormat="1">
      <c r="A833" s="13"/>
      <c r="B833" s="200"/>
      <c r="C833" s="13"/>
      <c r="D833" s="193" t="s">
        <v>158</v>
      </c>
      <c r="E833" s="201" t="s">
        <v>1</v>
      </c>
      <c r="F833" s="202" t="s">
        <v>977</v>
      </c>
      <c r="G833" s="13"/>
      <c r="H833" s="203">
        <v>126.56</v>
      </c>
      <c r="I833" s="204"/>
      <c r="J833" s="13"/>
      <c r="K833" s="13"/>
      <c r="L833" s="200"/>
      <c r="M833" s="205"/>
      <c r="N833" s="206"/>
      <c r="O833" s="206"/>
      <c r="P833" s="206"/>
      <c r="Q833" s="206"/>
      <c r="R833" s="206"/>
      <c r="S833" s="206"/>
      <c r="T833" s="207"/>
      <c r="U833" s="13"/>
      <c r="V833" s="13"/>
      <c r="W833" s="13"/>
      <c r="X833" s="13"/>
      <c r="Y833" s="13"/>
      <c r="Z833" s="13"/>
      <c r="AA833" s="13"/>
      <c r="AB833" s="13"/>
      <c r="AC833" s="13"/>
      <c r="AD833" s="13"/>
      <c r="AE833" s="13"/>
      <c r="AT833" s="201" t="s">
        <v>158</v>
      </c>
      <c r="AU833" s="201" t="s">
        <v>84</v>
      </c>
      <c r="AV833" s="13" t="s">
        <v>84</v>
      </c>
      <c r="AW833" s="13" t="s">
        <v>31</v>
      </c>
      <c r="AX833" s="13" t="s">
        <v>82</v>
      </c>
      <c r="AY833" s="201" t="s">
        <v>145</v>
      </c>
    </row>
    <row r="834" s="12" customFormat="1" ht="22.8" customHeight="1">
      <c r="A834" s="12"/>
      <c r="B834" s="166"/>
      <c r="C834" s="12"/>
      <c r="D834" s="167" t="s">
        <v>73</v>
      </c>
      <c r="E834" s="177" t="s">
        <v>990</v>
      </c>
      <c r="F834" s="177" t="s">
        <v>991</v>
      </c>
      <c r="G834" s="12"/>
      <c r="H834" s="12"/>
      <c r="I834" s="169"/>
      <c r="J834" s="178">
        <f>BK834</f>
        <v>0</v>
      </c>
      <c r="K834" s="12"/>
      <c r="L834" s="166"/>
      <c r="M834" s="171"/>
      <c r="N834" s="172"/>
      <c r="O834" s="172"/>
      <c r="P834" s="173">
        <f>SUM(P835:P860)</f>
        <v>0</v>
      </c>
      <c r="Q834" s="172"/>
      <c r="R834" s="173">
        <f>SUM(R835:R860)</f>
        <v>0.012253999999999999</v>
      </c>
      <c r="S834" s="172"/>
      <c r="T834" s="174">
        <f>SUM(T835:T860)</f>
        <v>0</v>
      </c>
      <c r="U834" s="12"/>
      <c r="V834" s="12"/>
      <c r="W834" s="12"/>
      <c r="X834" s="12"/>
      <c r="Y834" s="12"/>
      <c r="Z834" s="12"/>
      <c r="AA834" s="12"/>
      <c r="AB834" s="12"/>
      <c r="AC834" s="12"/>
      <c r="AD834" s="12"/>
      <c r="AE834" s="12"/>
      <c r="AR834" s="167" t="s">
        <v>84</v>
      </c>
      <c r="AT834" s="175" t="s">
        <v>73</v>
      </c>
      <c r="AU834" s="175" t="s">
        <v>82</v>
      </c>
      <c r="AY834" s="167" t="s">
        <v>145</v>
      </c>
      <c r="BK834" s="176">
        <f>SUM(BK835:BK860)</f>
        <v>0</v>
      </c>
    </row>
    <row r="835" s="2" customFormat="1" ht="44.25" customHeight="1">
      <c r="A835" s="38"/>
      <c r="B835" s="179"/>
      <c r="C835" s="180" t="s">
        <v>992</v>
      </c>
      <c r="D835" s="180" t="s">
        <v>147</v>
      </c>
      <c r="E835" s="181" t="s">
        <v>993</v>
      </c>
      <c r="F835" s="182" t="s">
        <v>994</v>
      </c>
      <c r="G835" s="183" t="s">
        <v>233</v>
      </c>
      <c r="H835" s="184">
        <v>3</v>
      </c>
      <c r="I835" s="185"/>
      <c r="J835" s="186">
        <f>ROUND(I835*H835,2)</f>
        <v>0</v>
      </c>
      <c r="K835" s="182" t="s">
        <v>151</v>
      </c>
      <c r="L835" s="39"/>
      <c r="M835" s="187" t="s">
        <v>1</v>
      </c>
      <c r="N835" s="188" t="s">
        <v>39</v>
      </c>
      <c r="O835" s="77"/>
      <c r="P835" s="189">
        <f>O835*H835</f>
        <v>0</v>
      </c>
      <c r="Q835" s="189">
        <v>0</v>
      </c>
      <c r="R835" s="189">
        <f>Q835*H835</f>
        <v>0</v>
      </c>
      <c r="S835" s="189">
        <v>0</v>
      </c>
      <c r="T835" s="190">
        <f>S835*H835</f>
        <v>0</v>
      </c>
      <c r="U835" s="38"/>
      <c r="V835" s="38"/>
      <c r="W835" s="38"/>
      <c r="X835" s="38"/>
      <c r="Y835" s="38"/>
      <c r="Z835" s="38"/>
      <c r="AA835" s="38"/>
      <c r="AB835" s="38"/>
      <c r="AC835" s="38"/>
      <c r="AD835" s="38"/>
      <c r="AE835" s="38"/>
      <c r="AR835" s="191" t="s">
        <v>263</v>
      </c>
      <c r="AT835" s="191" t="s">
        <v>147</v>
      </c>
      <c r="AU835" s="191" t="s">
        <v>84</v>
      </c>
      <c r="AY835" s="19" t="s">
        <v>145</v>
      </c>
      <c r="BE835" s="192">
        <f>IF(N835="základní",J835,0)</f>
        <v>0</v>
      </c>
      <c r="BF835" s="192">
        <f>IF(N835="snížená",J835,0)</f>
        <v>0</v>
      </c>
      <c r="BG835" s="192">
        <f>IF(N835="zákl. přenesená",J835,0)</f>
        <v>0</v>
      </c>
      <c r="BH835" s="192">
        <f>IF(N835="sníž. přenesená",J835,0)</f>
        <v>0</v>
      </c>
      <c r="BI835" s="192">
        <f>IF(N835="nulová",J835,0)</f>
        <v>0</v>
      </c>
      <c r="BJ835" s="19" t="s">
        <v>82</v>
      </c>
      <c r="BK835" s="192">
        <f>ROUND(I835*H835,2)</f>
        <v>0</v>
      </c>
      <c r="BL835" s="19" t="s">
        <v>263</v>
      </c>
      <c r="BM835" s="191" t="s">
        <v>995</v>
      </c>
    </row>
    <row r="836" s="2" customFormat="1">
      <c r="A836" s="38"/>
      <c r="B836" s="39"/>
      <c r="C836" s="38"/>
      <c r="D836" s="193" t="s">
        <v>154</v>
      </c>
      <c r="E836" s="38"/>
      <c r="F836" s="194" t="s">
        <v>996</v>
      </c>
      <c r="G836" s="38"/>
      <c r="H836" s="38"/>
      <c r="I836" s="195"/>
      <c r="J836" s="38"/>
      <c r="K836" s="38"/>
      <c r="L836" s="39"/>
      <c r="M836" s="196"/>
      <c r="N836" s="197"/>
      <c r="O836" s="77"/>
      <c r="P836" s="77"/>
      <c r="Q836" s="77"/>
      <c r="R836" s="77"/>
      <c r="S836" s="77"/>
      <c r="T836" s="78"/>
      <c r="U836" s="38"/>
      <c r="V836" s="38"/>
      <c r="W836" s="38"/>
      <c r="X836" s="38"/>
      <c r="Y836" s="38"/>
      <c r="Z836" s="38"/>
      <c r="AA836" s="38"/>
      <c r="AB836" s="38"/>
      <c r="AC836" s="38"/>
      <c r="AD836" s="38"/>
      <c r="AE836" s="38"/>
      <c r="AT836" s="19" t="s">
        <v>154</v>
      </c>
      <c r="AU836" s="19" t="s">
        <v>84</v>
      </c>
    </row>
    <row r="837" s="2" customFormat="1">
      <c r="A837" s="38"/>
      <c r="B837" s="39"/>
      <c r="C837" s="38"/>
      <c r="D837" s="198" t="s">
        <v>156</v>
      </c>
      <c r="E837" s="38"/>
      <c r="F837" s="199" t="s">
        <v>997</v>
      </c>
      <c r="G837" s="38"/>
      <c r="H837" s="38"/>
      <c r="I837" s="195"/>
      <c r="J837" s="38"/>
      <c r="K837" s="38"/>
      <c r="L837" s="39"/>
      <c r="M837" s="196"/>
      <c r="N837" s="197"/>
      <c r="O837" s="77"/>
      <c r="P837" s="77"/>
      <c r="Q837" s="77"/>
      <c r="R837" s="77"/>
      <c r="S837" s="77"/>
      <c r="T837" s="78"/>
      <c r="U837" s="38"/>
      <c r="V837" s="38"/>
      <c r="W837" s="38"/>
      <c r="X837" s="38"/>
      <c r="Y837" s="38"/>
      <c r="Z837" s="38"/>
      <c r="AA837" s="38"/>
      <c r="AB837" s="38"/>
      <c r="AC837" s="38"/>
      <c r="AD837" s="38"/>
      <c r="AE837" s="38"/>
      <c r="AT837" s="19" t="s">
        <v>156</v>
      </c>
      <c r="AU837" s="19" t="s">
        <v>84</v>
      </c>
    </row>
    <row r="838" s="15" customFormat="1">
      <c r="A838" s="15"/>
      <c r="B838" s="216"/>
      <c r="C838" s="15"/>
      <c r="D838" s="193" t="s">
        <v>158</v>
      </c>
      <c r="E838" s="217" t="s">
        <v>1</v>
      </c>
      <c r="F838" s="218" t="s">
        <v>998</v>
      </c>
      <c r="G838" s="15"/>
      <c r="H838" s="217" t="s">
        <v>1</v>
      </c>
      <c r="I838" s="219"/>
      <c r="J838" s="15"/>
      <c r="K838" s="15"/>
      <c r="L838" s="216"/>
      <c r="M838" s="220"/>
      <c r="N838" s="221"/>
      <c r="O838" s="221"/>
      <c r="P838" s="221"/>
      <c r="Q838" s="221"/>
      <c r="R838" s="221"/>
      <c r="S838" s="221"/>
      <c r="T838" s="222"/>
      <c r="U838" s="15"/>
      <c r="V838" s="15"/>
      <c r="W838" s="15"/>
      <c r="X838" s="15"/>
      <c r="Y838" s="15"/>
      <c r="Z838" s="15"/>
      <c r="AA838" s="15"/>
      <c r="AB838" s="15"/>
      <c r="AC838" s="15"/>
      <c r="AD838" s="15"/>
      <c r="AE838" s="15"/>
      <c r="AT838" s="217" t="s">
        <v>158</v>
      </c>
      <c r="AU838" s="217" t="s">
        <v>84</v>
      </c>
      <c r="AV838" s="15" t="s">
        <v>82</v>
      </c>
      <c r="AW838" s="15" t="s">
        <v>31</v>
      </c>
      <c r="AX838" s="15" t="s">
        <v>74</v>
      </c>
      <c r="AY838" s="217" t="s">
        <v>145</v>
      </c>
    </row>
    <row r="839" s="13" customFormat="1">
      <c r="A839" s="13"/>
      <c r="B839" s="200"/>
      <c r="C839" s="13"/>
      <c r="D839" s="193" t="s">
        <v>158</v>
      </c>
      <c r="E839" s="201" t="s">
        <v>1</v>
      </c>
      <c r="F839" s="202" t="s">
        <v>82</v>
      </c>
      <c r="G839" s="13"/>
      <c r="H839" s="203">
        <v>1</v>
      </c>
      <c r="I839" s="204"/>
      <c r="J839" s="13"/>
      <c r="K839" s="13"/>
      <c r="L839" s="200"/>
      <c r="M839" s="205"/>
      <c r="N839" s="206"/>
      <c r="O839" s="206"/>
      <c r="P839" s="206"/>
      <c r="Q839" s="206"/>
      <c r="R839" s="206"/>
      <c r="S839" s="206"/>
      <c r="T839" s="207"/>
      <c r="U839" s="13"/>
      <c r="V839" s="13"/>
      <c r="W839" s="13"/>
      <c r="X839" s="13"/>
      <c r="Y839" s="13"/>
      <c r="Z839" s="13"/>
      <c r="AA839" s="13"/>
      <c r="AB839" s="13"/>
      <c r="AC839" s="13"/>
      <c r="AD839" s="13"/>
      <c r="AE839" s="13"/>
      <c r="AT839" s="201" t="s">
        <v>158</v>
      </c>
      <c r="AU839" s="201" t="s">
        <v>84</v>
      </c>
      <c r="AV839" s="13" t="s">
        <v>84</v>
      </c>
      <c r="AW839" s="13" t="s">
        <v>31</v>
      </c>
      <c r="AX839" s="13" t="s">
        <v>74</v>
      </c>
      <c r="AY839" s="201" t="s">
        <v>145</v>
      </c>
    </row>
    <row r="840" s="15" customFormat="1">
      <c r="A840" s="15"/>
      <c r="B840" s="216"/>
      <c r="C840" s="15"/>
      <c r="D840" s="193" t="s">
        <v>158</v>
      </c>
      <c r="E840" s="217" t="s">
        <v>1</v>
      </c>
      <c r="F840" s="218" t="s">
        <v>999</v>
      </c>
      <c r="G840" s="15"/>
      <c r="H840" s="217" t="s">
        <v>1</v>
      </c>
      <c r="I840" s="219"/>
      <c r="J840" s="15"/>
      <c r="K840" s="15"/>
      <c r="L840" s="216"/>
      <c r="M840" s="220"/>
      <c r="N840" s="221"/>
      <c r="O840" s="221"/>
      <c r="P840" s="221"/>
      <c r="Q840" s="221"/>
      <c r="R840" s="221"/>
      <c r="S840" s="221"/>
      <c r="T840" s="222"/>
      <c r="U840" s="15"/>
      <c r="V840" s="15"/>
      <c r="W840" s="15"/>
      <c r="X840" s="15"/>
      <c r="Y840" s="15"/>
      <c r="Z840" s="15"/>
      <c r="AA840" s="15"/>
      <c r="AB840" s="15"/>
      <c r="AC840" s="15"/>
      <c r="AD840" s="15"/>
      <c r="AE840" s="15"/>
      <c r="AT840" s="217" t="s">
        <v>158</v>
      </c>
      <c r="AU840" s="217" t="s">
        <v>84</v>
      </c>
      <c r="AV840" s="15" t="s">
        <v>82</v>
      </c>
      <c r="AW840" s="15" t="s">
        <v>31</v>
      </c>
      <c r="AX840" s="15" t="s">
        <v>74</v>
      </c>
      <c r="AY840" s="217" t="s">
        <v>145</v>
      </c>
    </row>
    <row r="841" s="13" customFormat="1">
      <c r="A841" s="13"/>
      <c r="B841" s="200"/>
      <c r="C841" s="13"/>
      <c r="D841" s="193" t="s">
        <v>158</v>
      </c>
      <c r="E841" s="201" t="s">
        <v>1</v>
      </c>
      <c r="F841" s="202" t="s">
        <v>82</v>
      </c>
      <c r="G841" s="13"/>
      <c r="H841" s="203">
        <v>1</v>
      </c>
      <c r="I841" s="204"/>
      <c r="J841" s="13"/>
      <c r="K841" s="13"/>
      <c r="L841" s="200"/>
      <c r="M841" s="205"/>
      <c r="N841" s="206"/>
      <c r="O841" s="206"/>
      <c r="P841" s="206"/>
      <c r="Q841" s="206"/>
      <c r="R841" s="206"/>
      <c r="S841" s="206"/>
      <c r="T841" s="207"/>
      <c r="U841" s="13"/>
      <c r="V841" s="13"/>
      <c r="W841" s="13"/>
      <c r="X841" s="13"/>
      <c r="Y841" s="13"/>
      <c r="Z841" s="13"/>
      <c r="AA841" s="13"/>
      <c r="AB841" s="13"/>
      <c r="AC841" s="13"/>
      <c r="AD841" s="13"/>
      <c r="AE841" s="13"/>
      <c r="AT841" s="201" t="s">
        <v>158</v>
      </c>
      <c r="AU841" s="201" t="s">
        <v>84</v>
      </c>
      <c r="AV841" s="13" t="s">
        <v>84</v>
      </c>
      <c r="AW841" s="13" t="s">
        <v>31</v>
      </c>
      <c r="AX841" s="13" t="s">
        <v>74</v>
      </c>
      <c r="AY841" s="201" t="s">
        <v>145</v>
      </c>
    </row>
    <row r="842" s="15" customFormat="1">
      <c r="A842" s="15"/>
      <c r="B842" s="216"/>
      <c r="C842" s="15"/>
      <c r="D842" s="193" t="s">
        <v>158</v>
      </c>
      <c r="E842" s="217" t="s">
        <v>1</v>
      </c>
      <c r="F842" s="218" t="s">
        <v>1000</v>
      </c>
      <c r="G842" s="15"/>
      <c r="H842" s="217" t="s">
        <v>1</v>
      </c>
      <c r="I842" s="219"/>
      <c r="J842" s="15"/>
      <c r="K842" s="15"/>
      <c r="L842" s="216"/>
      <c r="M842" s="220"/>
      <c r="N842" s="221"/>
      <c r="O842" s="221"/>
      <c r="P842" s="221"/>
      <c r="Q842" s="221"/>
      <c r="R842" s="221"/>
      <c r="S842" s="221"/>
      <c r="T842" s="222"/>
      <c r="U842" s="15"/>
      <c r="V842" s="15"/>
      <c r="W842" s="15"/>
      <c r="X842" s="15"/>
      <c r="Y842" s="15"/>
      <c r="Z842" s="15"/>
      <c r="AA842" s="15"/>
      <c r="AB842" s="15"/>
      <c r="AC842" s="15"/>
      <c r="AD842" s="15"/>
      <c r="AE842" s="15"/>
      <c r="AT842" s="217" t="s">
        <v>158</v>
      </c>
      <c r="AU842" s="217" t="s">
        <v>84</v>
      </c>
      <c r="AV842" s="15" t="s">
        <v>82</v>
      </c>
      <c r="AW842" s="15" t="s">
        <v>31</v>
      </c>
      <c r="AX842" s="15" t="s">
        <v>74</v>
      </c>
      <c r="AY842" s="217" t="s">
        <v>145</v>
      </c>
    </row>
    <row r="843" s="13" customFormat="1">
      <c r="A843" s="13"/>
      <c r="B843" s="200"/>
      <c r="C843" s="13"/>
      <c r="D843" s="193" t="s">
        <v>158</v>
      </c>
      <c r="E843" s="201" t="s">
        <v>1</v>
      </c>
      <c r="F843" s="202" t="s">
        <v>82</v>
      </c>
      <c r="G843" s="13"/>
      <c r="H843" s="203">
        <v>1</v>
      </c>
      <c r="I843" s="204"/>
      <c r="J843" s="13"/>
      <c r="K843" s="13"/>
      <c r="L843" s="200"/>
      <c r="M843" s="205"/>
      <c r="N843" s="206"/>
      <c r="O843" s="206"/>
      <c r="P843" s="206"/>
      <c r="Q843" s="206"/>
      <c r="R843" s="206"/>
      <c r="S843" s="206"/>
      <c r="T843" s="207"/>
      <c r="U843" s="13"/>
      <c r="V843" s="13"/>
      <c r="W843" s="13"/>
      <c r="X843" s="13"/>
      <c r="Y843" s="13"/>
      <c r="Z843" s="13"/>
      <c r="AA843" s="13"/>
      <c r="AB843" s="13"/>
      <c r="AC843" s="13"/>
      <c r="AD843" s="13"/>
      <c r="AE843" s="13"/>
      <c r="AT843" s="201" t="s">
        <v>158</v>
      </c>
      <c r="AU843" s="201" t="s">
        <v>84</v>
      </c>
      <c r="AV843" s="13" t="s">
        <v>84</v>
      </c>
      <c r="AW843" s="13" t="s">
        <v>31</v>
      </c>
      <c r="AX843" s="13" t="s">
        <v>74</v>
      </c>
      <c r="AY843" s="201" t="s">
        <v>145</v>
      </c>
    </row>
    <row r="844" s="14" customFormat="1">
      <c r="A844" s="14"/>
      <c r="B844" s="208"/>
      <c r="C844" s="14"/>
      <c r="D844" s="193" t="s">
        <v>158</v>
      </c>
      <c r="E844" s="209" t="s">
        <v>1</v>
      </c>
      <c r="F844" s="210" t="s">
        <v>160</v>
      </c>
      <c r="G844" s="14"/>
      <c r="H844" s="211">
        <v>3</v>
      </c>
      <c r="I844" s="212"/>
      <c r="J844" s="14"/>
      <c r="K844" s="14"/>
      <c r="L844" s="208"/>
      <c r="M844" s="213"/>
      <c r="N844" s="214"/>
      <c r="O844" s="214"/>
      <c r="P844" s="214"/>
      <c r="Q844" s="214"/>
      <c r="R844" s="214"/>
      <c r="S844" s="214"/>
      <c r="T844" s="215"/>
      <c r="U844" s="14"/>
      <c r="V844" s="14"/>
      <c r="W844" s="14"/>
      <c r="X844" s="14"/>
      <c r="Y844" s="14"/>
      <c r="Z844" s="14"/>
      <c r="AA844" s="14"/>
      <c r="AB844" s="14"/>
      <c r="AC844" s="14"/>
      <c r="AD844" s="14"/>
      <c r="AE844" s="14"/>
      <c r="AT844" s="209" t="s">
        <v>158</v>
      </c>
      <c r="AU844" s="209" t="s">
        <v>84</v>
      </c>
      <c r="AV844" s="14" t="s">
        <v>152</v>
      </c>
      <c r="AW844" s="14" t="s">
        <v>31</v>
      </c>
      <c r="AX844" s="14" t="s">
        <v>82</v>
      </c>
      <c r="AY844" s="209" t="s">
        <v>145</v>
      </c>
    </row>
    <row r="845" s="2" customFormat="1" ht="24.15" customHeight="1">
      <c r="A845" s="38"/>
      <c r="B845" s="179"/>
      <c r="C845" s="224" t="s">
        <v>1001</v>
      </c>
      <c r="D845" s="224" t="s">
        <v>238</v>
      </c>
      <c r="E845" s="225" t="s">
        <v>1002</v>
      </c>
      <c r="F845" s="226" t="s">
        <v>1003</v>
      </c>
      <c r="G845" s="227" t="s">
        <v>150</v>
      </c>
      <c r="H845" s="228">
        <v>12.254</v>
      </c>
      <c r="I845" s="229"/>
      <c r="J845" s="230">
        <f>ROUND(I845*H845,2)</f>
        <v>0</v>
      </c>
      <c r="K845" s="226" t="s">
        <v>151</v>
      </c>
      <c r="L845" s="231"/>
      <c r="M845" s="232" t="s">
        <v>1</v>
      </c>
      <c r="N845" s="233" t="s">
        <v>39</v>
      </c>
      <c r="O845" s="77"/>
      <c r="P845" s="189">
        <f>O845*H845</f>
        <v>0</v>
      </c>
      <c r="Q845" s="189">
        <v>0.001</v>
      </c>
      <c r="R845" s="189">
        <f>Q845*H845</f>
        <v>0.012253999999999999</v>
      </c>
      <c r="S845" s="189">
        <v>0</v>
      </c>
      <c r="T845" s="190">
        <f>S845*H845</f>
        <v>0</v>
      </c>
      <c r="U845" s="38"/>
      <c r="V845" s="38"/>
      <c r="W845" s="38"/>
      <c r="X845" s="38"/>
      <c r="Y845" s="38"/>
      <c r="Z845" s="38"/>
      <c r="AA845" s="38"/>
      <c r="AB845" s="38"/>
      <c r="AC845" s="38"/>
      <c r="AD845" s="38"/>
      <c r="AE845" s="38"/>
      <c r="AR845" s="191" t="s">
        <v>304</v>
      </c>
      <c r="AT845" s="191" t="s">
        <v>238</v>
      </c>
      <c r="AU845" s="191" t="s">
        <v>84</v>
      </c>
      <c r="AY845" s="19" t="s">
        <v>145</v>
      </c>
      <c r="BE845" s="192">
        <f>IF(N845="základní",J845,0)</f>
        <v>0</v>
      </c>
      <c r="BF845" s="192">
        <f>IF(N845="snížená",J845,0)</f>
        <v>0</v>
      </c>
      <c r="BG845" s="192">
        <f>IF(N845="zákl. přenesená",J845,0)</f>
        <v>0</v>
      </c>
      <c r="BH845" s="192">
        <f>IF(N845="sníž. přenesená",J845,0)</f>
        <v>0</v>
      </c>
      <c r="BI845" s="192">
        <f>IF(N845="nulová",J845,0)</f>
        <v>0</v>
      </c>
      <c r="BJ845" s="19" t="s">
        <v>82</v>
      </c>
      <c r="BK845" s="192">
        <f>ROUND(I845*H845,2)</f>
        <v>0</v>
      </c>
      <c r="BL845" s="19" t="s">
        <v>263</v>
      </c>
      <c r="BM845" s="191" t="s">
        <v>1004</v>
      </c>
    </row>
    <row r="846" s="2" customFormat="1">
      <c r="A846" s="38"/>
      <c r="B846" s="39"/>
      <c r="C846" s="38"/>
      <c r="D846" s="193" t="s">
        <v>154</v>
      </c>
      <c r="E846" s="38"/>
      <c r="F846" s="194" t="s">
        <v>1003</v>
      </c>
      <c r="G846" s="38"/>
      <c r="H846" s="38"/>
      <c r="I846" s="195"/>
      <c r="J846" s="38"/>
      <c r="K846" s="38"/>
      <c r="L846" s="39"/>
      <c r="M846" s="196"/>
      <c r="N846" s="197"/>
      <c r="O846" s="77"/>
      <c r="P846" s="77"/>
      <c r="Q846" s="77"/>
      <c r="R846" s="77"/>
      <c r="S846" s="77"/>
      <c r="T846" s="78"/>
      <c r="U846" s="38"/>
      <c r="V846" s="38"/>
      <c r="W846" s="38"/>
      <c r="X846" s="38"/>
      <c r="Y846" s="38"/>
      <c r="Z846" s="38"/>
      <c r="AA846" s="38"/>
      <c r="AB846" s="38"/>
      <c r="AC846" s="38"/>
      <c r="AD846" s="38"/>
      <c r="AE846" s="38"/>
      <c r="AT846" s="19" t="s">
        <v>154</v>
      </c>
      <c r="AU846" s="19" t="s">
        <v>84</v>
      </c>
    </row>
    <row r="847" s="2" customFormat="1">
      <c r="A847" s="38"/>
      <c r="B847" s="39"/>
      <c r="C847" s="38"/>
      <c r="D847" s="193" t="s">
        <v>205</v>
      </c>
      <c r="E847" s="38"/>
      <c r="F847" s="223" t="s">
        <v>1005</v>
      </c>
      <c r="G847" s="38"/>
      <c r="H847" s="38"/>
      <c r="I847" s="195"/>
      <c r="J847" s="38"/>
      <c r="K847" s="38"/>
      <c r="L847" s="39"/>
      <c r="M847" s="196"/>
      <c r="N847" s="197"/>
      <c r="O847" s="77"/>
      <c r="P847" s="77"/>
      <c r="Q847" s="77"/>
      <c r="R847" s="77"/>
      <c r="S847" s="77"/>
      <c r="T847" s="78"/>
      <c r="U847" s="38"/>
      <c r="V847" s="38"/>
      <c r="W847" s="38"/>
      <c r="X847" s="38"/>
      <c r="Y847" s="38"/>
      <c r="Z847" s="38"/>
      <c r="AA847" s="38"/>
      <c r="AB847" s="38"/>
      <c r="AC847" s="38"/>
      <c r="AD847" s="38"/>
      <c r="AE847" s="38"/>
      <c r="AT847" s="19" t="s">
        <v>205</v>
      </c>
      <c r="AU847" s="19" t="s">
        <v>84</v>
      </c>
    </row>
    <row r="848" s="13" customFormat="1">
      <c r="A848" s="13"/>
      <c r="B848" s="200"/>
      <c r="C848" s="13"/>
      <c r="D848" s="193" t="s">
        <v>158</v>
      </c>
      <c r="E848" s="201" t="s">
        <v>1</v>
      </c>
      <c r="F848" s="202" t="s">
        <v>1006</v>
      </c>
      <c r="G848" s="13"/>
      <c r="H848" s="203">
        <v>3.5339999999999998</v>
      </c>
      <c r="I848" s="204"/>
      <c r="J848" s="13"/>
      <c r="K848" s="13"/>
      <c r="L848" s="200"/>
      <c r="M848" s="205"/>
      <c r="N848" s="206"/>
      <c r="O848" s="206"/>
      <c r="P848" s="206"/>
      <c r="Q848" s="206"/>
      <c r="R848" s="206"/>
      <c r="S848" s="206"/>
      <c r="T848" s="207"/>
      <c r="U848" s="13"/>
      <c r="V848" s="13"/>
      <c r="W848" s="13"/>
      <c r="X848" s="13"/>
      <c r="Y848" s="13"/>
      <c r="Z848" s="13"/>
      <c r="AA848" s="13"/>
      <c r="AB848" s="13"/>
      <c r="AC848" s="13"/>
      <c r="AD848" s="13"/>
      <c r="AE848" s="13"/>
      <c r="AT848" s="201" t="s">
        <v>158</v>
      </c>
      <c r="AU848" s="201" t="s">
        <v>84</v>
      </c>
      <c r="AV848" s="13" t="s">
        <v>84</v>
      </c>
      <c r="AW848" s="13" t="s">
        <v>31</v>
      </c>
      <c r="AX848" s="13" t="s">
        <v>74</v>
      </c>
      <c r="AY848" s="201" t="s">
        <v>145</v>
      </c>
    </row>
    <row r="849" s="13" customFormat="1">
      <c r="A849" s="13"/>
      <c r="B849" s="200"/>
      <c r="C849" s="13"/>
      <c r="D849" s="193" t="s">
        <v>158</v>
      </c>
      <c r="E849" s="201" t="s">
        <v>1</v>
      </c>
      <c r="F849" s="202" t="s">
        <v>781</v>
      </c>
      <c r="G849" s="13"/>
      <c r="H849" s="203">
        <v>8.7200000000000006</v>
      </c>
      <c r="I849" s="204"/>
      <c r="J849" s="13"/>
      <c r="K849" s="13"/>
      <c r="L849" s="200"/>
      <c r="M849" s="205"/>
      <c r="N849" s="206"/>
      <c r="O849" s="206"/>
      <c r="P849" s="206"/>
      <c r="Q849" s="206"/>
      <c r="R849" s="206"/>
      <c r="S849" s="206"/>
      <c r="T849" s="207"/>
      <c r="U849" s="13"/>
      <c r="V849" s="13"/>
      <c r="W849" s="13"/>
      <c r="X849" s="13"/>
      <c r="Y849" s="13"/>
      <c r="Z849" s="13"/>
      <c r="AA849" s="13"/>
      <c r="AB849" s="13"/>
      <c r="AC849" s="13"/>
      <c r="AD849" s="13"/>
      <c r="AE849" s="13"/>
      <c r="AT849" s="201" t="s">
        <v>158</v>
      </c>
      <c r="AU849" s="201" t="s">
        <v>84</v>
      </c>
      <c r="AV849" s="13" t="s">
        <v>84</v>
      </c>
      <c r="AW849" s="13" t="s">
        <v>31</v>
      </c>
      <c r="AX849" s="13" t="s">
        <v>74</v>
      </c>
      <c r="AY849" s="201" t="s">
        <v>145</v>
      </c>
    </row>
    <row r="850" s="14" customFormat="1">
      <c r="A850" s="14"/>
      <c r="B850" s="208"/>
      <c r="C850" s="14"/>
      <c r="D850" s="193" t="s">
        <v>158</v>
      </c>
      <c r="E850" s="209" t="s">
        <v>1</v>
      </c>
      <c r="F850" s="210" t="s">
        <v>160</v>
      </c>
      <c r="G850" s="14"/>
      <c r="H850" s="211">
        <v>12.254000000000001</v>
      </c>
      <c r="I850" s="212"/>
      <c r="J850" s="14"/>
      <c r="K850" s="14"/>
      <c r="L850" s="208"/>
      <c r="M850" s="213"/>
      <c r="N850" s="214"/>
      <c r="O850" s="214"/>
      <c r="P850" s="214"/>
      <c r="Q850" s="214"/>
      <c r="R850" s="214"/>
      <c r="S850" s="214"/>
      <c r="T850" s="215"/>
      <c r="U850" s="14"/>
      <c r="V850" s="14"/>
      <c r="W850" s="14"/>
      <c r="X850" s="14"/>
      <c r="Y850" s="14"/>
      <c r="Z850" s="14"/>
      <c r="AA850" s="14"/>
      <c r="AB850" s="14"/>
      <c r="AC850" s="14"/>
      <c r="AD850" s="14"/>
      <c r="AE850" s="14"/>
      <c r="AT850" s="209" t="s">
        <v>158</v>
      </c>
      <c r="AU850" s="209" t="s">
        <v>84</v>
      </c>
      <c r="AV850" s="14" t="s">
        <v>152</v>
      </c>
      <c r="AW850" s="14" t="s">
        <v>31</v>
      </c>
      <c r="AX850" s="14" t="s">
        <v>82</v>
      </c>
      <c r="AY850" s="209" t="s">
        <v>145</v>
      </c>
    </row>
    <row r="851" s="2" customFormat="1" ht="16.5" customHeight="1">
      <c r="A851" s="38"/>
      <c r="B851" s="179"/>
      <c r="C851" s="180" t="s">
        <v>1007</v>
      </c>
      <c r="D851" s="180" t="s">
        <v>147</v>
      </c>
      <c r="E851" s="181" t="s">
        <v>1008</v>
      </c>
      <c r="F851" s="182" t="s">
        <v>1009</v>
      </c>
      <c r="G851" s="183" t="s">
        <v>392</v>
      </c>
      <c r="H851" s="184">
        <v>10.294000000000001</v>
      </c>
      <c r="I851" s="185"/>
      <c r="J851" s="186">
        <f>ROUND(I851*H851,2)</f>
        <v>0</v>
      </c>
      <c r="K851" s="182" t="s">
        <v>1</v>
      </c>
      <c r="L851" s="39"/>
      <c r="M851" s="187" t="s">
        <v>1</v>
      </c>
      <c r="N851" s="188" t="s">
        <v>39</v>
      </c>
      <c r="O851" s="77"/>
      <c r="P851" s="189">
        <f>O851*H851</f>
        <v>0</v>
      </c>
      <c r="Q851" s="189">
        <v>0</v>
      </c>
      <c r="R851" s="189">
        <f>Q851*H851</f>
        <v>0</v>
      </c>
      <c r="S851" s="189">
        <v>0</v>
      </c>
      <c r="T851" s="190">
        <f>S851*H851</f>
        <v>0</v>
      </c>
      <c r="U851" s="38"/>
      <c r="V851" s="38"/>
      <c r="W851" s="38"/>
      <c r="X851" s="38"/>
      <c r="Y851" s="38"/>
      <c r="Z851" s="38"/>
      <c r="AA851" s="38"/>
      <c r="AB851" s="38"/>
      <c r="AC851" s="38"/>
      <c r="AD851" s="38"/>
      <c r="AE851" s="38"/>
      <c r="AR851" s="191" t="s">
        <v>263</v>
      </c>
      <c r="AT851" s="191" t="s">
        <v>147</v>
      </c>
      <c r="AU851" s="191" t="s">
        <v>84</v>
      </c>
      <c r="AY851" s="19" t="s">
        <v>145</v>
      </c>
      <c r="BE851" s="192">
        <f>IF(N851="základní",J851,0)</f>
        <v>0</v>
      </c>
      <c r="BF851" s="192">
        <f>IF(N851="snížená",J851,0)</f>
        <v>0</v>
      </c>
      <c r="BG851" s="192">
        <f>IF(N851="zákl. přenesená",J851,0)</f>
        <v>0</v>
      </c>
      <c r="BH851" s="192">
        <f>IF(N851="sníž. přenesená",J851,0)</f>
        <v>0</v>
      </c>
      <c r="BI851" s="192">
        <f>IF(N851="nulová",J851,0)</f>
        <v>0</v>
      </c>
      <c r="BJ851" s="19" t="s">
        <v>82</v>
      </c>
      <c r="BK851" s="192">
        <f>ROUND(I851*H851,2)</f>
        <v>0</v>
      </c>
      <c r="BL851" s="19" t="s">
        <v>263</v>
      </c>
      <c r="BM851" s="191" t="s">
        <v>1010</v>
      </c>
    </row>
    <row r="852" s="2" customFormat="1">
      <c r="A852" s="38"/>
      <c r="B852" s="39"/>
      <c r="C852" s="38"/>
      <c r="D852" s="193" t="s">
        <v>154</v>
      </c>
      <c r="E852" s="38"/>
      <c r="F852" s="194" t="s">
        <v>1009</v>
      </c>
      <c r="G852" s="38"/>
      <c r="H852" s="38"/>
      <c r="I852" s="195"/>
      <c r="J852" s="38"/>
      <c r="K852" s="38"/>
      <c r="L852" s="39"/>
      <c r="M852" s="196"/>
      <c r="N852" s="197"/>
      <c r="O852" s="77"/>
      <c r="P852" s="77"/>
      <c r="Q852" s="77"/>
      <c r="R852" s="77"/>
      <c r="S852" s="77"/>
      <c r="T852" s="78"/>
      <c r="U852" s="38"/>
      <c r="V852" s="38"/>
      <c r="W852" s="38"/>
      <c r="X852" s="38"/>
      <c r="Y852" s="38"/>
      <c r="Z852" s="38"/>
      <c r="AA852" s="38"/>
      <c r="AB852" s="38"/>
      <c r="AC852" s="38"/>
      <c r="AD852" s="38"/>
      <c r="AE852" s="38"/>
      <c r="AT852" s="19" t="s">
        <v>154</v>
      </c>
      <c r="AU852" s="19" t="s">
        <v>84</v>
      </c>
    </row>
    <row r="853" s="13" customFormat="1">
      <c r="A853" s="13"/>
      <c r="B853" s="200"/>
      <c r="C853" s="13"/>
      <c r="D853" s="193" t="s">
        <v>158</v>
      </c>
      <c r="E853" s="201" t="s">
        <v>1</v>
      </c>
      <c r="F853" s="202" t="s">
        <v>1011</v>
      </c>
      <c r="G853" s="13"/>
      <c r="H853" s="203">
        <v>10.294000000000001</v>
      </c>
      <c r="I853" s="204"/>
      <c r="J853" s="13"/>
      <c r="K853" s="13"/>
      <c r="L853" s="200"/>
      <c r="M853" s="205"/>
      <c r="N853" s="206"/>
      <c r="O853" s="206"/>
      <c r="P853" s="206"/>
      <c r="Q853" s="206"/>
      <c r="R853" s="206"/>
      <c r="S853" s="206"/>
      <c r="T853" s="207"/>
      <c r="U853" s="13"/>
      <c r="V853" s="13"/>
      <c r="W853" s="13"/>
      <c r="X853" s="13"/>
      <c r="Y853" s="13"/>
      <c r="Z853" s="13"/>
      <c r="AA853" s="13"/>
      <c r="AB853" s="13"/>
      <c r="AC853" s="13"/>
      <c r="AD853" s="13"/>
      <c r="AE853" s="13"/>
      <c r="AT853" s="201" t="s">
        <v>158</v>
      </c>
      <c r="AU853" s="201" t="s">
        <v>84</v>
      </c>
      <c r="AV853" s="13" t="s">
        <v>84</v>
      </c>
      <c r="AW853" s="13" t="s">
        <v>31</v>
      </c>
      <c r="AX853" s="13" t="s">
        <v>74</v>
      </c>
      <c r="AY853" s="201" t="s">
        <v>145</v>
      </c>
    </row>
    <row r="854" s="14" customFormat="1">
      <c r="A854" s="14"/>
      <c r="B854" s="208"/>
      <c r="C854" s="14"/>
      <c r="D854" s="193" t="s">
        <v>158</v>
      </c>
      <c r="E854" s="209" t="s">
        <v>1</v>
      </c>
      <c r="F854" s="210" t="s">
        <v>160</v>
      </c>
      <c r="G854" s="14"/>
      <c r="H854" s="211">
        <v>10.294000000000001</v>
      </c>
      <c r="I854" s="212"/>
      <c r="J854" s="14"/>
      <c r="K854" s="14"/>
      <c r="L854" s="208"/>
      <c r="M854" s="213"/>
      <c r="N854" s="214"/>
      <c r="O854" s="214"/>
      <c r="P854" s="214"/>
      <c r="Q854" s="214"/>
      <c r="R854" s="214"/>
      <c r="S854" s="214"/>
      <c r="T854" s="215"/>
      <c r="U854" s="14"/>
      <c r="V854" s="14"/>
      <c r="W854" s="14"/>
      <c r="X854" s="14"/>
      <c r="Y854" s="14"/>
      <c r="Z854" s="14"/>
      <c r="AA854" s="14"/>
      <c r="AB854" s="14"/>
      <c r="AC854" s="14"/>
      <c r="AD854" s="14"/>
      <c r="AE854" s="14"/>
      <c r="AT854" s="209" t="s">
        <v>158</v>
      </c>
      <c r="AU854" s="209" t="s">
        <v>84</v>
      </c>
      <c r="AV854" s="14" t="s">
        <v>152</v>
      </c>
      <c r="AW854" s="14" t="s">
        <v>31</v>
      </c>
      <c r="AX854" s="14" t="s">
        <v>82</v>
      </c>
      <c r="AY854" s="209" t="s">
        <v>145</v>
      </c>
    </row>
    <row r="855" s="2" customFormat="1" ht="24.15" customHeight="1">
      <c r="A855" s="38"/>
      <c r="B855" s="179"/>
      <c r="C855" s="180" t="s">
        <v>1012</v>
      </c>
      <c r="D855" s="180" t="s">
        <v>147</v>
      </c>
      <c r="E855" s="181" t="s">
        <v>1013</v>
      </c>
      <c r="F855" s="182" t="s">
        <v>1014</v>
      </c>
      <c r="G855" s="183" t="s">
        <v>169</v>
      </c>
      <c r="H855" s="184">
        <v>0.012</v>
      </c>
      <c r="I855" s="185"/>
      <c r="J855" s="186">
        <f>ROUND(I855*H855,2)</f>
        <v>0</v>
      </c>
      <c r="K855" s="182" t="s">
        <v>151</v>
      </c>
      <c r="L855" s="39"/>
      <c r="M855" s="187" t="s">
        <v>1</v>
      </c>
      <c r="N855" s="188" t="s">
        <v>39</v>
      </c>
      <c r="O855" s="77"/>
      <c r="P855" s="189">
        <f>O855*H855</f>
        <v>0</v>
      </c>
      <c r="Q855" s="189">
        <v>0</v>
      </c>
      <c r="R855" s="189">
        <f>Q855*H855</f>
        <v>0</v>
      </c>
      <c r="S855" s="189">
        <v>0</v>
      </c>
      <c r="T855" s="190">
        <f>S855*H855</f>
        <v>0</v>
      </c>
      <c r="U855" s="38"/>
      <c r="V855" s="38"/>
      <c r="W855" s="38"/>
      <c r="X855" s="38"/>
      <c r="Y855" s="38"/>
      <c r="Z855" s="38"/>
      <c r="AA855" s="38"/>
      <c r="AB855" s="38"/>
      <c r="AC855" s="38"/>
      <c r="AD855" s="38"/>
      <c r="AE855" s="38"/>
      <c r="AR855" s="191" t="s">
        <v>263</v>
      </c>
      <c r="AT855" s="191" t="s">
        <v>147</v>
      </c>
      <c r="AU855" s="191" t="s">
        <v>84</v>
      </c>
      <c r="AY855" s="19" t="s">
        <v>145</v>
      </c>
      <c r="BE855" s="192">
        <f>IF(N855="základní",J855,0)</f>
        <v>0</v>
      </c>
      <c r="BF855" s="192">
        <f>IF(N855="snížená",J855,0)</f>
        <v>0</v>
      </c>
      <c r="BG855" s="192">
        <f>IF(N855="zákl. přenesená",J855,0)</f>
        <v>0</v>
      </c>
      <c r="BH855" s="192">
        <f>IF(N855="sníž. přenesená",J855,0)</f>
        <v>0</v>
      </c>
      <c r="BI855" s="192">
        <f>IF(N855="nulová",J855,0)</f>
        <v>0</v>
      </c>
      <c r="BJ855" s="19" t="s">
        <v>82</v>
      </c>
      <c r="BK855" s="192">
        <f>ROUND(I855*H855,2)</f>
        <v>0</v>
      </c>
      <c r="BL855" s="19" t="s">
        <v>263</v>
      </c>
      <c r="BM855" s="191" t="s">
        <v>1015</v>
      </c>
    </row>
    <row r="856" s="2" customFormat="1">
      <c r="A856" s="38"/>
      <c r="B856" s="39"/>
      <c r="C856" s="38"/>
      <c r="D856" s="193" t="s">
        <v>154</v>
      </c>
      <c r="E856" s="38"/>
      <c r="F856" s="194" t="s">
        <v>1016</v>
      </c>
      <c r="G856" s="38"/>
      <c r="H856" s="38"/>
      <c r="I856" s="195"/>
      <c r="J856" s="38"/>
      <c r="K856" s="38"/>
      <c r="L856" s="39"/>
      <c r="M856" s="196"/>
      <c r="N856" s="197"/>
      <c r="O856" s="77"/>
      <c r="P856" s="77"/>
      <c r="Q856" s="77"/>
      <c r="R856" s="77"/>
      <c r="S856" s="77"/>
      <c r="T856" s="78"/>
      <c r="U856" s="38"/>
      <c r="V856" s="38"/>
      <c r="W856" s="38"/>
      <c r="X856" s="38"/>
      <c r="Y856" s="38"/>
      <c r="Z856" s="38"/>
      <c r="AA856" s="38"/>
      <c r="AB856" s="38"/>
      <c r="AC856" s="38"/>
      <c r="AD856" s="38"/>
      <c r="AE856" s="38"/>
      <c r="AT856" s="19" t="s">
        <v>154</v>
      </c>
      <c r="AU856" s="19" t="s">
        <v>84</v>
      </c>
    </row>
    <row r="857" s="2" customFormat="1">
      <c r="A857" s="38"/>
      <c r="B857" s="39"/>
      <c r="C857" s="38"/>
      <c r="D857" s="198" t="s">
        <v>156</v>
      </c>
      <c r="E857" s="38"/>
      <c r="F857" s="199" t="s">
        <v>1017</v>
      </c>
      <c r="G857" s="38"/>
      <c r="H857" s="38"/>
      <c r="I857" s="195"/>
      <c r="J857" s="38"/>
      <c r="K857" s="38"/>
      <c r="L857" s="39"/>
      <c r="M857" s="196"/>
      <c r="N857" s="197"/>
      <c r="O857" s="77"/>
      <c r="P857" s="77"/>
      <c r="Q857" s="77"/>
      <c r="R857" s="77"/>
      <c r="S857" s="77"/>
      <c r="T857" s="78"/>
      <c r="U857" s="38"/>
      <c r="V857" s="38"/>
      <c r="W857" s="38"/>
      <c r="X857" s="38"/>
      <c r="Y857" s="38"/>
      <c r="Z857" s="38"/>
      <c r="AA857" s="38"/>
      <c r="AB857" s="38"/>
      <c r="AC857" s="38"/>
      <c r="AD857" s="38"/>
      <c r="AE857" s="38"/>
      <c r="AT857" s="19" t="s">
        <v>156</v>
      </c>
      <c r="AU857" s="19" t="s">
        <v>84</v>
      </c>
    </row>
    <row r="858" s="2" customFormat="1" ht="37.8" customHeight="1">
      <c r="A858" s="38"/>
      <c r="B858" s="179"/>
      <c r="C858" s="180" t="s">
        <v>1018</v>
      </c>
      <c r="D858" s="180" t="s">
        <v>147</v>
      </c>
      <c r="E858" s="181" t="s">
        <v>1019</v>
      </c>
      <c r="F858" s="182" t="s">
        <v>1020</v>
      </c>
      <c r="G858" s="183" t="s">
        <v>169</v>
      </c>
      <c r="H858" s="184">
        <v>0.012</v>
      </c>
      <c r="I858" s="185"/>
      <c r="J858" s="186">
        <f>ROUND(I858*H858,2)</f>
        <v>0</v>
      </c>
      <c r="K858" s="182" t="s">
        <v>151</v>
      </c>
      <c r="L858" s="39"/>
      <c r="M858" s="187" t="s">
        <v>1</v>
      </c>
      <c r="N858" s="188" t="s">
        <v>39</v>
      </c>
      <c r="O858" s="77"/>
      <c r="P858" s="189">
        <f>O858*H858</f>
        <v>0</v>
      </c>
      <c r="Q858" s="189">
        <v>0</v>
      </c>
      <c r="R858" s="189">
        <f>Q858*H858</f>
        <v>0</v>
      </c>
      <c r="S858" s="189">
        <v>0</v>
      </c>
      <c r="T858" s="190">
        <f>S858*H858</f>
        <v>0</v>
      </c>
      <c r="U858" s="38"/>
      <c r="V858" s="38"/>
      <c r="W858" s="38"/>
      <c r="X858" s="38"/>
      <c r="Y858" s="38"/>
      <c r="Z858" s="38"/>
      <c r="AA858" s="38"/>
      <c r="AB858" s="38"/>
      <c r="AC858" s="38"/>
      <c r="AD858" s="38"/>
      <c r="AE858" s="38"/>
      <c r="AR858" s="191" t="s">
        <v>263</v>
      </c>
      <c r="AT858" s="191" t="s">
        <v>147</v>
      </c>
      <c r="AU858" s="191" t="s">
        <v>84</v>
      </c>
      <c r="AY858" s="19" t="s">
        <v>145</v>
      </c>
      <c r="BE858" s="192">
        <f>IF(N858="základní",J858,0)</f>
        <v>0</v>
      </c>
      <c r="BF858" s="192">
        <f>IF(N858="snížená",J858,0)</f>
        <v>0</v>
      </c>
      <c r="BG858" s="192">
        <f>IF(N858="zákl. přenesená",J858,0)</f>
        <v>0</v>
      </c>
      <c r="BH858" s="192">
        <f>IF(N858="sníž. přenesená",J858,0)</f>
        <v>0</v>
      </c>
      <c r="BI858" s="192">
        <f>IF(N858="nulová",J858,0)</f>
        <v>0</v>
      </c>
      <c r="BJ858" s="19" t="s">
        <v>82</v>
      </c>
      <c r="BK858" s="192">
        <f>ROUND(I858*H858,2)</f>
        <v>0</v>
      </c>
      <c r="BL858" s="19" t="s">
        <v>263</v>
      </c>
      <c r="BM858" s="191" t="s">
        <v>1021</v>
      </c>
    </row>
    <row r="859" s="2" customFormat="1">
      <c r="A859" s="38"/>
      <c r="B859" s="39"/>
      <c r="C859" s="38"/>
      <c r="D859" s="193" t="s">
        <v>154</v>
      </c>
      <c r="E859" s="38"/>
      <c r="F859" s="194" t="s">
        <v>1022</v>
      </c>
      <c r="G859" s="38"/>
      <c r="H859" s="38"/>
      <c r="I859" s="195"/>
      <c r="J859" s="38"/>
      <c r="K859" s="38"/>
      <c r="L859" s="39"/>
      <c r="M859" s="196"/>
      <c r="N859" s="197"/>
      <c r="O859" s="77"/>
      <c r="P859" s="77"/>
      <c r="Q859" s="77"/>
      <c r="R859" s="77"/>
      <c r="S859" s="77"/>
      <c r="T859" s="78"/>
      <c r="U859" s="38"/>
      <c r="V859" s="38"/>
      <c r="W859" s="38"/>
      <c r="X859" s="38"/>
      <c r="Y859" s="38"/>
      <c r="Z859" s="38"/>
      <c r="AA859" s="38"/>
      <c r="AB859" s="38"/>
      <c r="AC859" s="38"/>
      <c r="AD859" s="38"/>
      <c r="AE859" s="38"/>
      <c r="AT859" s="19" t="s">
        <v>154</v>
      </c>
      <c r="AU859" s="19" t="s">
        <v>84</v>
      </c>
    </row>
    <row r="860" s="2" customFormat="1">
      <c r="A860" s="38"/>
      <c r="B860" s="39"/>
      <c r="C860" s="38"/>
      <c r="D860" s="198" t="s">
        <v>156</v>
      </c>
      <c r="E860" s="38"/>
      <c r="F860" s="199" t="s">
        <v>1023</v>
      </c>
      <c r="G860" s="38"/>
      <c r="H860" s="38"/>
      <c r="I860" s="195"/>
      <c r="J860" s="38"/>
      <c r="K860" s="38"/>
      <c r="L860" s="39"/>
      <c r="M860" s="244"/>
      <c r="N860" s="245"/>
      <c r="O860" s="246"/>
      <c r="P860" s="246"/>
      <c r="Q860" s="246"/>
      <c r="R860" s="246"/>
      <c r="S860" s="246"/>
      <c r="T860" s="247"/>
      <c r="U860" s="38"/>
      <c r="V860" s="38"/>
      <c r="W860" s="38"/>
      <c r="X860" s="38"/>
      <c r="Y860" s="38"/>
      <c r="Z860" s="38"/>
      <c r="AA860" s="38"/>
      <c r="AB860" s="38"/>
      <c r="AC860" s="38"/>
      <c r="AD860" s="38"/>
      <c r="AE860" s="38"/>
      <c r="AT860" s="19" t="s">
        <v>156</v>
      </c>
      <c r="AU860" s="19" t="s">
        <v>84</v>
      </c>
    </row>
    <row r="861" s="2" customFormat="1" ht="6.96" customHeight="1">
      <c r="A861" s="38"/>
      <c r="B861" s="60"/>
      <c r="C861" s="61"/>
      <c r="D861" s="61"/>
      <c r="E861" s="61"/>
      <c r="F861" s="61"/>
      <c r="G861" s="61"/>
      <c r="H861" s="61"/>
      <c r="I861" s="61"/>
      <c r="J861" s="61"/>
      <c r="K861" s="61"/>
      <c r="L861" s="39"/>
      <c r="M861" s="38"/>
      <c r="O861" s="38"/>
      <c r="P861" s="38"/>
      <c r="Q861" s="38"/>
      <c r="R861" s="38"/>
      <c r="S861" s="38"/>
      <c r="T861" s="38"/>
      <c r="U861" s="38"/>
      <c r="V861" s="38"/>
      <c r="W861" s="38"/>
      <c r="X861" s="38"/>
      <c r="Y861" s="38"/>
      <c r="Z861" s="38"/>
      <c r="AA861" s="38"/>
      <c r="AB861" s="38"/>
      <c r="AC861" s="38"/>
      <c r="AD861" s="38"/>
      <c r="AE861" s="38"/>
    </row>
  </sheetData>
  <autoFilter ref="C134:K860"/>
  <mergeCells count="9">
    <mergeCell ref="E7:H7"/>
    <mergeCell ref="E9:H9"/>
    <mergeCell ref="E18:H18"/>
    <mergeCell ref="E27:H27"/>
    <mergeCell ref="E85:H85"/>
    <mergeCell ref="E87:H87"/>
    <mergeCell ref="E125:H125"/>
    <mergeCell ref="E127:H127"/>
    <mergeCell ref="L2:V2"/>
  </mergeCells>
  <hyperlinks>
    <hyperlink ref="F140" r:id="rId1" display="https://podminky.urs.cz/item/CS_URS_2024_02/273351121"/>
    <hyperlink ref="F145" r:id="rId2" display="https://podminky.urs.cz/item/CS_URS_2024_02/273351122"/>
    <hyperlink ref="F148" r:id="rId3" display="https://podminky.urs.cz/item/CS_URS_2024_02/273361821"/>
    <hyperlink ref="F153" r:id="rId4" display="https://podminky.urs.cz/item/CS_URS_2024_02/274321411"/>
    <hyperlink ref="F159" r:id="rId5" display="https://podminky.urs.cz/item/CS_URS_2024_02/310219811"/>
    <hyperlink ref="F167" r:id="rId6" display="https://podminky.urs.cz/item/CS_URS_2024_02/621151031"/>
    <hyperlink ref="F173" r:id="rId7" display="https://podminky.urs.cz/item/CS_URS_2024_02/621531012"/>
    <hyperlink ref="F180" r:id="rId8" display="https://podminky.urs.cz/item/CS_URS_2024_02/622142001"/>
    <hyperlink ref="F188" r:id="rId9" display="https://podminky.urs.cz/item/CS_URS_2024_02/622151011"/>
    <hyperlink ref="F197" r:id="rId10" display="https://podminky.urs.cz/item/CS_URS_2024_02/622531012"/>
    <hyperlink ref="F206" r:id="rId11" display="https://podminky.urs.cz/item/CS_URS_2024_02/642946111"/>
    <hyperlink ref="F215" r:id="rId12" display="https://podminky.urs.cz/item/CS_URS_2024_02/941121111"/>
    <hyperlink ref="F220" r:id="rId13" display="https://podminky.urs.cz/item/CS_URS_2024_02/941121211"/>
    <hyperlink ref="F224" r:id="rId14" display="https://podminky.urs.cz/item/CS_URS_2024_02/941121811"/>
    <hyperlink ref="F227" r:id="rId15" display="https://podminky.urs.cz/item/CS_URS_2024_02/952901111"/>
    <hyperlink ref="F235" r:id="rId16" display="https://podminky.urs.cz/item/CS_URS_2024_02/998011009"/>
    <hyperlink ref="F238" r:id="rId17" display="https://podminky.urs.cz/item/CS_URS_2024_02/998011015"/>
    <hyperlink ref="F243" r:id="rId18" display="https://podminky.urs.cz/item/CS_URS_2024_02/712363512"/>
    <hyperlink ref="F254" r:id="rId19" display="https://podminky.urs.cz/item/CS_URS_2024_02/713111121"/>
    <hyperlink ref="F268" r:id="rId20" display="https://podminky.urs.cz/item/CS_URS_2024_02/713121112"/>
    <hyperlink ref="F282" r:id="rId21" display="https://podminky.urs.cz/item/CS_URS_2024_02/713121112"/>
    <hyperlink ref="F291" r:id="rId22" display="https://podminky.urs.cz/item/CS_URS_2024_02/713131121"/>
    <hyperlink ref="F302" r:id="rId23" display="https://podminky.urs.cz/item/CS_URS_2024_02/713131241"/>
    <hyperlink ref="F313" r:id="rId24" display="https://podminky.urs.cz/item/CS_URS_2024_02/713141336"/>
    <hyperlink ref="F323" r:id="rId25" display="https://podminky.urs.cz/item/CS_URS_2024_02/713291132"/>
    <hyperlink ref="F334" r:id="rId26" display="https://podminky.urs.cz/item/CS_URS_2024_02/762125220"/>
    <hyperlink ref="F357" r:id="rId27" display="https://podminky.urs.cz/item/CS_URS_2024_02/762431023"/>
    <hyperlink ref="F364" r:id="rId28" display="https://podminky.urs.cz/item/CS_URS_2024_02/762439001"/>
    <hyperlink ref="F373" r:id="rId29" display="https://podminky.urs.cz/item/CS_URS_2024_02/762810026"/>
    <hyperlink ref="F384" r:id="rId30" display="https://podminky.urs.cz/item/CS_URS_2024_02/762810114"/>
    <hyperlink ref="F390" r:id="rId31" display="https://podminky.urs.cz/item/CS_URS_2024_02/762824110"/>
    <hyperlink ref="F406" r:id="rId32" display="https://podminky.urs.cz/item/CS_URS_2024_02/762824120"/>
    <hyperlink ref="F423" r:id="rId33" display="https://podminky.urs.cz/item/CS_URS_2024_02/762824130"/>
    <hyperlink ref="F438" r:id="rId34" display="https://podminky.urs.cz/item/CS_URS_2024_02/762824150"/>
    <hyperlink ref="F457" r:id="rId35" display="https://podminky.urs.cz/item/CS_URS_2024_02/762951001"/>
    <hyperlink ref="F467" r:id="rId36" display="https://podminky.urs.cz/item/CS_URS_2024_02/998762122"/>
    <hyperlink ref="F471" r:id="rId37" display="https://podminky.urs.cz/item/CS_URS_2024_02/763111414"/>
    <hyperlink ref="F476" r:id="rId38" display="https://podminky.urs.cz/item/CS_URS_2024_02/763111417"/>
    <hyperlink ref="F481" r:id="rId39" display="https://podminky.urs.cz/item/CS_URS_2024_02/763121446"/>
    <hyperlink ref="F487" r:id="rId40" display="https://podminky.urs.cz/item/CS_URS_2024_02/763221678"/>
    <hyperlink ref="F500" r:id="rId41" display="https://podminky.urs.cz/item/CS_URS_2024_02/763251111"/>
    <hyperlink ref="F507" r:id="rId42" display="https://podminky.urs.cz/item/CS_URS_2024_02/763431001"/>
    <hyperlink ref="F523" r:id="rId43" display="https://podminky.urs.cz/item/CS_URS_2024_02/764214607"/>
    <hyperlink ref="F531" r:id="rId44" display="https://podminky.urs.cz/item/CS_URS_2024_02/764216607"/>
    <hyperlink ref="F538" r:id="rId45" display="https://podminky.urs.cz/item/CS_URS_2024_02/764216608"/>
    <hyperlink ref="F554" r:id="rId46" display="https://podminky.urs.cz/item/CS_URS_2024_02/766660171"/>
    <hyperlink ref="F563" r:id="rId47" display="https://podminky.urs.cz/item/CS_URS_2024_02/766660172"/>
    <hyperlink ref="F574" r:id="rId48" display="https://podminky.urs.cz/item/CS_URS_2024_02/766660311"/>
    <hyperlink ref="F579" r:id="rId49" display="https://podminky.urs.cz/item/CS_URS_2024_02/766660728"/>
    <hyperlink ref="F584" r:id="rId50" display="https://podminky.urs.cz/item/CS_URS_2024_02/766660728"/>
    <hyperlink ref="F589" r:id="rId51" display="https://podminky.urs.cz/item/CS_URS_2024_02/766660729"/>
    <hyperlink ref="F596" r:id="rId52" display="https://podminky.urs.cz/item/CS_URS_2024_02/766660730"/>
    <hyperlink ref="F601" r:id="rId53" display="https://podminky.urs.cz/item/CS_URS_2024_02/766694126"/>
    <hyperlink ref="F616" r:id="rId54" display="https://podminky.urs.cz/item/CS_URS_2024_02/998766122"/>
    <hyperlink ref="F620" r:id="rId55" display="https://podminky.urs.cz/item/CS_URS_2024_02/767250113"/>
    <hyperlink ref="F628" r:id="rId56" display="https://podminky.urs.cz/item/CS_URS_2024_02/767541112"/>
    <hyperlink ref="F634" r:id="rId57" display="https://podminky.urs.cz/item/CS_URS_2024_02/767541411"/>
    <hyperlink ref="F643" r:id="rId58" display="https://podminky.urs.cz/item/CS_URS_2024_02/767541711"/>
    <hyperlink ref="F648" r:id="rId59" display="https://podminky.urs.cz/item/CS_URS_2024_02/767620343"/>
    <hyperlink ref="F658" r:id="rId60" display="https://podminky.urs.cz/item/CS_URS_2024_02/767620345"/>
    <hyperlink ref="F695" r:id="rId61" display="https://podminky.urs.cz/item/CS_URS_2024_02/998767122"/>
    <hyperlink ref="F699" r:id="rId62" display="https://podminky.urs.cz/item/CS_URS_2024_02/771111011"/>
    <hyperlink ref="F707" r:id="rId63" display="https://podminky.urs.cz/item/CS_URS_2024_02/771121011"/>
    <hyperlink ref="F715" r:id="rId64" display="https://podminky.urs.cz/item/CS_URS_2024_02/771574416"/>
    <hyperlink ref="F726" r:id="rId65" display="https://podminky.urs.cz/item/CS_URS_2024_02/998771122"/>
    <hyperlink ref="F730" r:id="rId66" display="https://podminky.urs.cz/item/CS_URS_2024_02/776221211"/>
    <hyperlink ref="F739" r:id="rId67" display="https://podminky.urs.cz/item/CS_URS_2024_02/776231111"/>
    <hyperlink ref="F749" r:id="rId68" display="https://podminky.urs.cz/item/CS_URS_2024_02/776411111"/>
    <hyperlink ref="F760" r:id="rId69" display="https://podminky.urs.cz/item/CS_URS_2024_02/781111011"/>
    <hyperlink ref="F771" r:id="rId70" display="https://podminky.urs.cz/item/CS_URS_2024_02/781121011"/>
    <hyperlink ref="F782" r:id="rId71" display="https://podminky.urs.cz/item/CS_URS_2024_02/781131112"/>
    <hyperlink ref="F789" r:id="rId72" display="https://podminky.urs.cz/item/CS_URS_2024_02/781472215"/>
    <hyperlink ref="F803" r:id="rId73" display="https://podminky.urs.cz/item/CS_URS_2024_02/781495211"/>
    <hyperlink ref="F814" r:id="rId74" display="https://podminky.urs.cz/item/CS_URS_2024_02/998781122"/>
    <hyperlink ref="F817" r:id="rId75" display="https://podminky.urs.cz/item/CS_URS_2024_02/998781129"/>
    <hyperlink ref="F822" r:id="rId76" display="https://podminky.urs.cz/item/CS_URS_2024_02/784111001"/>
    <hyperlink ref="F827" r:id="rId77" display="https://podminky.urs.cz/item/CS_URS_2024_02/784181101"/>
    <hyperlink ref="F832" r:id="rId78" display="https://podminky.urs.cz/item/CS_URS_2024_02/784211101"/>
    <hyperlink ref="F837" r:id="rId79" display="https://podminky.urs.cz/item/CS_URS_2024_02/786623015"/>
    <hyperlink ref="F857" r:id="rId80" display="https://podminky.urs.cz/item/CS_URS_2024_02/998786122"/>
    <hyperlink ref="F860" r:id="rId81" display="https://podminky.urs.cz/item/CS_URS_2024_02/998786129"/>
  </hyperlinks>
  <pageMargins left="0.39375" right="0.39375" top="0.39375" bottom="0.39375" header="0" footer="0"/>
  <pageSetup paperSize="9" orientation="portrait" blackAndWhite="1" fitToHeight="100"/>
  <headerFooter>
    <oddFooter>&amp;CStrana &amp;P z &amp;N</oddFooter>
  </headerFooter>
  <drawing r:id="rId8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91</v>
      </c>
    </row>
    <row r="3" s="1" customFormat="1" ht="6.96" customHeight="1">
      <c r="B3" s="20"/>
      <c r="C3" s="21"/>
      <c r="D3" s="21"/>
      <c r="E3" s="21"/>
      <c r="F3" s="21"/>
      <c r="G3" s="21"/>
      <c r="H3" s="21"/>
      <c r="I3" s="21"/>
      <c r="J3" s="21"/>
      <c r="K3" s="21"/>
      <c r="L3" s="22"/>
      <c r="AT3" s="19" t="s">
        <v>84</v>
      </c>
    </row>
    <row r="4" s="1" customFormat="1" ht="24.96" customHeight="1">
      <c r="B4" s="22"/>
      <c r="D4" s="23" t="s">
        <v>103</v>
      </c>
      <c r="L4" s="22"/>
      <c r="M4" s="128" t="s">
        <v>10</v>
      </c>
      <c r="AT4" s="19" t="s">
        <v>3</v>
      </c>
    </row>
    <row r="5" s="1" customFormat="1" ht="6.96" customHeight="1">
      <c r="B5" s="22"/>
      <c r="L5" s="22"/>
    </row>
    <row r="6" s="1" customFormat="1" ht="12" customHeight="1">
      <c r="B6" s="22"/>
      <c r="D6" s="32" t="s">
        <v>16</v>
      </c>
      <c r="L6" s="22"/>
    </row>
    <row r="7" s="1" customFormat="1" ht="16.5" customHeight="1">
      <c r="B7" s="22"/>
      <c r="E7" s="129" t="str">
        <f>'Rekapitulace stavby'!K6</f>
        <v>RK Smíchov - Optimalizace Velínu</v>
      </c>
      <c r="F7" s="32"/>
      <c r="G7" s="32"/>
      <c r="H7" s="32"/>
      <c r="L7" s="22"/>
    </row>
    <row r="8" s="1" customFormat="1" ht="12" customHeight="1">
      <c r="B8" s="22"/>
      <c r="D8" s="32" t="s">
        <v>104</v>
      </c>
      <c r="L8" s="22"/>
    </row>
    <row r="9" s="2" customFormat="1" ht="16.5" customHeight="1">
      <c r="A9" s="38"/>
      <c r="B9" s="39"/>
      <c r="C9" s="38"/>
      <c r="D9" s="38"/>
      <c r="E9" s="129" t="s">
        <v>1024</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1025</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1026</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4. 1. 2025</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tr">
        <f>IF('Rekapitulace stavby'!AN10="","",'Rekapitulace stavby'!AN10)</f>
        <v/>
      </c>
      <c r="K16" s="38"/>
      <c r="L16" s="55"/>
      <c r="S16" s="38"/>
      <c r="T16" s="38"/>
      <c r="U16" s="38"/>
      <c r="V16" s="38"/>
      <c r="W16" s="38"/>
      <c r="X16" s="38"/>
      <c r="Y16" s="38"/>
      <c r="Z16" s="38"/>
      <c r="AA16" s="38"/>
      <c r="AB16" s="38"/>
      <c r="AC16" s="38"/>
      <c r="AD16" s="38"/>
      <c r="AE16" s="38"/>
    </row>
    <row r="17" s="2" customFormat="1" ht="18" customHeight="1">
      <c r="A17" s="38"/>
      <c r="B17" s="39"/>
      <c r="C17" s="38"/>
      <c r="D17" s="38"/>
      <c r="E17" s="27" t="str">
        <f>IF('Rekapitulace stavby'!E11="","",'Rekapitulace stavby'!E11)</f>
        <v xml:space="preserve"> </v>
      </c>
      <c r="F17" s="38"/>
      <c r="G17" s="38"/>
      <c r="H17" s="38"/>
      <c r="I17" s="32" t="s">
        <v>27</v>
      </c>
      <c r="J17" s="27" t="str">
        <f>IF('Rekapitulace stavby'!AN11="","",'Rekapitulace stavby'!AN11)</f>
        <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27</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32" t="s">
        <v>25</v>
      </c>
      <c r="J22" s="27" t="str">
        <f>IF('Rekapitulace stavby'!AN16="","",'Rekapitulace stavby'!AN16)</f>
        <v/>
      </c>
      <c r="K22" s="38"/>
      <c r="L22" s="55"/>
      <c r="S22" s="38"/>
      <c r="T22" s="38"/>
      <c r="U22" s="38"/>
      <c r="V22" s="38"/>
      <c r="W22" s="38"/>
      <c r="X22" s="38"/>
      <c r="Y22" s="38"/>
      <c r="Z22" s="38"/>
      <c r="AA22" s="38"/>
      <c r="AB22" s="38"/>
      <c r="AC22" s="38"/>
      <c r="AD22" s="38"/>
      <c r="AE22" s="38"/>
    </row>
    <row r="23" s="2" customFormat="1" ht="18" customHeight="1">
      <c r="A23" s="38"/>
      <c r="B23" s="39"/>
      <c r="C23" s="38"/>
      <c r="D23" s="38"/>
      <c r="E23" s="27" t="str">
        <f>IF('Rekapitulace stavby'!E17="","",'Rekapitulace stavby'!E17)</f>
        <v xml:space="preserve"> </v>
      </c>
      <c r="F23" s="38"/>
      <c r="G23" s="38"/>
      <c r="H23" s="38"/>
      <c r="I23" s="32" t="s">
        <v>27</v>
      </c>
      <c r="J23" s="27" t="str">
        <f>IF('Rekapitulace stavby'!AN17="","",'Rekapitulace stavby'!AN17)</f>
        <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32</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27</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33</v>
      </c>
      <c r="E28" s="38"/>
      <c r="F28" s="38"/>
      <c r="G28" s="38"/>
      <c r="H28" s="38"/>
      <c r="I28" s="38"/>
      <c r="J28" s="38"/>
      <c r="K28" s="38"/>
      <c r="L28" s="55"/>
      <c r="S28" s="38"/>
      <c r="T28" s="38"/>
      <c r="U28" s="38"/>
      <c r="V28" s="38"/>
      <c r="W28" s="38"/>
      <c r="X28" s="38"/>
      <c r="Y28" s="38"/>
      <c r="Z28" s="38"/>
      <c r="AA28" s="38"/>
      <c r="AB28" s="38"/>
      <c r="AC28" s="38"/>
      <c r="AD28" s="38"/>
      <c r="AE28" s="38"/>
    </row>
    <row r="29" s="8" customFormat="1" ht="16.5" customHeight="1">
      <c r="A29" s="130"/>
      <c r="B29" s="131"/>
      <c r="C29" s="130"/>
      <c r="D29" s="130"/>
      <c r="E29" s="36" t="s">
        <v>1</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34</v>
      </c>
      <c r="E32" s="38"/>
      <c r="F32" s="38"/>
      <c r="G32" s="38"/>
      <c r="H32" s="38"/>
      <c r="I32" s="38"/>
      <c r="J32" s="96">
        <f>ROUND(J128,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36</v>
      </c>
      <c r="G34" s="38"/>
      <c r="H34" s="38"/>
      <c r="I34" s="43" t="s">
        <v>35</v>
      </c>
      <c r="J34" s="43" t="s">
        <v>37</v>
      </c>
      <c r="K34" s="38"/>
      <c r="L34" s="55"/>
      <c r="S34" s="38"/>
      <c r="T34" s="38"/>
      <c r="U34" s="38"/>
      <c r="V34" s="38"/>
      <c r="W34" s="38"/>
      <c r="X34" s="38"/>
      <c r="Y34" s="38"/>
      <c r="Z34" s="38"/>
      <c r="AA34" s="38"/>
      <c r="AB34" s="38"/>
      <c r="AC34" s="38"/>
      <c r="AD34" s="38"/>
      <c r="AE34" s="38"/>
    </row>
    <row r="35" s="2" customFormat="1" ht="14.4" customHeight="1">
      <c r="A35" s="38"/>
      <c r="B35" s="39"/>
      <c r="C35" s="38"/>
      <c r="D35" s="134" t="s">
        <v>38</v>
      </c>
      <c r="E35" s="32" t="s">
        <v>39</v>
      </c>
      <c r="F35" s="135">
        <f>ROUND((SUM(BE128:BE560)),  2)</f>
        <v>0</v>
      </c>
      <c r="G35" s="38"/>
      <c r="H35" s="38"/>
      <c r="I35" s="136">
        <v>0.20999999999999999</v>
      </c>
      <c r="J35" s="135">
        <f>ROUND(((SUM(BE128:BE560))*I35),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40</v>
      </c>
      <c r="F36" s="135">
        <f>ROUND((SUM(BF128:BF560)),  2)</f>
        <v>0</v>
      </c>
      <c r="G36" s="38"/>
      <c r="H36" s="38"/>
      <c r="I36" s="136">
        <v>0.12</v>
      </c>
      <c r="J36" s="135">
        <f>ROUND(((SUM(BF128:BF560))*I36),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41</v>
      </c>
      <c r="F37" s="135">
        <f>ROUND((SUM(BG128:BG560)),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42</v>
      </c>
      <c r="F38" s="135">
        <f>ROUND((SUM(BH128:BH560)),  2)</f>
        <v>0</v>
      </c>
      <c r="G38" s="38"/>
      <c r="H38" s="38"/>
      <c r="I38" s="136">
        <v>0.12</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43</v>
      </c>
      <c r="F39" s="135">
        <f>ROUND((SUM(BI128:BI560)),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44</v>
      </c>
      <c r="E41" s="81"/>
      <c r="F41" s="81"/>
      <c r="G41" s="139" t="s">
        <v>45</v>
      </c>
      <c r="H41" s="140" t="s">
        <v>46</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47</v>
      </c>
      <c r="E50" s="57"/>
      <c r="F50" s="57"/>
      <c r="G50" s="56" t="s">
        <v>48</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49</v>
      </c>
      <c r="E61" s="41"/>
      <c r="F61" s="143" t="s">
        <v>50</v>
      </c>
      <c r="G61" s="58" t="s">
        <v>49</v>
      </c>
      <c r="H61" s="41"/>
      <c r="I61" s="41"/>
      <c r="J61" s="144" t="s">
        <v>50</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51</v>
      </c>
      <c r="E65" s="59"/>
      <c r="F65" s="59"/>
      <c r="G65" s="56" t="s">
        <v>52</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49</v>
      </c>
      <c r="E76" s="41"/>
      <c r="F76" s="143" t="s">
        <v>50</v>
      </c>
      <c r="G76" s="58" t="s">
        <v>49</v>
      </c>
      <c r="H76" s="41"/>
      <c r="I76" s="41"/>
      <c r="J76" s="144" t="s">
        <v>50</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106</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29" t="str">
        <f>E7</f>
        <v>RK Smíchov - Optimalizace Velínu</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104</v>
      </c>
      <c r="L86" s="22"/>
    </row>
    <row r="87" s="2" customFormat="1" ht="16.5" customHeight="1">
      <c r="A87" s="38"/>
      <c r="B87" s="39"/>
      <c r="C87" s="38"/>
      <c r="D87" s="38"/>
      <c r="E87" s="129" t="s">
        <v>1024</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1025</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D.1.4.1 - Zdravotechnické instalace</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Janáčkovo nábřeží</v>
      </c>
      <c r="G91" s="38"/>
      <c r="H91" s="38"/>
      <c r="I91" s="32" t="s">
        <v>22</v>
      </c>
      <c r="J91" s="69" t="str">
        <f>IF(J14="","",J14)</f>
        <v>4. 1. 2025</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15.15" customHeight="1">
      <c r="A93" s="38"/>
      <c r="B93" s="39"/>
      <c r="C93" s="32" t="s">
        <v>24</v>
      </c>
      <c r="D93" s="38"/>
      <c r="E93" s="38"/>
      <c r="F93" s="27" t="str">
        <f>E17</f>
        <v xml:space="preserve"> </v>
      </c>
      <c r="G93" s="38"/>
      <c r="H93" s="38"/>
      <c r="I93" s="32" t="s">
        <v>30</v>
      </c>
      <c r="J93" s="36" t="str">
        <f>E23</f>
        <v xml:space="preserve"> </v>
      </c>
      <c r="K93" s="38"/>
      <c r="L93" s="55"/>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IF(E20="","",E20)</f>
        <v>Vyplň údaj</v>
      </c>
      <c r="G94" s="38"/>
      <c r="H94" s="38"/>
      <c r="I94" s="32" t="s">
        <v>32</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107</v>
      </c>
      <c r="D96" s="137"/>
      <c r="E96" s="137"/>
      <c r="F96" s="137"/>
      <c r="G96" s="137"/>
      <c r="H96" s="137"/>
      <c r="I96" s="137"/>
      <c r="J96" s="146" t="s">
        <v>108</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109</v>
      </c>
      <c r="D98" s="38"/>
      <c r="E98" s="38"/>
      <c r="F98" s="38"/>
      <c r="G98" s="38"/>
      <c r="H98" s="38"/>
      <c r="I98" s="38"/>
      <c r="J98" s="96">
        <f>J128</f>
        <v>0</v>
      </c>
      <c r="K98" s="38"/>
      <c r="L98" s="55"/>
      <c r="S98" s="38"/>
      <c r="T98" s="38"/>
      <c r="U98" s="38"/>
      <c r="V98" s="38"/>
      <c r="W98" s="38"/>
      <c r="X98" s="38"/>
      <c r="Y98" s="38"/>
      <c r="Z98" s="38"/>
      <c r="AA98" s="38"/>
      <c r="AB98" s="38"/>
      <c r="AC98" s="38"/>
      <c r="AD98" s="38"/>
      <c r="AE98" s="38"/>
      <c r="AU98" s="19" t="s">
        <v>110</v>
      </c>
    </row>
    <row r="99" s="9" customFormat="1" ht="24.96" customHeight="1">
      <c r="A99" s="9"/>
      <c r="B99" s="148"/>
      <c r="C99" s="9"/>
      <c r="D99" s="149" t="s">
        <v>117</v>
      </c>
      <c r="E99" s="150"/>
      <c r="F99" s="150"/>
      <c r="G99" s="150"/>
      <c r="H99" s="150"/>
      <c r="I99" s="150"/>
      <c r="J99" s="151">
        <f>J129</f>
        <v>0</v>
      </c>
      <c r="K99" s="9"/>
      <c r="L99" s="148"/>
      <c r="S99" s="9"/>
      <c r="T99" s="9"/>
      <c r="U99" s="9"/>
      <c r="V99" s="9"/>
      <c r="W99" s="9"/>
      <c r="X99" s="9"/>
      <c r="Y99" s="9"/>
      <c r="Z99" s="9"/>
      <c r="AA99" s="9"/>
      <c r="AB99" s="9"/>
      <c r="AC99" s="9"/>
      <c r="AD99" s="9"/>
      <c r="AE99" s="9"/>
    </row>
    <row r="100" s="10" customFormat="1" ht="19.92" customHeight="1">
      <c r="A100" s="10"/>
      <c r="B100" s="152"/>
      <c r="C100" s="10"/>
      <c r="D100" s="153" t="s">
        <v>1027</v>
      </c>
      <c r="E100" s="154"/>
      <c r="F100" s="154"/>
      <c r="G100" s="154"/>
      <c r="H100" s="154"/>
      <c r="I100" s="154"/>
      <c r="J100" s="155">
        <f>J130</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1028</v>
      </c>
      <c r="E101" s="154"/>
      <c r="F101" s="154"/>
      <c r="G101" s="154"/>
      <c r="H101" s="154"/>
      <c r="I101" s="154"/>
      <c r="J101" s="155">
        <f>J256</f>
        <v>0</v>
      </c>
      <c r="K101" s="10"/>
      <c r="L101" s="152"/>
      <c r="S101" s="10"/>
      <c r="T101" s="10"/>
      <c r="U101" s="10"/>
      <c r="V101" s="10"/>
      <c r="W101" s="10"/>
      <c r="X101" s="10"/>
      <c r="Y101" s="10"/>
      <c r="Z101" s="10"/>
      <c r="AA101" s="10"/>
      <c r="AB101" s="10"/>
      <c r="AC101" s="10"/>
      <c r="AD101" s="10"/>
      <c r="AE101" s="10"/>
    </row>
    <row r="102" s="10" customFormat="1" ht="19.92" customHeight="1">
      <c r="A102" s="10"/>
      <c r="B102" s="152"/>
      <c r="C102" s="10"/>
      <c r="D102" s="153" t="s">
        <v>1029</v>
      </c>
      <c r="E102" s="154"/>
      <c r="F102" s="154"/>
      <c r="G102" s="154"/>
      <c r="H102" s="154"/>
      <c r="I102" s="154"/>
      <c r="J102" s="155">
        <f>J375</f>
        <v>0</v>
      </c>
      <c r="K102" s="10"/>
      <c r="L102" s="152"/>
      <c r="S102" s="10"/>
      <c r="T102" s="10"/>
      <c r="U102" s="10"/>
      <c r="V102" s="10"/>
      <c r="W102" s="10"/>
      <c r="X102" s="10"/>
      <c r="Y102" s="10"/>
      <c r="Z102" s="10"/>
      <c r="AA102" s="10"/>
      <c r="AB102" s="10"/>
      <c r="AC102" s="10"/>
      <c r="AD102" s="10"/>
      <c r="AE102" s="10"/>
    </row>
    <row r="103" s="10" customFormat="1" ht="19.92" customHeight="1">
      <c r="A103" s="10"/>
      <c r="B103" s="152"/>
      <c r="C103" s="10"/>
      <c r="D103" s="153" t="s">
        <v>1030</v>
      </c>
      <c r="E103" s="154"/>
      <c r="F103" s="154"/>
      <c r="G103" s="154"/>
      <c r="H103" s="154"/>
      <c r="I103" s="154"/>
      <c r="J103" s="155">
        <f>J463</f>
        <v>0</v>
      </c>
      <c r="K103" s="10"/>
      <c r="L103" s="152"/>
      <c r="S103" s="10"/>
      <c r="T103" s="10"/>
      <c r="U103" s="10"/>
      <c r="V103" s="10"/>
      <c r="W103" s="10"/>
      <c r="X103" s="10"/>
      <c r="Y103" s="10"/>
      <c r="Z103" s="10"/>
      <c r="AA103" s="10"/>
      <c r="AB103" s="10"/>
      <c r="AC103" s="10"/>
      <c r="AD103" s="10"/>
      <c r="AE103" s="10"/>
    </row>
    <row r="104" s="10" customFormat="1" ht="19.92" customHeight="1">
      <c r="A104" s="10"/>
      <c r="B104" s="152"/>
      <c r="C104" s="10"/>
      <c r="D104" s="153" t="s">
        <v>1031</v>
      </c>
      <c r="E104" s="154"/>
      <c r="F104" s="154"/>
      <c r="G104" s="154"/>
      <c r="H104" s="154"/>
      <c r="I104" s="154"/>
      <c r="J104" s="155">
        <f>J509</f>
        <v>0</v>
      </c>
      <c r="K104" s="10"/>
      <c r="L104" s="152"/>
      <c r="S104" s="10"/>
      <c r="T104" s="10"/>
      <c r="U104" s="10"/>
      <c r="V104" s="10"/>
      <c r="W104" s="10"/>
      <c r="X104" s="10"/>
      <c r="Y104" s="10"/>
      <c r="Z104" s="10"/>
      <c r="AA104" s="10"/>
      <c r="AB104" s="10"/>
      <c r="AC104" s="10"/>
      <c r="AD104" s="10"/>
      <c r="AE104" s="10"/>
    </row>
    <row r="105" s="10" customFormat="1" ht="19.92" customHeight="1">
      <c r="A105" s="10"/>
      <c r="B105" s="152"/>
      <c r="C105" s="10"/>
      <c r="D105" s="153" t="s">
        <v>1032</v>
      </c>
      <c r="E105" s="154"/>
      <c r="F105" s="154"/>
      <c r="G105" s="154"/>
      <c r="H105" s="154"/>
      <c r="I105" s="154"/>
      <c r="J105" s="155">
        <f>J519</f>
        <v>0</v>
      </c>
      <c r="K105" s="10"/>
      <c r="L105" s="152"/>
      <c r="S105" s="10"/>
      <c r="T105" s="10"/>
      <c r="U105" s="10"/>
      <c r="V105" s="10"/>
      <c r="W105" s="10"/>
      <c r="X105" s="10"/>
      <c r="Y105" s="10"/>
      <c r="Z105" s="10"/>
      <c r="AA105" s="10"/>
      <c r="AB105" s="10"/>
      <c r="AC105" s="10"/>
      <c r="AD105" s="10"/>
      <c r="AE105" s="10"/>
    </row>
    <row r="106" s="9" customFormat="1" ht="24.96" customHeight="1">
      <c r="A106" s="9"/>
      <c r="B106" s="148"/>
      <c r="C106" s="9"/>
      <c r="D106" s="149" t="s">
        <v>1033</v>
      </c>
      <c r="E106" s="150"/>
      <c r="F106" s="150"/>
      <c r="G106" s="150"/>
      <c r="H106" s="150"/>
      <c r="I106" s="150"/>
      <c r="J106" s="151">
        <f>J542</f>
        <v>0</v>
      </c>
      <c r="K106" s="9"/>
      <c r="L106" s="148"/>
      <c r="S106" s="9"/>
      <c r="T106" s="9"/>
      <c r="U106" s="9"/>
      <c r="V106" s="9"/>
      <c r="W106" s="9"/>
      <c r="X106" s="9"/>
      <c r="Y106" s="9"/>
      <c r="Z106" s="9"/>
      <c r="AA106" s="9"/>
      <c r="AB106" s="9"/>
      <c r="AC106" s="9"/>
      <c r="AD106" s="9"/>
      <c r="AE106" s="9"/>
    </row>
    <row r="107" s="2" customFormat="1" ht="21.84" customHeight="1">
      <c r="A107" s="38"/>
      <c r="B107" s="39"/>
      <c r="C107" s="38"/>
      <c r="D107" s="38"/>
      <c r="E107" s="38"/>
      <c r="F107" s="38"/>
      <c r="G107" s="38"/>
      <c r="H107" s="38"/>
      <c r="I107" s="38"/>
      <c r="J107" s="38"/>
      <c r="K107" s="38"/>
      <c r="L107" s="55"/>
      <c r="S107" s="38"/>
      <c r="T107" s="38"/>
      <c r="U107" s="38"/>
      <c r="V107" s="38"/>
      <c r="W107" s="38"/>
      <c r="X107" s="38"/>
      <c r="Y107" s="38"/>
      <c r="Z107" s="38"/>
      <c r="AA107" s="38"/>
      <c r="AB107" s="38"/>
      <c r="AC107" s="38"/>
      <c r="AD107" s="38"/>
      <c r="AE107" s="38"/>
    </row>
    <row r="108" s="2" customFormat="1" ht="6.96" customHeight="1">
      <c r="A108" s="38"/>
      <c r="B108" s="60"/>
      <c r="C108" s="61"/>
      <c r="D108" s="61"/>
      <c r="E108" s="61"/>
      <c r="F108" s="61"/>
      <c r="G108" s="61"/>
      <c r="H108" s="61"/>
      <c r="I108" s="61"/>
      <c r="J108" s="61"/>
      <c r="K108" s="61"/>
      <c r="L108" s="55"/>
      <c r="S108" s="38"/>
      <c r="T108" s="38"/>
      <c r="U108" s="38"/>
      <c r="V108" s="38"/>
      <c r="W108" s="38"/>
      <c r="X108" s="38"/>
      <c r="Y108" s="38"/>
      <c r="Z108" s="38"/>
      <c r="AA108" s="38"/>
      <c r="AB108" s="38"/>
      <c r="AC108" s="38"/>
      <c r="AD108" s="38"/>
      <c r="AE108" s="38"/>
    </row>
    <row r="112" s="2" customFormat="1" ht="6.96" customHeight="1">
      <c r="A112" s="38"/>
      <c r="B112" s="62"/>
      <c r="C112" s="63"/>
      <c r="D112" s="63"/>
      <c r="E112" s="63"/>
      <c r="F112" s="63"/>
      <c r="G112" s="63"/>
      <c r="H112" s="63"/>
      <c r="I112" s="63"/>
      <c r="J112" s="63"/>
      <c r="K112" s="63"/>
      <c r="L112" s="55"/>
      <c r="S112" s="38"/>
      <c r="T112" s="38"/>
      <c r="U112" s="38"/>
      <c r="V112" s="38"/>
      <c r="W112" s="38"/>
      <c r="X112" s="38"/>
      <c r="Y112" s="38"/>
      <c r="Z112" s="38"/>
      <c r="AA112" s="38"/>
      <c r="AB112" s="38"/>
      <c r="AC112" s="38"/>
      <c r="AD112" s="38"/>
      <c r="AE112" s="38"/>
    </row>
    <row r="113" s="2" customFormat="1" ht="24.96" customHeight="1">
      <c r="A113" s="38"/>
      <c r="B113" s="39"/>
      <c r="C113" s="23" t="s">
        <v>130</v>
      </c>
      <c r="D113" s="38"/>
      <c r="E113" s="38"/>
      <c r="F113" s="38"/>
      <c r="G113" s="38"/>
      <c r="H113" s="38"/>
      <c r="I113" s="38"/>
      <c r="J113" s="38"/>
      <c r="K113" s="38"/>
      <c r="L113" s="55"/>
      <c r="S113" s="38"/>
      <c r="T113" s="38"/>
      <c r="U113" s="38"/>
      <c r="V113" s="38"/>
      <c r="W113" s="38"/>
      <c r="X113" s="38"/>
      <c r="Y113" s="38"/>
      <c r="Z113" s="38"/>
      <c r="AA113" s="38"/>
      <c r="AB113" s="38"/>
      <c r="AC113" s="38"/>
      <c r="AD113" s="38"/>
      <c r="AE113" s="38"/>
    </row>
    <row r="114" s="2" customFormat="1" ht="6.96" customHeight="1">
      <c r="A114" s="38"/>
      <c r="B114" s="39"/>
      <c r="C114" s="38"/>
      <c r="D114" s="38"/>
      <c r="E114" s="38"/>
      <c r="F114" s="38"/>
      <c r="G114" s="38"/>
      <c r="H114" s="38"/>
      <c r="I114" s="38"/>
      <c r="J114" s="38"/>
      <c r="K114" s="38"/>
      <c r="L114" s="55"/>
      <c r="S114" s="38"/>
      <c r="T114" s="38"/>
      <c r="U114" s="38"/>
      <c r="V114" s="38"/>
      <c r="W114" s="38"/>
      <c r="X114" s="38"/>
      <c r="Y114" s="38"/>
      <c r="Z114" s="38"/>
      <c r="AA114" s="38"/>
      <c r="AB114" s="38"/>
      <c r="AC114" s="38"/>
      <c r="AD114" s="38"/>
      <c r="AE114" s="38"/>
    </row>
    <row r="115" s="2" customFormat="1" ht="12" customHeight="1">
      <c r="A115" s="38"/>
      <c r="B115" s="39"/>
      <c r="C115" s="32" t="s">
        <v>16</v>
      </c>
      <c r="D115" s="38"/>
      <c r="E115" s="38"/>
      <c r="F115" s="38"/>
      <c r="G115" s="38"/>
      <c r="H115" s="38"/>
      <c r="I115" s="38"/>
      <c r="J115" s="38"/>
      <c r="K115" s="38"/>
      <c r="L115" s="55"/>
      <c r="S115" s="38"/>
      <c r="T115" s="38"/>
      <c r="U115" s="38"/>
      <c r="V115" s="38"/>
      <c r="W115" s="38"/>
      <c r="X115" s="38"/>
      <c r="Y115" s="38"/>
      <c r="Z115" s="38"/>
      <c r="AA115" s="38"/>
      <c r="AB115" s="38"/>
      <c r="AC115" s="38"/>
      <c r="AD115" s="38"/>
      <c r="AE115" s="38"/>
    </row>
    <row r="116" s="2" customFormat="1" ht="16.5" customHeight="1">
      <c r="A116" s="38"/>
      <c r="B116" s="39"/>
      <c r="C116" s="38"/>
      <c r="D116" s="38"/>
      <c r="E116" s="129" t="str">
        <f>E7</f>
        <v>RK Smíchov - Optimalizace Velínu</v>
      </c>
      <c r="F116" s="32"/>
      <c r="G116" s="32"/>
      <c r="H116" s="32"/>
      <c r="I116" s="38"/>
      <c r="J116" s="38"/>
      <c r="K116" s="38"/>
      <c r="L116" s="55"/>
      <c r="S116" s="38"/>
      <c r="T116" s="38"/>
      <c r="U116" s="38"/>
      <c r="V116" s="38"/>
      <c r="W116" s="38"/>
      <c r="X116" s="38"/>
      <c r="Y116" s="38"/>
      <c r="Z116" s="38"/>
      <c r="AA116" s="38"/>
      <c r="AB116" s="38"/>
      <c r="AC116" s="38"/>
      <c r="AD116" s="38"/>
      <c r="AE116" s="38"/>
    </row>
    <row r="117" s="1" customFormat="1" ht="12" customHeight="1">
      <c r="B117" s="22"/>
      <c r="C117" s="32" t="s">
        <v>104</v>
      </c>
      <c r="L117" s="22"/>
    </row>
    <row r="118" s="2" customFormat="1" ht="16.5" customHeight="1">
      <c r="A118" s="38"/>
      <c r="B118" s="39"/>
      <c r="C118" s="38"/>
      <c r="D118" s="38"/>
      <c r="E118" s="129" t="s">
        <v>1024</v>
      </c>
      <c r="F118" s="38"/>
      <c r="G118" s="38"/>
      <c r="H118" s="38"/>
      <c r="I118" s="38"/>
      <c r="J118" s="38"/>
      <c r="K118" s="38"/>
      <c r="L118" s="55"/>
      <c r="S118" s="38"/>
      <c r="T118" s="38"/>
      <c r="U118" s="38"/>
      <c r="V118" s="38"/>
      <c r="W118" s="38"/>
      <c r="X118" s="38"/>
      <c r="Y118" s="38"/>
      <c r="Z118" s="38"/>
      <c r="AA118" s="38"/>
      <c r="AB118" s="38"/>
      <c r="AC118" s="38"/>
      <c r="AD118" s="38"/>
      <c r="AE118" s="38"/>
    </row>
    <row r="119" s="2" customFormat="1" ht="12" customHeight="1">
      <c r="A119" s="38"/>
      <c r="B119" s="39"/>
      <c r="C119" s="32" t="s">
        <v>1025</v>
      </c>
      <c r="D119" s="38"/>
      <c r="E119" s="38"/>
      <c r="F119" s="38"/>
      <c r="G119" s="38"/>
      <c r="H119" s="38"/>
      <c r="I119" s="38"/>
      <c r="J119" s="38"/>
      <c r="K119" s="38"/>
      <c r="L119" s="55"/>
      <c r="S119" s="38"/>
      <c r="T119" s="38"/>
      <c r="U119" s="38"/>
      <c r="V119" s="38"/>
      <c r="W119" s="38"/>
      <c r="X119" s="38"/>
      <c r="Y119" s="38"/>
      <c r="Z119" s="38"/>
      <c r="AA119" s="38"/>
      <c r="AB119" s="38"/>
      <c r="AC119" s="38"/>
      <c r="AD119" s="38"/>
      <c r="AE119" s="38"/>
    </row>
    <row r="120" s="2" customFormat="1" ht="16.5" customHeight="1">
      <c r="A120" s="38"/>
      <c r="B120" s="39"/>
      <c r="C120" s="38"/>
      <c r="D120" s="38"/>
      <c r="E120" s="67" t="str">
        <f>E11</f>
        <v>D.1.4.1 - Zdravotechnické instalace</v>
      </c>
      <c r="F120" s="38"/>
      <c r="G120" s="38"/>
      <c r="H120" s="38"/>
      <c r="I120" s="38"/>
      <c r="J120" s="38"/>
      <c r="K120" s="38"/>
      <c r="L120" s="55"/>
      <c r="S120" s="38"/>
      <c r="T120" s="38"/>
      <c r="U120" s="38"/>
      <c r="V120" s="38"/>
      <c r="W120" s="38"/>
      <c r="X120" s="38"/>
      <c r="Y120" s="38"/>
      <c r="Z120" s="38"/>
      <c r="AA120" s="38"/>
      <c r="AB120" s="38"/>
      <c r="AC120" s="38"/>
      <c r="AD120" s="38"/>
      <c r="AE120" s="38"/>
    </row>
    <row r="121" s="2" customFormat="1" ht="6.96" customHeight="1">
      <c r="A121" s="38"/>
      <c r="B121" s="39"/>
      <c r="C121" s="38"/>
      <c r="D121" s="38"/>
      <c r="E121" s="38"/>
      <c r="F121" s="38"/>
      <c r="G121" s="38"/>
      <c r="H121" s="38"/>
      <c r="I121" s="38"/>
      <c r="J121" s="38"/>
      <c r="K121" s="38"/>
      <c r="L121" s="55"/>
      <c r="S121" s="38"/>
      <c r="T121" s="38"/>
      <c r="U121" s="38"/>
      <c r="V121" s="38"/>
      <c r="W121" s="38"/>
      <c r="X121" s="38"/>
      <c r="Y121" s="38"/>
      <c r="Z121" s="38"/>
      <c r="AA121" s="38"/>
      <c r="AB121" s="38"/>
      <c r="AC121" s="38"/>
      <c r="AD121" s="38"/>
      <c r="AE121" s="38"/>
    </row>
    <row r="122" s="2" customFormat="1" ht="12" customHeight="1">
      <c r="A122" s="38"/>
      <c r="B122" s="39"/>
      <c r="C122" s="32" t="s">
        <v>20</v>
      </c>
      <c r="D122" s="38"/>
      <c r="E122" s="38"/>
      <c r="F122" s="27" t="str">
        <f>F14</f>
        <v>Janáčkovo nábřeží</v>
      </c>
      <c r="G122" s="38"/>
      <c r="H122" s="38"/>
      <c r="I122" s="32" t="s">
        <v>22</v>
      </c>
      <c r="J122" s="69" t="str">
        <f>IF(J14="","",J14)</f>
        <v>4. 1. 2025</v>
      </c>
      <c r="K122" s="38"/>
      <c r="L122" s="55"/>
      <c r="S122" s="38"/>
      <c r="T122" s="38"/>
      <c r="U122" s="38"/>
      <c r="V122" s="38"/>
      <c r="W122" s="38"/>
      <c r="X122" s="38"/>
      <c r="Y122" s="38"/>
      <c r="Z122" s="38"/>
      <c r="AA122" s="38"/>
      <c r="AB122" s="38"/>
      <c r="AC122" s="38"/>
      <c r="AD122" s="38"/>
      <c r="AE122" s="38"/>
    </row>
    <row r="123" s="2" customFormat="1" ht="6.96" customHeight="1">
      <c r="A123" s="38"/>
      <c r="B123" s="39"/>
      <c r="C123" s="38"/>
      <c r="D123" s="38"/>
      <c r="E123" s="38"/>
      <c r="F123" s="38"/>
      <c r="G123" s="38"/>
      <c r="H123" s="38"/>
      <c r="I123" s="38"/>
      <c r="J123" s="38"/>
      <c r="K123" s="38"/>
      <c r="L123" s="55"/>
      <c r="S123" s="38"/>
      <c r="T123" s="38"/>
      <c r="U123" s="38"/>
      <c r="V123" s="38"/>
      <c r="W123" s="38"/>
      <c r="X123" s="38"/>
      <c r="Y123" s="38"/>
      <c r="Z123" s="38"/>
      <c r="AA123" s="38"/>
      <c r="AB123" s="38"/>
      <c r="AC123" s="38"/>
      <c r="AD123" s="38"/>
      <c r="AE123" s="38"/>
    </row>
    <row r="124" s="2" customFormat="1" ht="15.15" customHeight="1">
      <c r="A124" s="38"/>
      <c r="B124" s="39"/>
      <c r="C124" s="32" t="s">
        <v>24</v>
      </c>
      <c r="D124" s="38"/>
      <c r="E124" s="38"/>
      <c r="F124" s="27" t="str">
        <f>E17</f>
        <v xml:space="preserve"> </v>
      </c>
      <c r="G124" s="38"/>
      <c r="H124" s="38"/>
      <c r="I124" s="32" t="s">
        <v>30</v>
      </c>
      <c r="J124" s="36" t="str">
        <f>E23</f>
        <v xml:space="preserve"> </v>
      </c>
      <c r="K124" s="38"/>
      <c r="L124" s="55"/>
      <c r="S124" s="38"/>
      <c r="T124" s="38"/>
      <c r="U124" s="38"/>
      <c r="V124" s="38"/>
      <c r="W124" s="38"/>
      <c r="X124" s="38"/>
      <c r="Y124" s="38"/>
      <c r="Z124" s="38"/>
      <c r="AA124" s="38"/>
      <c r="AB124" s="38"/>
      <c r="AC124" s="38"/>
      <c r="AD124" s="38"/>
      <c r="AE124" s="38"/>
    </row>
    <row r="125" s="2" customFormat="1" ht="15.15" customHeight="1">
      <c r="A125" s="38"/>
      <c r="B125" s="39"/>
      <c r="C125" s="32" t="s">
        <v>28</v>
      </c>
      <c r="D125" s="38"/>
      <c r="E125" s="38"/>
      <c r="F125" s="27" t="str">
        <f>IF(E20="","",E20)</f>
        <v>Vyplň údaj</v>
      </c>
      <c r="G125" s="38"/>
      <c r="H125" s="38"/>
      <c r="I125" s="32" t="s">
        <v>32</v>
      </c>
      <c r="J125" s="36" t="str">
        <f>E26</f>
        <v xml:space="preserve"> </v>
      </c>
      <c r="K125" s="38"/>
      <c r="L125" s="55"/>
      <c r="S125" s="38"/>
      <c r="T125" s="38"/>
      <c r="U125" s="38"/>
      <c r="V125" s="38"/>
      <c r="W125" s="38"/>
      <c r="X125" s="38"/>
      <c r="Y125" s="38"/>
      <c r="Z125" s="38"/>
      <c r="AA125" s="38"/>
      <c r="AB125" s="38"/>
      <c r="AC125" s="38"/>
      <c r="AD125" s="38"/>
      <c r="AE125" s="38"/>
    </row>
    <row r="126" s="2" customFormat="1" ht="10.32" customHeight="1">
      <c r="A126" s="38"/>
      <c r="B126" s="39"/>
      <c r="C126" s="38"/>
      <c r="D126" s="38"/>
      <c r="E126" s="38"/>
      <c r="F126" s="38"/>
      <c r="G126" s="38"/>
      <c r="H126" s="38"/>
      <c r="I126" s="38"/>
      <c r="J126" s="38"/>
      <c r="K126" s="38"/>
      <c r="L126" s="55"/>
      <c r="S126" s="38"/>
      <c r="T126" s="38"/>
      <c r="U126" s="38"/>
      <c r="V126" s="38"/>
      <c r="W126" s="38"/>
      <c r="X126" s="38"/>
      <c r="Y126" s="38"/>
      <c r="Z126" s="38"/>
      <c r="AA126" s="38"/>
      <c r="AB126" s="38"/>
      <c r="AC126" s="38"/>
      <c r="AD126" s="38"/>
      <c r="AE126" s="38"/>
    </row>
    <row r="127" s="11" customFormat="1" ht="29.28" customHeight="1">
      <c r="A127" s="156"/>
      <c r="B127" s="157"/>
      <c r="C127" s="158" t="s">
        <v>131</v>
      </c>
      <c r="D127" s="159" t="s">
        <v>59</v>
      </c>
      <c r="E127" s="159" t="s">
        <v>55</v>
      </c>
      <c r="F127" s="159" t="s">
        <v>56</v>
      </c>
      <c r="G127" s="159" t="s">
        <v>132</v>
      </c>
      <c r="H127" s="159" t="s">
        <v>133</v>
      </c>
      <c r="I127" s="159" t="s">
        <v>134</v>
      </c>
      <c r="J127" s="159" t="s">
        <v>108</v>
      </c>
      <c r="K127" s="160" t="s">
        <v>135</v>
      </c>
      <c r="L127" s="161"/>
      <c r="M127" s="86" t="s">
        <v>1</v>
      </c>
      <c r="N127" s="87" t="s">
        <v>38</v>
      </c>
      <c r="O127" s="87" t="s">
        <v>136</v>
      </c>
      <c r="P127" s="87" t="s">
        <v>137</v>
      </c>
      <c r="Q127" s="87" t="s">
        <v>138</v>
      </c>
      <c r="R127" s="87" t="s">
        <v>139</v>
      </c>
      <c r="S127" s="87" t="s">
        <v>140</v>
      </c>
      <c r="T127" s="88" t="s">
        <v>141</v>
      </c>
      <c r="U127" s="156"/>
      <c r="V127" s="156"/>
      <c r="W127" s="156"/>
      <c r="X127" s="156"/>
      <c r="Y127" s="156"/>
      <c r="Z127" s="156"/>
      <c r="AA127" s="156"/>
      <c r="AB127" s="156"/>
      <c r="AC127" s="156"/>
      <c r="AD127" s="156"/>
      <c r="AE127" s="156"/>
    </row>
    <row r="128" s="2" customFormat="1" ht="22.8" customHeight="1">
      <c r="A128" s="38"/>
      <c r="B128" s="39"/>
      <c r="C128" s="93" t="s">
        <v>142</v>
      </c>
      <c r="D128" s="38"/>
      <c r="E128" s="38"/>
      <c r="F128" s="38"/>
      <c r="G128" s="38"/>
      <c r="H128" s="38"/>
      <c r="I128" s="38"/>
      <c r="J128" s="162">
        <f>BK128</f>
        <v>0</v>
      </c>
      <c r="K128" s="38"/>
      <c r="L128" s="39"/>
      <c r="M128" s="89"/>
      <c r="N128" s="73"/>
      <c r="O128" s="90"/>
      <c r="P128" s="163">
        <f>P129+P542</f>
        <v>0</v>
      </c>
      <c r="Q128" s="90"/>
      <c r="R128" s="163">
        <f>R129+R542</f>
        <v>0.16255480000000003</v>
      </c>
      <c r="S128" s="90"/>
      <c r="T128" s="164">
        <f>T129+T542</f>
        <v>0.00051999999999999995</v>
      </c>
      <c r="U128" s="38"/>
      <c r="V128" s="38"/>
      <c r="W128" s="38"/>
      <c r="X128" s="38"/>
      <c r="Y128" s="38"/>
      <c r="Z128" s="38"/>
      <c r="AA128" s="38"/>
      <c r="AB128" s="38"/>
      <c r="AC128" s="38"/>
      <c r="AD128" s="38"/>
      <c r="AE128" s="38"/>
      <c r="AT128" s="19" t="s">
        <v>73</v>
      </c>
      <c r="AU128" s="19" t="s">
        <v>110</v>
      </c>
      <c r="BK128" s="165">
        <f>BK129+BK542</f>
        <v>0</v>
      </c>
    </row>
    <row r="129" s="12" customFormat="1" ht="25.92" customHeight="1">
      <c r="A129" s="12"/>
      <c r="B129" s="166"/>
      <c r="C129" s="12"/>
      <c r="D129" s="167" t="s">
        <v>73</v>
      </c>
      <c r="E129" s="168" t="s">
        <v>289</v>
      </c>
      <c r="F129" s="168" t="s">
        <v>290</v>
      </c>
      <c r="G129" s="12"/>
      <c r="H129" s="12"/>
      <c r="I129" s="169"/>
      <c r="J129" s="170">
        <f>BK129</f>
        <v>0</v>
      </c>
      <c r="K129" s="12"/>
      <c r="L129" s="166"/>
      <c r="M129" s="171"/>
      <c r="N129" s="172"/>
      <c r="O129" s="172"/>
      <c r="P129" s="173">
        <f>P130+P256+P375+P463+P509+P519</f>
        <v>0</v>
      </c>
      <c r="Q129" s="172"/>
      <c r="R129" s="173">
        <f>R130+R256+R375+R463+R509+R519</f>
        <v>0.16255480000000003</v>
      </c>
      <c r="S129" s="172"/>
      <c r="T129" s="174">
        <f>T130+T256+T375+T463+T509+T519</f>
        <v>0.00051999999999999995</v>
      </c>
      <c r="U129" s="12"/>
      <c r="V129" s="12"/>
      <c r="W129" s="12"/>
      <c r="X129" s="12"/>
      <c r="Y129" s="12"/>
      <c r="Z129" s="12"/>
      <c r="AA129" s="12"/>
      <c r="AB129" s="12"/>
      <c r="AC129" s="12"/>
      <c r="AD129" s="12"/>
      <c r="AE129" s="12"/>
      <c r="AR129" s="167" t="s">
        <v>84</v>
      </c>
      <c r="AT129" s="175" t="s">
        <v>73</v>
      </c>
      <c r="AU129" s="175" t="s">
        <v>74</v>
      </c>
      <c r="AY129" s="167" t="s">
        <v>145</v>
      </c>
      <c r="BK129" s="176">
        <f>BK130+BK256+BK375+BK463+BK509+BK519</f>
        <v>0</v>
      </c>
    </row>
    <row r="130" s="12" customFormat="1" ht="22.8" customHeight="1">
      <c r="A130" s="12"/>
      <c r="B130" s="166"/>
      <c r="C130" s="12"/>
      <c r="D130" s="167" t="s">
        <v>73</v>
      </c>
      <c r="E130" s="177" t="s">
        <v>1034</v>
      </c>
      <c r="F130" s="177" t="s">
        <v>1035</v>
      </c>
      <c r="G130" s="12"/>
      <c r="H130" s="12"/>
      <c r="I130" s="169"/>
      <c r="J130" s="178">
        <f>BK130</f>
        <v>0</v>
      </c>
      <c r="K130" s="12"/>
      <c r="L130" s="166"/>
      <c r="M130" s="171"/>
      <c r="N130" s="172"/>
      <c r="O130" s="172"/>
      <c r="P130" s="173">
        <f>SUM(P131:P255)</f>
        <v>0</v>
      </c>
      <c r="Q130" s="172"/>
      <c r="R130" s="173">
        <f>SUM(R131:R255)</f>
        <v>0.038800000000000001</v>
      </c>
      <c r="S130" s="172"/>
      <c r="T130" s="174">
        <f>SUM(T131:T255)</f>
        <v>0</v>
      </c>
      <c r="U130" s="12"/>
      <c r="V130" s="12"/>
      <c r="W130" s="12"/>
      <c r="X130" s="12"/>
      <c r="Y130" s="12"/>
      <c r="Z130" s="12"/>
      <c r="AA130" s="12"/>
      <c r="AB130" s="12"/>
      <c r="AC130" s="12"/>
      <c r="AD130" s="12"/>
      <c r="AE130" s="12"/>
      <c r="AR130" s="167" t="s">
        <v>84</v>
      </c>
      <c r="AT130" s="175" t="s">
        <v>73</v>
      </c>
      <c r="AU130" s="175" t="s">
        <v>82</v>
      </c>
      <c r="AY130" s="167" t="s">
        <v>145</v>
      </c>
      <c r="BK130" s="176">
        <f>SUM(BK131:BK255)</f>
        <v>0</v>
      </c>
    </row>
    <row r="131" s="2" customFormat="1" ht="16.5" customHeight="1">
      <c r="A131" s="38"/>
      <c r="B131" s="179"/>
      <c r="C131" s="180" t="s">
        <v>82</v>
      </c>
      <c r="D131" s="180" t="s">
        <v>147</v>
      </c>
      <c r="E131" s="181" t="s">
        <v>1036</v>
      </c>
      <c r="F131" s="182" t="s">
        <v>1037</v>
      </c>
      <c r="G131" s="183" t="s">
        <v>233</v>
      </c>
      <c r="H131" s="184">
        <v>1</v>
      </c>
      <c r="I131" s="185"/>
      <c r="J131" s="186">
        <f>ROUND(I131*H131,2)</f>
        <v>0</v>
      </c>
      <c r="K131" s="182" t="s">
        <v>151</v>
      </c>
      <c r="L131" s="39"/>
      <c r="M131" s="187" t="s">
        <v>1</v>
      </c>
      <c r="N131" s="188" t="s">
        <v>39</v>
      </c>
      <c r="O131" s="77"/>
      <c r="P131" s="189">
        <f>O131*H131</f>
        <v>0</v>
      </c>
      <c r="Q131" s="189">
        <v>0</v>
      </c>
      <c r="R131" s="189">
        <f>Q131*H131</f>
        <v>0</v>
      </c>
      <c r="S131" s="189">
        <v>0</v>
      </c>
      <c r="T131" s="190">
        <f>S131*H131</f>
        <v>0</v>
      </c>
      <c r="U131" s="38"/>
      <c r="V131" s="38"/>
      <c r="W131" s="38"/>
      <c r="X131" s="38"/>
      <c r="Y131" s="38"/>
      <c r="Z131" s="38"/>
      <c r="AA131" s="38"/>
      <c r="AB131" s="38"/>
      <c r="AC131" s="38"/>
      <c r="AD131" s="38"/>
      <c r="AE131" s="38"/>
      <c r="AR131" s="191" t="s">
        <v>263</v>
      </c>
      <c r="AT131" s="191" t="s">
        <v>147</v>
      </c>
      <c r="AU131" s="191" t="s">
        <v>84</v>
      </c>
      <c r="AY131" s="19" t="s">
        <v>145</v>
      </c>
      <c r="BE131" s="192">
        <f>IF(N131="základní",J131,0)</f>
        <v>0</v>
      </c>
      <c r="BF131" s="192">
        <f>IF(N131="snížená",J131,0)</f>
        <v>0</v>
      </c>
      <c r="BG131" s="192">
        <f>IF(N131="zákl. přenesená",J131,0)</f>
        <v>0</v>
      </c>
      <c r="BH131" s="192">
        <f>IF(N131="sníž. přenesená",J131,0)</f>
        <v>0</v>
      </c>
      <c r="BI131" s="192">
        <f>IF(N131="nulová",J131,0)</f>
        <v>0</v>
      </c>
      <c r="BJ131" s="19" t="s">
        <v>82</v>
      </c>
      <c r="BK131" s="192">
        <f>ROUND(I131*H131,2)</f>
        <v>0</v>
      </c>
      <c r="BL131" s="19" t="s">
        <v>263</v>
      </c>
      <c r="BM131" s="191" t="s">
        <v>1038</v>
      </c>
    </row>
    <row r="132" s="2" customFormat="1">
      <c r="A132" s="38"/>
      <c r="B132" s="39"/>
      <c r="C132" s="38"/>
      <c r="D132" s="193" t="s">
        <v>154</v>
      </c>
      <c r="E132" s="38"/>
      <c r="F132" s="194" t="s">
        <v>1039</v>
      </c>
      <c r="G132" s="38"/>
      <c r="H132" s="38"/>
      <c r="I132" s="195"/>
      <c r="J132" s="38"/>
      <c r="K132" s="38"/>
      <c r="L132" s="39"/>
      <c r="M132" s="196"/>
      <c r="N132" s="197"/>
      <c r="O132" s="77"/>
      <c r="P132" s="77"/>
      <c r="Q132" s="77"/>
      <c r="R132" s="77"/>
      <c r="S132" s="77"/>
      <c r="T132" s="78"/>
      <c r="U132" s="38"/>
      <c r="V132" s="38"/>
      <c r="W132" s="38"/>
      <c r="X132" s="38"/>
      <c r="Y132" s="38"/>
      <c r="Z132" s="38"/>
      <c r="AA132" s="38"/>
      <c r="AB132" s="38"/>
      <c r="AC132" s="38"/>
      <c r="AD132" s="38"/>
      <c r="AE132" s="38"/>
      <c r="AT132" s="19" t="s">
        <v>154</v>
      </c>
      <c r="AU132" s="19" t="s">
        <v>84</v>
      </c>
    </row>
    <row r="133" s="2" customFormat="1">
      <c r="A133" s="38"/>
      <c r="B133" s="39"/>
      <c r="C133" s="38"/>
      <c r="D133" s="198" t="s">
        <v>156</v>
      </c>
      <c r="E133" s="38"/>
      <c r="F133" s="199" t="s">
        <v>1040</v>
      </c>
      <c r="G133" s="38"/>
      <c r="H133" s="38"/>
      <c r="I133" s="195"/>
      <c r="J133" s="38"/>
      <c r="K133" s="38"/>
      <c r="L133" s="39"/>
      <c r="M133" s="196"/>
      <c r="N133" s="197"/>
      <c r="O133" s="77"/>
      <c r="P133" s="77"/>
      <c r="Q133" s="77"/>
      <c r="R133" s="77"/>
      <c r="S133" s="77"/>
      <c r="T133" s="78"/>
      <c r="U133" s="38"/>
      <c r="V133" s="38"/>
      <c r="W133" s="38"/>
      <c r="X133" s="38"/>
      <c r="Y133" s="38"/>
      <c r="Z133" s="38"/>
      <c r="AA133" s="38"/>
      <c r="AB133" s="38"/>
      <c r="AC133" s="38"/>
      <c r="AD133" s="38"/>
      <c r="AE133" s="38"/>
      <c r="AT133" s="19" t="s">
        <v>156</v>
      </c>
      <c r="AU133" s="19" t="s">
        <v>84</v>
      </c>
    </row>
    <row r="134" s="15" customFormat="1">
      <c r="A134" s="15"/>
      <c r="B134" s="216"/>
      <c r="C134" s="15"/>
      <c r="D134" s="193" t="s">
        <v>158</v>
      </c>
      <c r="E134" s="217" t="s">
        <v>1</v>
      </c>
      <c r="F134" s="218" t="s">
        <v>1041</v>
      </c>
      <c r="G134" s="15"/>
      <c r="H134" s="217" t="s">
        <v>1</v>
      </c>
      <c r="I134" s="219"/>
      <c r="J134" s="15"/>
      <c r="K134" s="15"/>
      <c r="L134" s="216"/>
      <c r="M134" s="220"/>
      <c r="N134" s="221"/>
      <c r="O134" s="221"/>
      <c r="P134" s="221"/>
      <c r="Q134" s="221"/>
      <c r="R134" s="221"/>
      <c r="S134" s="221"/>
      <c r="T134" s="222"/>
      <c r="U134" s="15"/>
      <c r="V134" s="15"/>
      <c r="W134" s="15"/>
      <c r="X134" s="15"/>
      <c r="Y134" s="15"/>
      <c r="Z134" s="15"/>
      <c r="AA134" s="15"/>
      <c r="AB134" s="15"/>
      <c r="AC134" s="15"/>
      <c r="AD134" s="15"/>
      <c r="AE134" s="15"/>
      <c r="AT134" s="217" t="s">
        <v>158</v>
      </c>
      <c r="AU134" s="217" t="s">
        <v>84</v>
      </c>
      <c r="AV134" s="15" t="s">
        <v>82</v>
      </c>
      <c r="AW134" s="15" t="s">
        <v>31</v>
      </c>
      <c r="AX134" s="15" t="s">
        <v>74</v>
      </c>
      <c r="AY134" s="217" t="s">
        <v>145</v>
      </c>
    </row>
    <row r="135" s="13" customFormat="1">
      <c r="A135" s="13"/>
      <c r="B135" s="200"/>
      <c r="C135" s="13"/>
      <c r="D135" s="193" t="s">
        <v>158</v>
      </c>
      <c r="E135" s="201" t="s">
        <v>1</v>
      </c>
      <c r="F135" s="202" t="s">
        <v>1042</v>
      </c>
      <c r="G135" s="13"/>
      <c r="H135" s="203">
        <v>1</v>
      </c>
      <c r="I135" s="204"/>
      <c r="J135" s="13"/>
      <c r="K135" s="13"/>
      <c r="L135" s="200"/>
      <c r="M135" s="205"/>
      <c r="N135" s="206"/>
      <c r="O135" s="206"/>
      <c r="P135" s="206"/>
      <c r="Q135" s="206"/>
      <c r="R135" s="206"/>
      <c r="S135" s="206"/>
      <c r="T135" s="207"/>
      <c r="U135" s="13"/>
      <c r="V135" s="13"/>
      <c r="W135" s="13"/>
      <c r="X135" s="13"/>
      <c r="Y135" s="13"/>
      <c r="Z135" s="13"/>
      <c r="AA135" s="13"/>
      <c r="AB135" s="13"/>
      <c r="AC135" s="13"/>
      <c r="AD135" s="13"/>
      <c r="AE135" s="13"/>
      <c r="AT135" s="201" t="s">
        <v>158</v>
      </c>
      <c r="AU135" s="201" t="s">
        <v>84</v>
      </c>
      <c r="AV135" s="13" t="s">
        <v>84</v>
      </c>
      <c r="AW135" s="13" t="s">
        <v>31</v>
      </c>
      <c r="AX135" s="13" t="s">
        <v>74</v>
      </c>
      <c r="AY135" s="201" t="s">
        <v>145</v>
      </c>
    </row>
    <row r="136" s="14" customFormat="1">
      <c r="A136" s="14"/>
      <c r="B136" s="208"/>
      <c r="C136" s="14"/>
      <c r="D136" s="193" t="s">
        <v>158</v>
      </c>
      <c r="E136" s="209" t="s">
        <v>1</v>
      </c>
      <c r="F136" s="210" t="s">
        <v>160</v>
      </c>
      <c r="G136" s="14"/>
      <c r="H136" s="211">
        <v>1</v>
      </c>
      <c r="I136" s="212"/>
      <c r="J136" s="14"/>
      <c r="K136" s="14"/>
      <c r="L136" s="208"/>
      <c r="M136" s="213"/>
      <c r="N136" s="214"/>
      <c r="O136" s="214"/>
      <c r="P136" s="214"/>
      <c r="Q136" s="214"/>
      <c r="R136" s="214"/>
      <c r="S136" s="214"/>
      <c r="T136" s="215"/>
      <c r="U136" s="14"/>
      <c r="V136" s="14"/>
      <c r="W136" s="14"/>
      <c r="X136" s="14"/>
      <c r="Y136" s="14"/>
      <c r="Z136" s="14"/>
      <c r="AA136" s="14"/>
      <c r="AB136" s="14"/>
      <c r="AC136" s="14"/>
      <c r="AD136" s="14"/>
      <c r="AE136" s="14"/>
      <c r="AT136" s="209" t="s">
        <v>158</v>
      </c>
      <c r="AU136" s="209" t="s">
        <v>84</v>
      </c>
      <c r="AV136" s="14" t="s">
        <v>152</v>
      </c>
      <c r="AW136" s="14" t="s">
        <v>31</v>
      </c>
      <c r="AX136" s="14" t="s">
        <v>82</v>
      </c>
      <c r="AY136" s="209" t="s">
        <v>145</v>
      </c>
    </row>
    <row r="137" s="2" customFormat="1" ht="16.5" customHeight="1">
      <c r="A137" s="38"/>
      <c r="B137" s="179"/>
      <c r="C137" s="180" t="s">
        <v>84</v>
      </c>
      <c r="D137" s="180" t="s">
        <v>147</v>
      </c>
      <c r="E137" s="181" t="s">
        <v>1043</v>
      </c>
      <c r="F137" s="182" t="s">
        <v>1044</v>
      </c>
      <c r="G137" s="183" t="s">
        <v>233</v>
      </c>
      <c r="H137" s="184">
        <v>1</v>
      </c>
      <c r="I137" s="185"/>
      <c r="J137" s="186">
        <f>ROUND(I137*H137,2)</f>
        <v>0</v>
      </c>
      <c r="K137" s="182" t="s">
        <v>151</v>
      </c>
      <c r="L137" s="39"/>
      <c r="M137" s="187" t="s">
        <v>1</v>
      </c>
      <c r="N137" s="188" t="s">
        <v>39</v>
      </c>
      <c r="O137" s="77"/>
      <c r="P137" s="189">
        <f>O137*H137</f>
        <v>0</v>
      </c>
      <c r="Q137" s="189">
        <v>0.0017899999999999999</v>
      </c>
      <c r="R137" s="189">
        <f>Q137*H137</f>
        <v>0.0017899999999999999</v>
      </c>
      <c r="S137" s="189">
        <v>0</v>
      </c>
      <c r="T137" s="190">
        <f>S137*H137</f>
        <v>0</v>
      </c>
      <c r="U137" s="38"/>
      <c r="V137" s="38"/>
      <c r="W137" s="38"/>
      <c r="X137" s="38"/>
      <c r="Y137" s="38"/>
      <c r="Z137" s="38"/>
      <c r="AA137" s="38"/>
      <c r="AB137" s="38"/>
      <c r="AC137" s="38"/>
      <c r="AD137" s="38"/>
      <c r="AE137" s="38"/>
      <c r="AR137" s="191" t="s">
        <v>263</v>
      </c>
      <c r="AT137" s="191" t="s">
        <v>147</v>
      </c>
      <c r="AU137" s="191" t="s">
        <v>84</v>
      </c>
      <c r="AY137" s="19" t="s">
        <v>145</v>
      </c>
      <c r="BE137" s="192">
        <f>IF(N137="základní",J137,0)</f>
        <v>0</v>
      </c>
      <c r="BF137" s="192">
        <f>IF(N137="snížená",J137,0)</f>
        <v>0</v>
      </c>
      <c r="BG137" s="192">
        <f>IF(N137="zákl. přenesená",J137,0)</f>
        <v>0</v>
      </c>
      <c r="BH137" s="192">
        <f>IF(N137="sníž. přenesená",J137,0)</f>
        <v>0</v>
      </c>
      <c r="BI137" s="192">
        <f>IF(N137="nulová",J137,0)</f>
        <v>0</v>
      </c>
      <c r="BJ137" s="19" t="s">
        <v>82</v>
      </c>
      <c r="BK137" s="192">
        <f>ROUND(I137*H137,2)</f>
        <v>0</v>
      </c>
      <c r="BL137" s="19" t="s">
        <v>263</v>
      </c>
      <c r="BM137" s="191" t="s">
        <v>1045</v>
      </c>
    </row>
    <row r="138" s="2" customFormat="1">
      <c r="A138" s="38"/>
      <c r="B138" s="39"/>
      <c r="C138" s="38"/>
      <c r="D138" s="193" t="s">
        <v>154</v>
      </c>
      <c r="E138" s="38"/>
      <c r="F138" s="194" t="s">
        <v>1046</v>
      </c>
      <c r="G138" s="38"/>
      <c r="H138" s="38"/>
      <c r="I138" s="195"/>
      <c r="J138" s="38"/>
      <c r="K138" s="38"/>
      <c r="L138" s="39"/>
      <c r="M138" s="196"/>
      <c r="N138" s="197"/>
      <c r="O138" s="77"/>
      <c r="P138" s="77"/>
      <c r="Q138" s="77"/>
      <c r="R138" s="77"/>
      <c r="S138" s="77"/>
      <c r="T138" s="78"/>
      <c r="U138" s="38"/>
      <c r="V138" s="38"/>
      <c r="W138" s="38"/>
      <c r="X138" s="38"/>
      <c r="Y138" s="38"/>
      <c r="Z138" s="38"/>
      <c r="AA138" s="38"/>
      <c r="AB138" s="38"/>
      <c r="AC138" s="38"/>
      <c r="AD138" s="38"/>
      <c r="AE138" s="38"/>
      <c r="AT138" s="19" t="s">
        <v>154</v>
      </c>
      <c r="AU138" s="19" t="s">
        <v>84</v>
      </c>
    </row>
    <row r="139" s="2" customFormat="1">
      <c r="A139" s="38"/>
      <c r="B139" s="39"/>
      <c r="C139" s="38"/>
      <c r="D139" s="198" t="s">
        <v>156</v>
      </c>
      <c r="E139" s="38"/>
      <c r="F139" s="199" t="s">
        <v>1047</v>
      </c>
      <c r="G139" s="38"/>
      <c r="H139" s="38"/>
      <c r="I139" s="195"/>
      <c r="J139" s="38"/>
      <c r="K139" s="38"/>
      <c r="L139" s="39"/>
      <c r="M139" s="196"/>
      <c r="N139" s="197"/>
      <c r="O139" s="77"/>
      <c r="P139" s="77"/>
      <c r="Q139" s="77"/>
      <c r="R139" s="77"/>
      <c r="S139" s="77"/>
      <c r="T139" s="78"/>
      <c r="U139" s="38"/>
      <c r="V139" s="38"/>
      <c r="W139" s="38"/>
      <c r="X139" s="38"/>
      <c r="Y139" s="38"/>
      <c r="Z139" s="38"/>
      <c r="AA139" s="38"/>
      <c r="AB139" s="38"/>
      <c r="AC139" s="38"/>
      <c r="AD139" s="38"/>
      <c r="AE139" s="38"/>
      <c r="AT139" s="19" t="s">
        <v>156</v>
      </c>
      <c r="AU139" s="19" t="s">
        <v>84</v>
      </c>
    </row>
    <row r="140" s="15" customFormat="1">
      <c r="A140" s="15"/>
      <c r="B140" s="216"/>
      <c r="C140" s="15"/>
      <c r="D140" s="193" t="s">
        <v>158</v>
      </c>
      <c r="E140" s="217" t="s">
        <v>1</v>
      </c>
      <c r="F140" s="218" t="s">
        <v>1041</v>
      </c>
      <c r="G140" s="15"/>
      <c r="H140" s="217" t="s">
        <v>1</v>
      </c>
      <c r="I140" s="219"/>
      <c r="J140" s="15"/>
      <c r="K140" s="15"/>
      <c r="L140" s="216"/>
      <c r="M140" s="220"/>
      <c r="N140" s="221"/>
      <c r="O140" s="221"/>
      <c r="P140" s="221"/>
      <c r="Q140" s="221"/>
      <c r="R140" s="221"/>
      <c r="S140" s="221"/>
      <c r="T140" s="222"/>
      <c r="U140" s="15"/>
      <c r="V140" s="15"/>
      <c r="W140" s="15"/>
      <c r="X140" s="15"/>
      <c r="Y140" s="15"/>
      <c r="Z140" s="15"/>
      <c r="AA140" s="15"/>
      <c r="AB140" s="15"/>
      <c r="AC140" s="15"/>
      <c r="AD140" s="15"/>
      <c r="AE140" s="15"/>
      <c r="AT140" s="217" t="s">
        <v>158</v>
      </c>
      <c r="AU140" s="217" t="s">
        <v>84</v>
      </c>
      <c r="AV140" s="15" t="s">
        <v>82</v>
      </c>
      <c r="AW140" s="15" t="s">
        <v>31</v>
      </c>
      <c r="AX140" s="15" t="s">
        <v>74</v>
      </c>
      <c r="AY140" s="217" t="s">
        <v>145</v>
      </c>
    </row>
    <row r="141" s="13" customFormat="1">
      <c r="A141" s="13"/>
      <c r="B141" s="200"/>
      <c r="C141" s="13"/>
      <c r="D141" s="193" t="s">
        <v>158</v>
      </c>
      <c r="E141" s="201" t="s">
        <v>1</v>
      </c>
      <c r="F141" s="202" t="s">
        <v>1042</v>
      </c>
      <c r="G141" s="13"/>
      <c r="H141" s="203">
        <v>1</v>
      </c>
      <c r="I141" s="204"/>
      <c r="J141" s="13"/>
      <c r="K141" s="13"/>
      <c r="L141" s="200"/>
      <c r="M141" s="205"/>
      <c r="N141" s="206"/>
      <c r="O141" s="206"/>
      <c r="P141" s="206"/>
      <c r="Q141" s="206"/>
      <c r="R141" s="206"/>
      <c r="S141" s="206"/>
      <c r="T141" s="207"/>
      <c r="U141" s="13"/>
      <c r="V141" s="13"/>
      <c r="W141" s="13"/>
      <c r="X141" s="13"/>
      <c r="Y141" s="13"/>
      <c r="Z141" s="13"/>
      <c r="AA141" s="13"/>
      <c r="AB141" s="13"/>
      <c r="AC141" s="13"/>
      <c r="AD141" s="13"/>
      <c r="AE141" s="13"/>
      <c r="AT141" s="201" t="s">
        <v>158</v>
      </c>
      <c r="AU141" s="201" t="s">
        <v>84</v>
      </c>
      <c r="AV141" s="13" t="s">
        <v>84</v>
      </c>
      <c r="AW141" s="13" t="s">
        <v>31</v>
      </c>
      <c r="AX141" s="13" t="s">
        <v>74</v>
      </c>
      <c r="AY141" s="201" t="s">
        <v>145</v>
      </c>
    </row>
    <row r="142" s="14" customFormat="1">
      <c r="A142" s="14"/>
      <c r="B142" s="208"/>
      <c r="C142" s="14"/>
      <c r="D142" s="193" t="s">
        <v>158</v>
      </c>
      <c r="E142" s="209" t="s">
        <v>1</v>
      </c>
      <c r="F142" s="210" t="s">
        <v>160</v>
      </c>
      <c r="G142" s="14"/>
      <c r="H142" s="211">
        <v>1</v>
      </c>
      <c r="I142" s="212"/>
      <c r="J142" s="14"/>
      <c r="K142" s="14"/>
      <c r="L142" s="208"/>
      <c r="M142" s="213"/>
      <c r="N142" s="214"/>
      <c r="O142" s="214"/>
      <c r="P142" s="214"/>
      <c r="Q142" s="214"/>
      <c r="R142" s="214"/>
      <c r="S142" s="214"/>
      <c r="T142" s="215"/>
      <c r="U142" s="14"/>
      <c r="V142" s="14"/>
      <c r="W142" s="14"/>
      <c r="X142" s="14"/>
      <c r="Y142" s="14"/>
      <c r="Z142" s="14"/>
      <c r="AA142" s="14"/>
      <c r="AB142" s="14"/>
      <c r="AC142" s="14"/>
      <c r="AD142" s="14"/>
      <c r="AE142" s="14"/>
      <c r="AT142" s="209" t="s">
        <v>158</v>
      </c>
      <c r="AU142" s="209" t="s">
        <v>84</v>
      </c>
      <c r="AV142" s="14" t="s">
        <v>152</v>
      </c>
      <c r="AW142" s="14" t="s">
        <v>31</v>
      </c>
      <c r="AX142" s="14" t="s">
        <v>82</v>
      </c>
      <c r="AY142" s="209" t="s">
        <v>145</v>
      </c>
    </row>
    <row r="143" s="2" customFormat="1" ht="16.5" customHeight="1">
      <c r="A143" s="38"/>
      <c r="B143" s="179"/>
      <c r="C143" s="180" t="s">
        <v>166</v>
      </c>
      <c r="D143" s="180" t="s">
        <v>147</v>
      </c>
      <c r="E143" s="181" t="s">
        <v>1048</v>
      </c>
      <c r="F143" s="182" t="s">
        <v>1049</v>
      </c>
      <c r="G143" s="183" t="s">
        <v>233</v>
      </c>
      <c r="H143" s="184">
        <v>1</v>
      </c>
      <c r="I143" s="185"/>
      <c r="J143" s="186">
        <f>ROUND(I143*H143,2)</f>
        <v>0</v>
      </c>
      <c r="K143" s="182" t="s">
        <v>151</v>
      </c>
      <c r="L143" s="39"/>
      <c r="M143" s="187" t="s">
        <v>1</v>
      </c>
      <c r="N143" s="188" t="s">
        <v>39</v>
      </c>
      <c r="O143" s="77"/>
      <c r="P143" s="189">
        <f>O143*H143</f>
        <v>0</v>
      </c>
      <c r="Q143" s="189">
        <v>0.001</v>
      </c>
      <c r="R143" s="189">
        <f>Q143*H143</f>
        <v>0.001</v>
      </c>
      <c r="S143" s="189">
        <v>0</v>
      </c>
      <c r="T143" s="190">
        <f>S143*H143</f>
        <v>0</v>
      </c>
      <c r="U143" s="38"/>
      <c r="V143" s="38"/>
      <c r="W143" s="38"/>
      <c r="X143" s="38"/>
      <c r="Y143" s="38"/>
      <c r="Z143" s="38"/>
      <c r="AA143" s="38"/>
      <c r="AB143" s="38"/>
      <c r="AC143" s="38"/>
      <c r="AD143" s="38"/>
      <c r="AE143" s="38"/>
      <c r="AR143" s="191" t="s">
        <v>263</v>
      </c>
      <c r="AT143" s="191" t="s">
        <v>147</v>
      </c>
      <c r="AU143" s="191" t="s">
        <v>84</v>
      </c>
      <c r="AY143" s="19" t="s">
        <v>145</v>
      </c>
      <c r="BE143" s="192">
        <f>IF(N143="základní",J143,0)</f>
        <v>0</v>
      </c>
      <c r="BF143" s="192">
        <f>IF(N143="snížená",J143,0)</f>
        <v>0</v>
      </c>
      <c r="BG143" s="192">
        <f>IF(N143="zákl. přenesená",J143,0)</f>
        <v>0</v>
      </c>
      <c r="BH143" s="192">
        <f>IF(N143="sníž. přenesená",J143,0)</f>
        <v>0</v>
      </c>
      <c r="BI143" s="192">
        <f>IF(N143="nulová",J143,0)</f>
        <v>0</v>
      </c>
      <c r="BJ143" s="19" t="s">
        <v>82</v>
      </c>
      <c r="BK143" s="192">
        <f>ROUND(I143*H143,2)</f>
        <v>0</v>
      </c>
      <c r="BL143" s="19" t="s">
        <v>263</v>
      </c>
      <c r="BM143" s="191" t="s">
        <v>1050</v>
      </c>
    </row>
    <row r="144" s="2" customFormat="1">
      <c r="A144" s="38"/>
      <c r="B144" s="39"/>
      <c r="C144" s="38"/>
      <c r="D144" s="193" t="s">
        <v>154</v>
      </c>
      <c r="E144" s="38"/>
      <c r="F144" s="194" t="s">
        <v>1051</v>
      </c>
      <c r="G144" s="38"/>
      <c r="H144" s="38"/>
      <c r="I144" s="195"/>
      <c r="J144" s="38"/>
      <c r="K144" s="38"/>
      <c r="L144" s="39"/>
      <c r="M144" s="196"/>
      <c r="N144" s="197"/>
      <c r="O144" s="77"/>
      <c r="P144" s="77"/>
      <c r="Q144" s="77"/>
      <c r="R144" s="77"/>
      <c r="S144" s="77"/>
      <c r="T144" s="78"/>
      <c r="U144" s="38"/>
      <c r="V144" s="38"/>
      <c r="W144" s="38"/>
      <c r="X144" s="38"/>
      <c r="Y144" s="38"/>
      <c r="Z144" s="38"/>
      <c r="AA144" s="38"/>
      <c r="AB144" s="38"/>
      <c r="AC144" s="38"/>
      <c r="AD144" s="38"/>
      <c r="AE144" s="38"/>
      <c r="AT144" s="19" t="s">
        <v>154</v>
      </c>
      <c r="AU144" s="19" t="s">
        <v>84</v>
      </c>
    </row>
    <row r="145" s="2" customFormat="1">
      <c r="A145" s="38"/>
      <c r="B145" s="39"/>
      <c r="C145" s="38"/>
      <c r="D145" s="198" t="s">
        <v>156</v>
      </c>
      <c r="E145" s="38"/>
      <c r="F145" s="199" t="s">
        <v>1052</v>
      </c>
      <c r="G145" s="38"/>
      <c r="H145" s="38"/>
      <c r="I145" s="195"/>
      <c r="J145" s="38"/>
      <c r="K145" s="38"/>
      <c r="L145" s="39"/>
      <c r="M145" s="196"/>
      <c r="N145" s="197"/>
      <c r="O145" s="77"/>
      <c r="P145" s="77"/>
      <c r="Q145" s="77"/>
      <c r="R145" s="77"/>
      <c r="S145" s="77"/>
      <c r="T145" s="78"/>
      <c r="U145" s="38"/>
      <c r="V145" s="38"/>
      <c r="W145" s="38"/>
      <c r="X145" s="38"/>
      <c r="Y145" s="38"/>
      <c r="Z145" s="38"/>
      <c r="AA145" s="38"/>
      <c r="AB145" s="38"/>
      <c r="AC145" s="38"/>
      <c r="AD145" s="38"/>
      <c r="AE145" s="38"/>
      <c r="AT145" s="19" t="s">
        <v>156</v>
      </c>
      <c r="AU145" s="19" t="s">
        <v>84</v>
      </c>
    </row>
    <row r="146" s="15" customFormat="1">
      <c r="A146" s="15"/>
      <c r="B146" s="216"/>
      <c r="C146" s="15"/>
      <c r="D146" s="193" t="s">
        <v>158</v>
      </c>
      <c r="E146" s="217" t="s">
        <v>1</v>
      </c>
      <c r="F146" s="218" t="s">
        <v>1041</v>
      </c>
      <c r="G146" s="15"/>
      <c r="H146" s="217" t="s">
        <v>1</v>
      </c>
      <c r="I146" s="219"/>
      <c r="J146" s="15"/>
      <c r="K146" s="15"/>
      <c r="L146" s="216"/>
      <c r="M146" s="220"/>
      <c r="N146" s="221"/>
      <c r="O146" s="221"/>
      <c r="P146" s="221"/>
      <c r="Q146" s="221"/>
      <c r="R146" s="221"/>
      <c r="S146" s="221"/>
      <c r="T146" s="222"/>
      <c r="U146" s="15"/>
      <c r="V146" s="15"/>
      <c r="W146" s="15"/>
      <c r="X146" s="15"/>
      <c r="Y146" s="15"/>
      <c r="Z146" s="15"/>
      <c r="AA146" s="15"/>
      <c r="AB146" s="15"/>
      <c r="AC146" s="15"/>
      <c r="AD146" s="15"/>
      <c r="AE146" s="15"/>
      <c r="AT146" s="217" t="s">
        <v>158</v>
      </c>
      <c r="AU146" s="217" t="s">
        <v>84</v>
      </c>
      <c r="AV146" s="15" t="s">
        <v>82</v>
      </c>
      <c r="AW146" s="15" t="s">
        <v>31</v>
      </c>
      <c r="AX146" s="15" t="s">
        <v>74</v>
      </c>
      <c r="AY146" s="217" t="s">
        <v>145</v>
      </c>
    </row>
    <row r="147" s="13" customFormat="1">
      <c r="A147" s="13"/>
      <c r="B147" s="200"/>
      <c r="C147" s="13"/>
      <c r="D147" s="193" t="s">
        <v>158</v>
      </c>
      <c r="E147" s="201" t="s">
        <v>1</v>
      </c>
      <c r="F147" s="202" t="s">
        <v>1042</v>
      </c>
      <c r="G147" s="13"/>
      <c r="H147" s="203">
        <v>1</v>
      </c>
      <c r="I147" s="204"/>
      <c r="J147" s="13"/>
      <c r="K147" s="13"/>
      <c r="L147" s="200"/>
      <c r="M147" s="205"/>
      <c r="N147" s="206"/>
      <c r="O147" s="206"/>
      <c r="P147" s="206"/>
      <c r="Q147" s="206"/>
      <c r="R147" s="206"/>
      <c r="S147" s="206"/>
      <c r="T147" s="207"/>
      <c r="U147" s="13"/>
      <c r="V147" s="13"/>
      <c r="W147" s="13"/>
      <c r="X147" s="13"/>
      <c r="Y147" s="13"/>
      <c r="Z147" s="13"/>
      <c r="AA147" s="13"/>
      <c r="AB147" s="13"/>
      <c r="AC147" s="13"/>
      <c r="AD147" s="13"/>
      <c r="AE147" s="13"/>
      <c r="AT147" s="201" t="s">
        <v>158</v>
      </c>
      <c r="AU147" s="201" t="s">
        <v>84</v>
      </c>
      <c r="AV147" s="13" t="s">
        <v>84</v>
      </c>
      <c r="AW147" s="13" t="s">
        <v>31</v>
      </c>
      <c r="AX147" s="13" t="s">
        <v>74</v>
      </c>
      <c r="AY147" s="201" t="s">
        <v>145</v>
      </c>
    </row>
    <row r="148" s="14" customFormat="1">
      <c r="A148" s="14"/>
      <c r="B148" s="208"/>
      <c r="C148" s="14"/>
      <c r="D148" s="193" t="s">
        <v>158</v>
      </c>
      <c r="E148" s="209" t="s">
        <v>1</v>
      </c>
      <c r="F148" s="210" t="s">
        <v>160</v>
      </c>
      <c r="G148" s="14"/>
      <c r="H148" s="211">
        <v>1</v>
      </c>
      <c r="I148" s="212"/>
      <c r="J148" s="14"/>
      <c r="K148" s="14"/>
      <c r="L148" s="208"/>
      <c r="M148" s="213"/>
      <c r="N148" s="214"/>
      <c r="O148" s="214"/>
      <c r="P148" s="214"/>
      <c r="Q148" s="214"/>
      <c r="R148" s="214"/>
      <c r="S148" s="214"/>
      <c r="T148" s="215"/>
      <c r="U148" s="14"/>
      <c r="V148" s="14"/>
      <c r="W148" s="14"/>
      <c r="X148" s="14"/>
      <c r="Y148" s="14"/>
      <c r="Z148" s="14"/>
      <c r="AA148" s="14"/>
      <c r="AB148" s="14"/>
      <c r="AC148" s="14"/>
      <c r="AD148" s="14"/>
      <c r="AE148" s="14"/>
      <c r="AT148" s="209" t="s">
        <v>158</v>
      </c>
      <c r="AU148" s="209" t="s">
        <v>84</v>
      </c>
      <c r="AV148" s="14" t="s">
        <v>152</v>
      </c>
      <c r="AW148" s="14" t="s">
        <v>31</v>
      </c>
      <c r="AX148" s="14" t="s">
        <v>82</v>
      </c>
      <c r="AY148" s="209" t="s">
        <v>145</v>
      </c>
    </row>
    <row r="149" s="2" customFormat="1" ht="16.5" customHeight="1">
      <c r="A149" s="38"/>
      <c r="B149" s="179"/>
      <c r="C149" s="180" t="s">
        <v>152</v>
      </c>
      <c r="D149" s="180" t="s">
        <v>147</v>
      </c>
      <c r="E149" s="181" t="s">
        <v>1053</v>
      </c>
      <c r="F149" s="182" t="s">
        <v>1054</v>
      </c>
      <c r="G149" s="183" t="s">
        <v>392</v>
      </c>
      <c r="H149" s="184">
        <v>13</v>
      </c>
      <c r="I149" s="185"/>
      <c r="J149" s="186">
        <f>ROUND(I149*H149,2)</f>
        <v>0</v>
      </c>
      <c r="K149" s="182" t="s">
        <v>151</v>
      </c>
      <c r="L149" s="39"/>
      <c r="M149" s="187" t="s">
        <v>1</v>
      </c>
      <c r="N149" s="188" t="s">
        <v>39</v>
      </c>
      <c r="O149" s="77"/>
      <c r="P149" s="189">
        <f>O149*H149</f>
        <v>0</v>
      </c>
      <c r="Q149" s="189">
        <v>0.00040000000000000002</v>
      </c>
      <c r="R149" s="189">
        <f>Q149*H149</f>
        <v>0.0052000000000000006</v>
      </c>
      <c r="S149" s="189">
        <v>0</v>
      </c>
      <c r="T149" s="190">
        <f>S149*H149</f>
        <v>0</v>
      </c>
      <c r="U149" s="38"/>
      <c r="V149" s="38"/>
      <c r="W149" s="38"/>
      <c r="X149" s="38"/>
      <c r="Y149" s="38"/>
      <c r="Z149" s="38"/>
      <c r="AA149" s="38"/>
      <c r="AB149" s="38"/>
      <c r="AC149" s="38"/>
      <c r="AD149" s="38"/>
      <c r="AE149" s="38"/>
      <c r="AR149" s="191" t="s">
        <v>263</v>
      </c>
      <c r="AT149" s="191" t="s">
        <v>147</v>
      </c>
      <c r="AU149" s="191" t="s">
        <v>84</v>
      </c>
      <c r="AY149" s="19" t="s">
        <v>145</v>
      </c>
      <c r="BE149" s="192">
        <f>IF(N149="základní",J149,0)</f>
        <v>0</v>
      </c>
      <c r="BF149" s="192">
        <f>IF(N149="snížená",J149,0)</f>
        <v>0</v>
      </c>
      <c r="BG149" s="192">
        <f>IF(N149="zákl. přenesená",J149,0)</f>
        <v>0</v>
      </c>
      <c r="BH149" s="192">
        <f>IF(N149="sníž. přenesená",J149,0)</f>
        <v>0</v>
      </c>
      <c r="BI149" s="192">
        <f>IF(N149="nulová",J149,0)</f>
        <v>0</v>
      </c>
      <c r="BJ149" s="19" t="s">
        <v>82</v>
      </c>
      <c r="BK149" s="192">
        <f>ROUND(I149*H149,2)</f>
        <v>0</v>
      </c>
      <c r="BL149" s="19" t="s">
        <v>263</v>
      </c>
      <c r="BM149" s="191" t="s">
        <v>1055</v>
      </c>
    </row>
    <row r="150" s="2" customFormat="1">
      <c r="A150" s="38"/>
      <c r="B150" s="39"/>
      <c r="C150" s="38"/>
      <c r="D150" s="193" t="s">
        <v>154</v>
      </c>
      <c r="E150" s="38"/>
      <c r="F150" s="194" t="s">
        <v>1056</v>
      </c>
      <c r="G150" s="38"/>
      <c r="H150" s="38"/>
      <c r="I150" s="195"/>
      <c r="J150" s="38"/>
      <c r="K150" s="38"/>
      <c r="L150" s="39"/>
      <c r="M150" s="196"/>
      <c r="N150" s="197"/>
      <c r="O150" s="77"/>
      <c r="P150" s="77"/>
      <c r="Q150" s="77"/>
      <c r="R150" s="77"/>
      <c r="S150" s="77"/>
      <c r="T150" s="78"/>
      <c r="U150" s="38"/>
      <c r="V150" s="38"/>
      <c r="W150" s="38"/>
      <c r="X150" s="38"/>
      <c r="Y150" s="38"/>
      <c r="Z150" s="38"/>
      <c r="AA150" s="38"/>
      <c r="AB150" s="38"/>
      <c r="AC150" s="38"/>
      <c r="AD150" s="38"/>
      <c r="AE150" s="38"/>
      <c r="AT150" s="19" t="s">
        <v>154</v>
      </c>
      <c r="AU150" s="19" t="s">
        <v>84</v>
      </c>
    </row>
    <row r="151" s="2" customFormat="1">
      <c r="A151" s="38"/>
      <c r="B151" s="39"/>
      <c r="C151" s="38"/>
      <c r="D151" s="198" t="s">
        <v>156</v>
      </c>
      <c r="E151" s="38"/>
      <c r="F151" s="199" t="s">
        <v>1057</v>
      </c>
      <c r="G151" s="38"/>
      <c r="H151" s="38"/>
      <c r="I151" s="195"/>
      <c r="J151" s="38"/>
      <c r="K151" s="38"/>
      <c r="L151" s="39"/>
      <c r="M151" s="196"/>
      <c r="N151" s="197"/>
      <c r="O151" s="77"/>
      <c r="P151" s="77"/>
      <c r="Q151" s="77"/>
      <c r="R151" s="77"/>
      <c r="S151" s="77"/>
      <c r="T151" s="78"/>
      <c r="U151" s="38"/>
      <c r="V151" s="38"/>
      <c r="W151" s="38"/>
      <c r="X151" s="38"/>
      <c r="Y151" s="38"/>
      <c r="Z151" s="38"/>
      <c r="AA151" s="38"/>
      <c r="AB151" s="38"/>
      <c r="AC151" s="38"/>
      <c r="AD151" s="38"/>
      <c r="AE151" s="38"/>
      <c r="AT151" s="19" t="s">
        <v>156</v>
      </c>
      <c r="AU151" s="19" t="s">
        <v>84</v>
      </c>
    </row>
    <row r="152" s="15" customFormat="1">
      <c r="A152" s="15"/>
      <c r="B152" s="216"/>
      <c r="C152" s="15"/>
      <c r="D152" s="193" t="s">
        <v>158</v>
      </c>
      <c r="E152" s="217" t="s">
        <v>1</v>
      </c>
      <c r="F152" s="218" t="s">
        <v>1041</v>
      </c>
      <c r="G152" s="15"/>
      <c r="H152" s="217" t="s">
        <v>1</v>
      </c>
      <c r="I152" s="219"/>
      <c r="J152" s="15"/>
      <c r="K152" s="15"/>
      <c r="L152" s="216"/>
      <c r="M152" s="220"/>
      <c r="N152" s="221"/>
      <c r="O152" s="221"/>
      <c r="P152" s="221"/>
      <c r="Q152" s="221"/>
      <c r="R152" s="221"/>
      <c r="S152" s="221"/>
      <c r="T152" s="222"/>
      <c r="U152" s="15"/>
      <c r="V152" s="15"/>
      <c r="W152" s="15"/>
      <c r="X152" s="15"/>
      <c r="Y152" s="15"/>
      <c r="Z152" s="15"/>
      <c r="AA152" s="15"/>
      <c r="AB152" s="15"/>
      <c r="AC152" s="15"/>
      <c r="AD152" s="15"/>
      <c r="AE152" s="15"/>
      <c r="AT152" s="217" t="s">
        <v>158</v>
      </c>
      <c r="AU152" s="217" t="s">
        <v>84</v>
      </c>
      <c r="AV152" s="15" t="s">
        <v>82</v>
      </c>
      <c r="AW152" s="15" t="s">
        <v>31</v>
      </c>
      <c r="AX152" s="15" t="s">
        <v>74</v>
      </c>
      <c r="AY152" s="217" t="s">
        <v>145</v>
      </c>
    </row>
    <row r="153" s="13" customFormat="1">
      <c r="A153" s="13"/>
      <c r="B153" s="200"/>
      <c r="C153" s="13"/>
      <c r="D153" s="193" t="s">
        <v>158</v>
      </c>
      <c r="E153" s="201" t="s">
        <v>1</v>
      </c>
      <c r="F153" s="202" t="s">
        <v>243</v>
      </c>
      <c r="G153" s="13"/>
      <c r="H153" s="203">
        <v>13</v>
      </c>
      <c r="I153" s="204"/>
      <c r="J153" s="13"/>
      <c r="K153" s="13"/>
      <c r="L153" s="200"/>
      <c r="M153" s="205"/>
      <c r="N153" s="206"/>
      <c r="O153" s="206"/>
      <c r="P153" s="206"/>
      <c r="Q153" s="206"/>
      <c r="R153" s="206"/>
      <c r="S153" s="206"/>
      <c r="T153" s="207"/>
      <c r="U153" s="13"/>
      <c r="V153" s="13"/>
      <c r="W153" s="13"/>
      <c r="X153" s="13"/>
      <c r="Y153" s="13"/>
      <c r="Z153" s="13"/>
      <c r="AA153" s="13"/>
      <c r="AB153" s="13"/>
      <c r="AC153" s="13"/>
      <c r="AD153" s="13"/>
      <c r="AE153" s="13"/>
      <c r="AT153" s="201" t="s">
        <v>158</v>
      </c>
      <c r="AU153" s="201" t="s">
        <v>84</v>
      </c>
      <c r="AV153" s="13" t="s">
        <v>84</v>
      </c>
      <c r="AW153" s="13" t="s">
        <v>31</v>
      </c>
      <c r="AX153" s="13" t="s">
        <v>74</v>
      </c>
      <c r="AY153" s="201" t="s">
        <v>145</v>
      </c>
    </row>
    <row r="154" s="14" customFormat="1">
      <c r="A154" s="14"/>
      <c r="B154" s="208"/>
      <c r="C154" s="14"/>
      <c r="D154" s="193" t="s">
        <v>158</v>
      </c>
      <c r="E154" s="209" t="s">
        <v>1</v>
      </c>
      <c r="F154" s="210" t="s">
        <v>160</v>
      </c>
      <c r="G154" s="14"/>
      <c r="H154" s="211">
        <v>13</v>
      </c>
      <c r="I154" s="212"/>
      <c r="J154" s="14"/>
      <c r="K154" s="14"/>
      <c r="L154" s="208"/>
      <c r="M154" s="213"/>
      <c r="N154" s="214"/>
      <c r="O154" s="214"/>
      <c r="P154" s="214"/>
      <c r="Q154" s="214"/>
      <c r="R154" s="214"/>
      <c r="S154" s="214"/>
      <c r="T154" s="215"/>
      <c r="U154" s="14"/>
      <c r="V154" s="14"/>
      <c r="W154" s="14"/>
      <c r="X154" s="14"/>
      <c r="Y154" s="14"/>
      <c r="Z154" s="14"/>
      <c r="AA154" s="14"/>
      <c r="AB154" s="14"/>
      <c r="AC154" s="14"/>
      <c r="AD154" s="14"/>
      <c r="AE154" s="14"/>
      <c r="AT154" s="209" t="s">
        <v>158</v>
      </c>
      <c r="AU154" s="209" t="s">
        <v>84</v>
      </c>
      <c r="AV154" s="14" t="s">
        <v>152</v>
      </c>
      <c r="AW154" s="14" t="s">
        <v>31</v>
      </c>
      <c r="AX154" s="14" t="s">
        <v>82</v>
      </c>
      <c r="AY154" s="209" t="s">
        <v>145</v>
      </c>
    </row>
    <row r="155" s="2" customFormat="1" ht="16.5" customHeight="1">
      <c r="A155" s="38"/>
      <c r="B155" s="179"/>
      <c r="C155" s="224" t="s">
        <v>182</v>
      </c>
      <c r="D155" s="224" t="s">
        <v>238</v>
      </c>
      <c r="E155" s="225" t="s">
        <v>1058</v>
      </c>
      <c r="F155" s="226" t="s">
        <v>1059</v>
      </c>
      <c r="G155" s="227" t="s">
        <v>233</v>
      </c>
      <c r="H155" s="228">
        <v>1</v>
      </c>
      <c r="I155" s="229"/>
      <c r="J155" s="230">
        <f>ROUND(I155*H155,2)</f>
        <v>0</v>
      </c>
      <c r="K155" s="226" t="s">
        <v>151</v>
      </c>
      <c r="L155" s="231"/>
      <c r="M155" s="232" t="s">
        <v>1</v>
      </c>
      <c r="N155" s="233" t="s">
        <v>39</v>
      </c>
      <c r="O155" s="77"/>
      <c r="P155" s="189">
        <f>O155*H155</f>
        <v>0</v>
      </c>
      <c r="Q155" s="189">
        <v>4.0000000000000003E-05</v>
      </c>
      <c r="R155" s="189">
        <f>Q155*H155</f>
        <v>4.0000000000000003E-05</v>
      </c>
      <c r="S155" s="189">
        <v>0</v>
      </c>
      <c r="T155" s="190">
        <f>S155*H155</f>
        <v>0</v>
      </c>
      <c r="U155" s="38"/>
      <c r="V155" s="38"/>
      <c r="W155" s="38"/>
      <c r="X155" s="38"/>
      <c r="Y155" s="38"/>
      <c r="Z155" s="38"/>
      <c r="AA155" s="38"/>
      <c r="AB155" s="38"/>
      <c r="AC155" s="38"/>
      <c r="AD155" s="38"/>
      <c r="AE155" s="38"/>
      <c r="AR155" s="191" t="s">
        <v>304</v>
      </c>
      <c r="AT155" s="191" t="s">
        <v>238</v>
      </c>
      <c r="AU155" s="191" t="s">
        <v>84</v>
      </c>
      <c r="AY155" s="19" t="s">
        <v>145</v>
      </c>
      <c r="BE155" s="192">
        <f>IF(N155="základní",J155,0)</f>
        <v>0</v>
      </c>
      <c r="BF155" s="192">
        <f>IF(N155="snížená",J155,0)</f>
        <v>0</v>
      </c>
      <c r="BG155" s="192">
        <f>IF(N155="zákl. přenesená",J155,0)</f>
        <v>0</v>
      </c>
      <c r="BH155" s="192">
        <f>IF(N155="sníž. přenesená",J155,0)</f>
        <v>0</v>
      </c>
      <c r="BI155" s="192">
        <f>IF(N155="nulová",J155,0)</f>
        <v>0</v>
      </c>
      <c r="BJ155" s="19" t="s">
        <v>82</v>
      </c>
      <c r="BK155" s="192">
        <f>ROUND(I155*H155,2)</f>
        <v>0</v>
      </c>
      <c r="BL155" s="19" t="s">
        <v>263</v>
      </c>
      <c r="BM155" s="191" t="s">
        <v>1060</v>
      </c>
    </row>
    <row r="156" s="2" customFormat="1">
      <c r="A156" s="38"/>
      <c r="B156" s="39"/>
      <c r="C156" s="38"/>
      <c r="D156" s="193" t="s">
        <v>154</v>
      </c>
      <c r="E156" s="38"/>
      <c r="F156" s="194" t="s">
        <v>1059</v>
      </c>
      <c r="G156" s="38"/>
      <c r="H156" s="38"/>
      <c r="I156" s="195"/>
      <c r="J156" s="38"/>
      <c r="K156" s="38"/>
      <c r="L156" s="39"/>
      <c r="M156" s="196"/>
      <c r="N156" s="197"/>
      <c r="O156" s="77"/>
      <c r="P156" s="77"/>
      <c r="Q156" s="77"/>
      <c r="R156" s="77"/>
      <c r="S156" s="77"/>
      <c r="T156" s="78"/>
      <c r="U156" s="38"/>
      <c r="V156" s="38"/>
      <c r="W156" s="38"/>
      <c r="X156" s="38"/>
      <c r="Y156" s="38"/>
      <c r="Z156" s="38"/>
      <c r="AA156" s="38"/>
      <c r="AB156" s="38"/>
      <c r="AC156" s="38"/>
      <c r="AD156" s="38"/>
      <c r="AE156" s="38"/>
      <c r="AT156" s="19" t="s">
        <v>154</v>
      </c>
      <c r="AU156" s="19" t="s">
        <v>84</v>
      </c>
    </row>
    <row r="157" s="2" customFormat="1" ht="21.75" customHeight="1">
      <c r="A157" s="38"/>
      <c r="B157" s="179"/>
      <c r="C157" s="224" t="s">
        <v>190</v>
      </c>
      <c r="D157" s="224" t="s">
        <v>238</v>
      </c>
      <c r="E157" s="225" t="s">
        <v>1061</v>
      </c>
      <c r="F157" s="226" t="s">
        <v>1062</v>
      </c>
      <c r="G157" s="227" t="s">
        <v>233</v>
      </c>
      <c r="H157" s="228">
        <v>26</v>
      </c>
      <c r="I157" s="229"/>
      <c r="J157" s="230">
        <f>ROUND(I157*H157,2)</f>
        <v>0</v>
      </c>
      <c r="K157" s="226" t="s">
        <v>151</v>
      </c>
      <c r="L157" s="231"/>
      <c r="M157" s="232" t="s">
        <v>1</v>
      </c>
      <c r="N157" s="233" t="s">
        <v>39</v>
      </c>
      <c r="O157" s="77"/>
      <c r="P157" s="189">
        <f>O157*H157</f>
        <v>0</v>
      </c>
      <c r="Q157" s="189">
        <v>6.9999999999999994E-05</v>
      </c>
      <c r="R157" s="189">
        <f>Q157*H157</f>
        <v>0.0018199999999999998</v>
      </c>
      <c r="S157" s="189">
        <v>0</v>
      </c>
      <c r="T157" s="190">
        <f>S157*H157</f>
        <v>0</v>
      </c>
      <c r="U157" s="38"/>
      <c r="V157" s="38"/>
      <c r="W157" s="38"/>
      <c r="X157" s="38"/>
      <c r="Y157" s="38"/>
      <c r="Z157" s="38"/>
      <c r="AA157" s="38"/>
      <c r="AB157" s="38"/>
      <c r="AC157" s="38"/>
      <c r="AD157" s="38"/>
      <c r="AE157" s="38"/>
      <c r="AR157" s="191" t="s">
        <v>304</v>
      </c>
      <c r="AT157" s="191" t="s">
        <v>238</v>
      </c>
      <c r="AU157" s="191" t="s">
        <v>84</v>
      </c>
      <c r="AY157" s="19" t="s">
        <v>145</v>
      </c>
      <c r="BE157" s="192">
        <f>IF(N157="základní",J157,0)</f>
        <v>0</v>
      </c>
      <c r="BF157" s="192">
        <f>IF(N157="snížená",J157,0)</f>
        <v>0</v>
      </c>
      <c r="BG157" s="192">
        <f>IF(N157="zákl. přenesená",J157,0)</f>
        <v>0</v>
      </c>
      <c r="BH157" s="192">
        <f>IF(N157="sníž. přenesená",J157,0)</f>
        <v>0</v>
      </c>
      <c r="BI157" s="192">
        <f>IF(N157="nulová",J157,0)</f>
        <v>0</v>
      </c>
      <c r="BJ157" s="19" t="s">
        <v>82</v>
      </c>
      <c r="BK157" s="192">
        <f>ROUND(I157*H157,2)</f>
        <v>0</v>
      </c>
      <c r="BL157" s="19" t="s">
        <v>263</v>
      </c>
      <c r="BM157" s="191" t="s">
        <v>1063</v>
      </c>
    </row>
    <row r="158" s="2" customFormat="1">
      <c r="A158" s="38"/>
      <c r="B158" s="39"/>
      <c r="C158" s="38"/>
      <c r="D158" s="193" t="s">
        <v>154</v>
      </c>
      <c r="E158" s="38"/>
      <c r="F158" s="194" t="s">
        <v>1062</v>
      </c>
      <c r="G158" s="38"/>
      <c r="H158" s="38"/>
      <c r="I158" s="195"/>
      <c r="J158" s="38"/>
      <c r="K158" s="38"/>
      <c r="L158" s="39"/>
      <c r="M158" s="196"/>
      <c r="N158" s="197"/>
      <c r="O158" s="77"/>
      <c r="P158" s="77"/>
      <c r="Q158" s="77"/>
      <c r="R158" s="77"/>
      <c r="S158" s="77"/>
      <c r="T158" s="78"/>
      <c r="U158" s="38"/>
      <c r="V158" s="38"/>
      <c r="W158" s="38"/>
      <c r="X158" s="38"/>
      <c r="Y158" s="38"/>
      <c r="Z158" s="38"/>
      <c r="AA158" s="38"/>
      <c r="AB158" s="38"/>
      <c r="AC158" s="38"/>
      <c r="AD158" s="38"/>
      <c r="AE158" s="38"/>
      <c r="AT158" s="19" t="s">
        <v>154</v>
      </c>
      <c r="AU158" s="19" t="s">
        <v>84</v>
      </c>
    </row>
    <row r="159" s="2" customFormat="1" ht="21.75" customHeight="1">
      <c r="A159" s="38"/>
      <c r="B159" s="179"/>
      <c r="C159" s="224" t="s">
        <v>199</v>
      </c>
      <c r="D159" s="224" t="s">
        <v>238</v>
      </c>
      <c r="E159" s="225" t="s">
        <v>1064</v>
      </c>
      <c r="F159" s="226" t="s">
        <v>1065</v>
      </c>
      <c r="G159" s="227" t="s">
        <v>233</v>
      </c>
      <c r="H159" s="228">
        <v>5</v>
      </c>
      <c r="I159" s="229"/>
      <c r="J159" s="230">
        <f>ROUND(I159*H159,2)</f>
        <v>0</v>
      </c>
      <c r="K159" s="226" t="s">
        <v>151</v>
      </c>
      <c r="L159" s="231"/>
      <c r="M159" s="232" t="s">
        <v>1</v>
      </c>
      <c r="N159" s="233" t="s">
        <v>39</v>
      </c>
      <c r="O159" s="77"/>
      <c r="P159" s="189">
        <f>O159*H159</f>
        <v>0</v>
      </c>
      <c r="Q159" s="189">
        <v>3.0000000000000001E-05</v>
      </c>
      <c r="R159" s="189">
        <f>Q159*H159</f>
        <v>0.00015000000000000001</v>
      </c>
      <c r="S159" s="189">
        <v>0</v>
      </c>
      <c r="T159" s="190">
        <f>S159*H159</f>
        <v>0</v>
      </c>
      <c r="U159" s="38"/>
      <c r="V159" s="38"/>
      <c r="W159" s="38"/>
      <c r="X159" s="38"/>
      <c r="Y159" s="38"/>
      <c r="Z159" s="38"/>
      <c r="AA159" s="38"/>
      <c r="AB159" s="38"/>
      <c r="AC159" s="38"/>
      <c r="AD159" s="38"/>
      <c r="AE159" s="38"/>
      <c r="AR159" s="191" t="s">
        <v>304</v>
      </c>
      <c r="AT159" s="191" t="s">
        <v>238</v>
      </c>
      <c r="AU159" s="191" t="s">
        <v>84</v>
      </c>
      <c r="AY159" s="19" t="s">
        <v>145</v>
      </c>
      <c r="BE159" s="192">
        <f>IF(N159="základní",J159,0)</f>
        <v>0</v>
      </c>
      <c r="BF159" s="192">
        <f>IF(N159="snížená",J159,0)</f>
        <v>0</v>
      </c>
      <c r="BG159" s="192">
        <f>IF(N159="zákl. přenesená",J159,0)</f>
        <v>0</v>
      </c>
      <c r="BH159" s="192">
        <f>IF(N159="sníž. přenesená",J159,0)</f>
        <v>0</v>
      </c>
      <c r="BI159" s="192">
        <f>IF(N159="nulová",J159,0)</f>
        <v>0</v>
      </c>
      <c r="BJ159" s="19" t="s">
        <v>82</v>
      </c>
      <c r="BK159" s="192">
        <f>ROUND(I159*H159,2)</f>
        <v>0</v>
      </c>
      <c r="BL159" s="19" t="s">
        <v>263</v>
      </c>
      <c r="BM159" s="191" t="s">
        <v>1066</v>
      </c>
    </row>
    <row r="160" s="2" customFormat="1">
      <c r="A160" s="38"/>
      <c r="B160" s="39"/>
      <c r="C160" s="38"/>
      <c r="D160" s="193" t="s">
        <v>154</v>
      </c>
      <c r="E160" s="38"/>
      <c r="F160" s="194" t="s">
        <v>1065</v>
      </c>
      <c r="G160" s="38"/>
      <c r="H160" s="38"/>
      <c r="I160" s="195"/>
      <c r="J160" s="38"/>
      <c r="K160" s="38"/>
      <c r="L160" s="39"/>
      <c r="M160" s="196"/>
      <c r="N160" s="197"/>
      <c r="O160" s="77"/>
      <c r="P160" s="77"/>
      <c r="Q160" s="77"/>
      <c r="R160" s="77"/>
      <c r="S160" s="77"/>
      <c r="T160" s="78"/>
      <c r="U160" s="38"/>
      <c r="V160" s="38"/>
      <c r="W160" s="38"/>
      <c r="X160" s="38"/>
      <c r="Y160" s="38"/>
      <c r="Z160" s="38"/>
      <c r="AA160" s="38"/>
      <c r="AB160" s="38"/>
      <c r="AC160" s="38"/>
      <c r="AD160" s="38"/>
      <c r="AE160" s="38"/>
      <c r="AT160" s="19" t="s">
        <v>154</v>
      </c>
      <c r="AU160" s="19" t="s">
        <v>84</v>
      </c>
    </row>
    <row r="161" s="2" customFormat="1" ht="16.5" customHeight="1">
      <c r="A161" s="38"/>
      <c r="B161" s="179"/>
      <c r="C161" s="180" t="s">
        <v>207</v>
      </c>
      <c r="D161" s="180" t="s">
        <v>147</v>
      </c>
      <c r="E161" s="181" t="s">
        <v>1067</v>
      </c>
      <c r="F161" s="182" t="s">
        <v>1068</v>
      </c>
      <c r="G161" s="183" t="s">
        <v>392</v>
      </c>
      <c r="H161" s="184">
        <v>4</v>
      </c>
      <c r="I161" s="185"/>
      <c r="J161" s="186">
        <f>ROUND(I161*H161,2)</f>
        <v>0</v>
      </c>
      <c r="K161" s="182" t="s">
        <v>151</v>
      </c>
      <c r="L161" s="39"/>
      <c r="M161" s="187" t="s">
        <v>1</v>
      </c>
      <c r="N161" s="188" t="s">
        <v>39</v>
      </c>
      <c r="O161" s="77"/>
      <c r="P161" s="189">
        <f>O161*H161</f>
        <v>0</v>
      </c>
      <c r="Q161" s="189">
        <v>0.00042999999999999999</v>
      </c>
      <c r="R161" s="189">
        <f>Q161*H161</f>
        <v>0.00172</v>
      </c>
      <c r="S161" s="189">
        <v>0</v>
      </c>
      <c r="T161" s="190">
        <f>S161*H161</f>
        <v>0</v>
      </c>
      <c r="U161" s="38"/>
      <c r="V161" s="38"/>
      <c r="W161" s="38"/>
      <c r="X161" s="38"/>
      <c r="Y161" s="38"/>
      <c r="Z161" s="38"/>
      <c r="AA161" s="38"/>
      <c r="AB161" s="38"/>
      <c r="AC161" s="38"/>
      <c r="AD161" s="38"/>
      <c r="AE161" s="38"/>
      <c r="AR161" s="191" t="s">
        <v>263</v>
      </c>
      <c r="AT161" s="191" t="s">
        <v>147</v>
      </c>
      <c r="AU161" s="191" t="s">
        <v>84</v>
      </c>
      <c r="AY161" s="19" t="s">
        <v>145</v>
      </c>
      <c r="BE161" s="192">
        <f>IF(N161="základní",J161,0)</f>
        <v>0</v>
      </c>
      <c r="BF161" s="192">
        <f>IF(N161="snížená",J161,0)</f>
        <v>0</v>
      </c>
      <c r="BG161" s="192">
        <f>IF(N161="zákl. přenesená",J161,0)</f>
        <v>0</v>
      </c>
      <c r="BH161" s="192">
        <f>IF(N161="sníž. přenesená",J161,0)</f>
        <v>0</v>
      </c>
      <c r="BI161" s="192">
        <f>IF(N161="nulová",J161,0)</f>
        <v>0</v>
      </c>
      <c r="BJ161" s="19" t="s">
        <v>82</v>
      </c>
      <c r="BK161" s="192">
        <f>ROUND(I161*H161,2)</f>
        <v>0</v>
      </c>
      <c r="BL161" s="19" t="s">
        <v>263</v>
      </c>
      <c r="BM161" s="191" t="s">
        <v>1069</v>
      </c>
    </row>
    <row r="162" s="2" customFormat="1">
      <c r="A162" s="38"/>
      <c r="B162" s="39"/>
      <c r="C162" s="38"/>
      <c r="D162" s="193" t="s">
        <v>154</v>
      </c>
      <c r="E162" s="38"/>
      <c r="F162" s="194" t="s">
        <v>1070</v>
      </c>
      <c r="G162" s="38"/>
      <c r="H162" s="38"/>
      <c r="I162" s="195"/>
      <c r="J162" s="38"/>
      <c r="K162" s="38"/>
      <c r="L162" s="39"/>
      <c r="M162" s="196"/>
      <c r="N162" s="197"/>
      <c r="O162" s="77"/>
      <c r="P162" s="77"/>
      <c r="Q162" s="77"/>
      <c r="R162" s="77"/>
      <c r="S162" s="77"/>
      <c r="T162" s="78"/>
      <c r="U162" s="38"/>
      <c r="V162" s="38"/>
      <c r="W162" s="38"/>
      <c r="X162" s="38"/>
      <c r="Y162" s="38"/>
      <c r="Z162" s="38"/>
      <c r="AA162" s="38"/>
      <c r="AB162" s="38"/>
      <c r="AC162" s="38"/>
      <c r="AD162" s="38"/>
      <c r="AE162" s="38"/>
      <c r="AT162" s="19" t="s">
        <v>154</v>
      </c>
      <c r="AU162" s="19" t="s">
        <v>84</v>
      </c>
    </row>
    <row r="163" s="2" customFormat="1">
      <c r="A163" s="38"/>
      <c r="B163" s="39"/>
      <c r="C163" s="38"/>
      <c r="D163" s="198" t="s">
        <v>156</v>
      </c>
      <c r="E163" s="38"/>
      <c r="F163" s="199" t="s">
        <v>1071</v>
      </c>
      <c r="G163" s="38"/>
      <c r="H163" s="38"/>
      <c r="I163" s="195"/>
      <c r="J163" s="38"/>
      <c r="K163" s="38"/>
      <c r="L163" s="39"/>
      <c r="M163" s="196"/>
      <c r="N163" s="197"/>
      <c r="O163" s="77"/>
      <c r="P163" s="77"/>
      <c r="Q163" s="77"/>
      <c r="R163" s="77"/>
      <c r="S163" s="77"/>
      <c r="T163" s="78"/>
      <c r="U163" s="38"/>
      <c r="V163" s="38"/>
      <c r="W163" s="38"/>
      <c r="X163" s="38"/>
      <c r="Y163" s="38"/>
      <c r="Z163" s="38"/>
      <c r="AA163" s="38"/>
      <c r="AB163" s="38"/>
      <c r="AC163" s="38"/>
      <c r="AD163" s="38"/>
      <c r="AE163" s="38"/>
      <c r="AT163" s="19" t="s">
        <v>156</v>
      </c>
      <c r="AU163" s="19" t="s">
        <v>84</v>
      </c>
    </row>
    <row r="164" s="15" customFormat="1">
      <c r="A164" s="15"/>
      <c r="B164" s="216"/>
      <c r="C164" s="15"/>
      <c r="D164" s="193" t="s">
        <v>158</v>
      </c>
      <c r="E164" s="217" t="s">
        <v>1</v>
      </c>
      <c r="F164" s="218" t="s">
        <v>1041</v>
      </c>
      <c r="G164" s="15"/>
      <c r="H164" s="217" t="s">
        <v>1</v>
      </c>
      <c r="I164" s="219"/>
      <c r="J164" s="15"/>
      <c r="K164" s="15"/>
      <c r="L164" s="216"/>
      <c r="M164" s="220"/>
      <c r="N164" s="221"/>
      <c r="O164" s="221"/>
      <c r="P164" s="221"/>
      <c r="Q164" s="221"/>
      <c r="R164" s="221"/>
      <c r="S164" s="221"/>
      <c r="T164" s="222"/>
      <c r="U164" s="15"/>
      <c r="V164" s="15"/>
      <c r="W164" s="15"/>
      <c r="X164" s="15"/>
      <c r="Y164" s="15"/>
      <c r="Z164" s="15"/>
      <c r="AA164" s="15"/>
      <c r="AB164" s="15"/>
      <c r="AC164" s="15"/>
      <c r="AD164" s="15"/>
      <c r="AE164" s="15"/>
      <c r="AT164" s="217" t="s">
        <v>158</v>
      </c>
      <c r="AU164" s="217" t="s">
        <v>84</v>
      </c>
      <c r="AV164" s="15" t="s">
        <v>82</v>
      </c>
      <c r="AW164" s="15" t="s">
        <v>31</v>
      </c>
      <c r="AX164" s="15" t="s">
        <v>74</v>
      </c>
      <c r="AY164" s="217" t="s">
        <v>145</v>
      </c>
    </row>
    <row r="165" s="13" customFormat="1">
      <c r="A165" s="13"/>
      <c r="B165" s="200"/>
      <c r="C165" s="13"/>
      <c r="D165" s="193" t="s">
        <v>158</v>
      </c>
      <c r="E165" s="201" t="s">
        <v>1</v>
      </c>
      <c r="F165" s="202" t="s">
        <v>152</v>
      </c>
      <c r="G165" s="13"/>
      <c r="H165" s="203">
        <v>4</v>
      </c>
      <c r="I165" s="204"/>
      <c r="J165" s="13"/>
      <c r="K165" s="13"/>
      <c r="L165" s="200"/>
      <c r="M165" s="205"/>
      <c r="N165" s="206"/>
      <c r="O165" s="206"/>
      <c r="P165" s="206"/>
      <c r="Q165" s="206"/>
      <c r="R165" s="206"/>
      <c r="S165" s="206"/>
      <c r="T165" s="207"/>
      <c r="U165" s="13"/>
      <c r="V165" s="13"/>
      <c r="W165" s="13"/>
      <c r="X165" s="13"/>
      <c r="Y165" s="13"/>
      <c r="Z165" s="13"/>
      <c r="AA165" s="13"/>
      <c r="AB165" s="13"/>
      <c r="AC165" s="13"/>
      <c r="AD165" s="13"/>
      <c r="AE165" s="13"/>
      <c r="AT165" s="201" t="s">
        <v>158</v>
      </c>
      <c r="AU165" s="201" t="s">
        <v>84</v>
      </c>
      <c r="AV165" s="13" t="s">
        <v>84</v>
      </c>
      <c r="AW165" s="13" t="s">
        <v>31</v>
      </c>
      <c r="AX165" s="13" t="s">
        <v>74</v>
      </c>
      <c r="AY165" s="201" t="s">
        <v>145</v>
      </c>
    </row>
    <row r="166" s="14" customFormat="1">
      <c r="A166" s="14"/>
      <c r="B166" s="208"/>
      <c r="C166" s="14"/>
      <c r="D166" s="193" t="s">
        <v>158</v>
      </c>
      <c r="E166" s="209" t="s">
        <v>1</v>
      </c>
      <c r="F166" s="210" t="s">
        <v>160</v>
      </c>
      <c r="G166" s="14"/>
      <c r="H166" s="211">
        <v>4</v>
      </c>
      <c r="I166" s="212"/>
      <c r="J166" s="14"/>
      <c r="K166" s="14"/>
      <c r="L166" s="208"/>
      <c r="M166" s="213"/>
      <c r="N166" s="214"/>
      <c r="O166" s="214"/>
      <c r="P166" s="214"/>
      <c r="Q166" s="214"/>
      <c r="R166" s="214"/>
      <c r="S166" s="214"/>
      <c r="T166" s="215"/>
      <c r="U166" s="14"/>
      <c r="V166" s="14"/>
      <c r="W166" s="14"/>
      <c r="X166" s="14"/>
      <c r="Y166" s="14"/>
      <c r="Z166" s="14"/>
      <c r="AA166" s="14"/>
      <c r="AB166" s="14"/>
      <c r="AC166" s="14"/>
      <c r="AD166" s="14"/>
      <c r="AE166" s="14"/>
      <c r="AT166" s="209" t="s">
        <v>158</v>
      </c>
      <c r="AU166" s="209" t="s">
        <v>84</v>
      </c>
      <c r="AV166" s="14" t="s">
        <v>152</v>
      </c>
      <c r="AW166" s="14" t="s">
        <v>31</v>
      </c>
      <c r="AX166" s="14" t="s">
        <v>82</v>
      </c>
      <c r="AY166" s="209" t="s">
        <v>145</v>
      </c>
    </row>
    <row r="167" s="2" customFormat="1" ht="21.75" customHeight="1">
      <c r="A167" s="38"/>
      <c r="B167" s="179"/>
      <c r="C167" s="224" t="s">
        <v>217</v>
      </c>
      <c r="D167" s="224" t="s">
        <v>238</v>
      </c>
      <c r="E167" s="225" t="s">
        <v>1072</v>
      </c>
      <c r="F167" s="226" t="s">
        <v>1073</v>
      </c>
      <c r="G167" s="227" t="s">
        <v>233</v>
      </c>
      <c r="H167" s="228">
        <v>4</v>
      </c>
      <c r="I167" s="229"/>
      <c r="J167" s="230">
        <f>ROUND(I167*H167,2)</f>
        <v>0</v>
      </c>
      <c r="K167" s="226" t="s">
        <v>151</v>
      </c>
      <c r="L167" s="231"/>
      <c r="M167" s="232" t="s">
        <v>1</v>
      </c>
      <c r="N167" s="233" t="s">
        <v>39</v>
      </c>
      <c r="O167" s="77"/>
      <c r="P167" s="189">
        <f>O167*H167</f>
        <v>0</v>
      </c>
      <c r="Q167" s="189">
        <v>6.9999999999999994E-05</v>
      </c>
      <c r="R167" s="189">
        <f>Q167*H167</f>
        <v>0.00027999999999999998</v>
      </c>
      <c r="S167" s="189">
        <v>0</v>
      </c>
      <c r="T167" s="190">
        <f>S167*H167</f>
        <v>0</v>
      </c>
      <c r="U167" s="38"/>
      <c r="V167" s="38"/>
      <c r="W167" s="38"/>
      <c r="X167" s="38"/>
      <c r="Y167" s="38"/>
      <c r="Z167" s="38"/>
      <c r="AA167" s="38"/>
      <c r="AB167" s="38"/>
      <c r="AC167" s="38"/>
      <c r="AD167" s="38"/>
      <c r="AE167" s="38"/>
      <c r="AR167" s="191" t="s">
        <v>304</v>
      </c>
      <c r="AT167" s="191" t="s">
        <v>238</v>
      </c>
      <c r="AU167" s="191" t="s">
        <v>84</v>
      </c>
      <c r="AY167" s="19" t="s">
        <v>145</v>
      </c>
      <c r="BE167" s="192">
        <f>IF(N167="základní",J167,0)</f>
        <v>0</v>
      </c>
      <c r="BF167" s="192">
        <f>IF(N167="snížená",J167,0)</f>
        <v>0</v>
      </c>
      <c r="BG167" s="192">
        <f>IF(N167="zákl. přenesená",J167,0)</f>
        <v>0</v>
      </c>
      <c r="BH167" s="192">
        <f>IF(N167="sníž. přenesená",J167,0)</f>
        <v>0</v>
      </c>
      <c r="BI167" s="192">
        <f>IF(N167="nulová",J167,0)</f>
        <v>0</v>
      </c>
      <c r="BJ167" s="19" t="s">
        <v>82</v>
      </c>
      <c r="BK167" s="192">
        <f>ROUND(I167*H167,2)</f>
        <v>0</v>
      </c>
      <c r="BL167" s="19" t="s">
        <v>263</v>
      </c>
      <c r="BM167" s="191" t="s">
        <v>1074</v>
      </c>
    </row>
    <row r="168" s="2" customFormat="1">
      <c r="A168" s="38"/>
      <c r="B168" s="39"/>
      <c r="C168" s="38"/>
      <c r="D168" s="193" t="s">
        <v>154</v>
      </c>
      <c r="E168" s="38"/>
      <c r="F168" s="194" t="s">
        <v>1073</v>
      </c>
      <c r="G168" s="38"/>
      <c r="H168" s="38"/>
      <c r="I168" s="195"/>
      <c r="J168" s="38"/>
      <c r="K168" s="38"/>
      <c r="L168" s="39"/>
      <c r="M168" s="196"/>
      <c r="N168" s="197"/>
      <c r="O168" s="77"/>
      <c r="P168" s="77"/>
      <c r="Q168" s="77"/>
      <c r="R168" s="77"/>
      <c r="S168" s="77"/>
      <c r="T168" s="78"/>
      <c r="U168" s="38"/>
      <c r="V168" s="38"/>
      <c r="W168" s="38"/>
      <c r="X168" s="38"/>
      <c r="Y168" s="38"/>
      <c r="Z168" s="38"/>
      <c r="AA168" s="38"/>
      <c r="AB168" s="38"/>
      <c r="AC168" s="38"/>
      <c r="AD168" s="38"/>
      <c r="AE168" s="38"/>
      <c r="AT168" s="19" t="s">
        <v>154</v>
      </c>
      <c r="AU168" s="19" t="s">
        <v>84</v>
      </c>
    </row>
    <row r="169" s="2" customFormat="1" ht="21.75" customHeight="1">
      <c r="A169" s="38"/>
      <c r="B169" s="179"/>
      <c r="C169" s="224" t="s">
        <v>224</v>
      </c>
      <c r="D169" s="224" t="s">
        <v>238</v>
      </c>
      <c r="E169" s="225" t="s">
        <v>1075</v>
      </c>
      <c r="F169" s="226" t="s">
        <v>1076</v>
      </c>
      <c r="G169" s="227" t="s">
        <v>233</v>
      </c>
      <c r="H169" s="228">
        <v>6</v>
      </c>
      <c r="I169" s="229"/>
      <c r="J169" s="230">
        <f>ROUND(I169*H169,2)</f>
        <v>0</v>
      </c>
      <c r="K169" s="226" t="s">
        <v>151</v>
      </c>
      <c r="L169" s="231"/>
      <c r="M169" s="232" t="s">
        <v>1</v>
      </c>
      <c r="N169" s="233" t="s">
        <v>39</v>
      </c>
      <c r="O169" s="77"/>
      <c r="P169" s="189">
        <f>O169*H169</f>
        <v>0</v>
      </c>
      <c r="Q169" s="189">
        <v>4.0000000000000003E-05</v>
      </c>
      <c r="R169" s="189">
        <f>Q169*H169</f>
        <v>0.00024000000000000003</v>
      </c>
      <c r="S169" s="189">
        <v>0</v>
      </c>
      <c r="T169" s="190">
        <f>S169*H169</f>
        <v>0</v>
      </c>
      <c r="U169" s="38"/>
      <c r="V169" s="38"/>
      <c r="W169" s="38"/>
      <c r="X169" s="38"/>
      <c r="Y169" s="38"/>
      <c r="Z169" s="38"/>
      <c r="AA169" s="38"/>
      <c r="AB169" s="38"/>
      <c r="AC169" s="38"/>
      <c r="AD169" s="38"/>
      <c r="AE169" s="38"/>
      <c r="AR169" s="191" t="s">
        <v>304</v>
      </c>
      <c r="AT169" s="191" t="s">
        <v>238</v>
      </c>
      <c r="AU169" s="191" t="s">
        <v>84</v>
      </c>
      <c r="AY169" s="19" t="s">
        <v>145</v>
      </c>
      <c r="BE169" s="192">
        <f>IF(N169="základní",J169,0)</f>
        <v>0</v>
      </c>
      <c r="BF169" s="192">
        <f>IF(N169="snížená",J169,0)</f>
        <v>0</v>
      </c>
      <c r="BG169" s="192">
        <f>IF(N169="zákl. přenesená",J169,0)</f>
        <v>0</v>
      </c>
      <c r="BH169" s="192">
        <f>IF(N169="sníž. přenesená",J169,0)</f>
        <v>0</v>
      </c>
      <c r="BI169" s="192">
        <f>IF(N169="nulová",J169,0)</f>
        <v>0</v>
      </c>
      <c r="BJ169" s="19" t="s">
        <v>82</v>
      </c>
      <c r="BK169" s="192">
        <f>ROUND(I169*H169,2)</f>
        <v>0</v>
      </c>
      <c r="BL169" s="19" t="s">
        <v>263</v>
      </c>
      <c r="BM169" s="191" t="s">
        <v>1077</v>
      </c>
    </row>
    <row r="170" s="2" customFormat="1">
      <c r="A170" s="38"/>
      <c r="B170" s="39"/>
      <c r="C170" s="38"/>
      <c r="D170" s="193" t="s">
        <v>154</v>
      </c>
      <c r="E170" s="38"/>
      <c r="F170" s="194" t="s">
        <v>1076</v>
      </c>
      <c r="G170" s="38"/>
      <c r="H170" s="38"/>
      <c r="I170" s="195"/>
      <c r="J170" s="38"/>
      <c r="K170" s="38"/>
      <c r="L170" s="39"/>
      <c r="M170" s="196"/>
      <c r="N170" s="197"/>
      <c r="O170" s="77"/>
      <c r="P170" s="77"/>
      <c r="Q170" s="77"/>
      <c r="R170" s="77"/>
      <c r="S170" s="77"/>
      <c r="T170" s="78"/>
      <c r="U170" s="38"/>
      <c r="V170" s="38"/>
      <c r="W170" s="38"/>
      <c r="X170" s="38"/>
      <c r="Y170" s="38"/>
      <c r="Z170" s="38"/>
      <c r="AA170" s="38"/>
      <c r="AB170" s="38"/>
      <c r="AC170" s="38"/>
      <c r="AD170" s="38"/>
      <c r="AE170" s="38"/>
      <c r="AT170" s="19" t="s">
        <v>154</v>
      </c>
      <c r="AU170" s="19" t="s">
        <v>84</v>
      </c>
    </row>
    <row r="171" s="2" customFormat="1" ht="16.5" customHeight="1">
      <c r="A171" s="38"/>
      <c r="B171" s="179"/>
      <c r="C171" s="224" t="s">
        <v>230</v>
      </c>
      <c r="D171" s="224" t="s">
        <v>238</v>
      </c>
      <c r="E171" s="225" t="s">
        <v>1078</v>
      </c>
      <c r="F171" s="226" t="s">
        <v>1079</v>
      </c>
      <c r="G171" s="227" t="s">
        <v>233</v>
      </c>
      <c r="H171" s="228">
        <v>2</v>
      </c>
      <c r="I171" s="229"/>
      <c r="J171" s="230">
        <f>ROUND(I171*H171,2)</f>
        <v>0</v>
      </c>
      <c r="K171" s="226" t="s">
        <v>151</v>
      </c>
      <c r="L171" s="231"/>
      <c r="M171" s="232" t="s">
        <v>1</v>
      </c>
      <c r="N171" s="233" t="s">
        <v>39</v>
      </c>
      <c r="O171" s="77"/>
      <c r="P171" s="189">
        <f>O171*H171</f>
        <v>0</v>
      </c>
      <c r="Q171" s="189">
        <v>6.0000000000000002E-05</v>
      </c>
      <c r="R171" s="189">
        <f>Q171*H171</f>
        <v>0.00012</v>
      </c>
      <c r="S171" s="189">
        <v>0</v>
      </c>
      <c r="T171" s="190">
        <f>S171*H171</f>
        <v>0</v>
      </c>
      <c r="U171" s="38"/>
      <c r="V171" s="38"/>
      <c r="W171" s="38"/>
      <c r="X171" s="38"/>
      <c r="Y171" s="38"/>
      <c r="Z171" s="38"/>
      <c r="AA171" s="38"/>
      <c r="AB171" s="38"/>
      <c r="AC171" s="38"/>
      <c r="AD171" s="38"/>
      <c r="AE171" s="38"/>
      <c r="AR171" s="191" t="s">
        <v>304</v>
      </c>
      <c r="AT171" s="191" t="s">
        <v>238</v>
      </c>
      <c r="AU171" s="191" t="s">
        <v>84</v>
      </c>
      <c r="AY171" s="19" t="s">
        <v>145</v>
      </c>
      <c r="BE171" s="192">
        <f>IF(N171="základní",J171,0)</f>
        <v>0</v>
      </c>
      <c r="BF171" s="192">
        <f>IF(N171="snížená",J171,0)</f>
        <v>0</v>
      </c>
      <c r="BG171" s="192">
        <f>IF(N171="zákl. přenesená",J171,0)</f>
        <v>0</v>
      </c>
      <c r="BH171" s="192">
        <f>IF(N171="sníž. přenesená",J171,0)</f>
        <v>0</v>
      </c>
      <c r="BI171" s="192">
        <f>IF(N171="nulová",J171,0)</f>
        <v>0</v>
      </c>
      <c r="BJ171" s="19" t="s">
        <v>82</v>
      </c>
      <c r="BK171" s="192">
        <f>ROUND(I171*H171,2)</f>
        <v>0</v>
      </c>
      <c r="BL171" s="19" t="s">
        <v>263</v>
      </c>
      <c r="BM171" s="191" t="s">
        <v>1080</v>
      </c>
    </row>
    <row r="172" s="2" customFormat="1">
      <c r="A172" s="38"/>
      <c r="B172" s="39"/>
      <c r="C172" s="38"/>
      <c r="D172" s="193" t="s">
        <v>154</v>
      </c>
      <c r="E172" s="38"/>
      <c r="F172" s="194" t="s">
        <v>1079</v>
      </c>
      <c r="G172" s="38"/>
      <c r="H172" s="38"/>
      <c r="I172" s="195"/>
      <c r="J172" s="38"/>
      <c r="K172" s="38"/>
      <c r="L172" s="39"/>
      <c r="M172" s="196"/>
      <c r="N172" s="197"/>
      <c r="O172" s="77"/>
      <c r="P172" s="77"/>
      <c r="Q172" s="77"/>
      <c r="R172" s="77"/>
      <c r="S172" s="77"/>
      <c r="T172" s="78"/>
      <c r="U172" s="38"/>
      <c r="V172" s="38"/>
      <c r="W172" s="38"/>
      <c r="X172" s="38"/>
      <c r="Y172" s="38"/>
      <c r="Z172" s="38"/>
      <c r="AA172" s="38"/>
      <c r="AB172" s="38"/>
      <c r="AC172" s="38"/>
      <c r="AD172" s="38"/>
      <c r="AE172" s="38"/>
      <c r="AT172" s="19" t="s">
        <v>154</v>
      </c>
      <c r="AU172" s="19" t="s">
        <v>84</v>
      </c>
    </row>
    <row r="173" s="2" customFormat="1" ht="16.5" customHeight="1">
      <c r="A173" s="38"/>
      <c r="B173" s="179"/>
      <c r="C173" s="224" t="s">
        <v>8</v>
      </c>
      <c r="D173" s="224" t="s">
        <v>238</v>
      </c>
      <c r="E173" s="225" t="s">
        <v>1081</v>
      </c>
      <c r="F173" s="226" t="s">
        <v>1082</v>
      </c>
      <c r="G173" s="227" t="s">
        <v>233</v>
      </c>
      <c r="H173" s="228">
        <v>4</v>
      </c>
      <c r="I173" s="229"/>
      <c r="J173" s="230">
        <f>ROUND(I173*H173,2)</f>
        <v>0</v>
      </c>
      <c r="K173" s="226" t="s">
        <v>151</v>
      </c>
      <c r="L173" s="231"/>
      <c r="M173" s="232" t="s">
        <v>1</v>
      </c>
      <c r="N173" s="233" t="s">
        <v>39</v>
      </c>
      <c r="O173" s="77"/>
      <c r="P173" s="189">
        <f>O173*H173</f>
        <v>0</v>
      </c>
      <c r="Q173" s="189">
        <v>2.0000000000000002E-05</v>
      </c>
      <c r="R173" s="189">
        <f>Q173*H173</f>
        <v>8.0000000000000007E-05</v>
      </c>
      <c r="S173" s="189">
        <v>0</v>
      </c>
      <c r="T173" s="190">
        <f>S173*H173</f>
        <v>0</v>
      </c>
      <c r="U173" s="38"/>
      <c r="V173" s="38"/>
      <c r="W173" s="38"/>
      <c r="X173" s="38"/>
      <c r="Y173" s="38"/>
      <c r="Z173" s="38"/>
      <c r="AA173" s="38"/>
      <c r="AB173" s="38"/>
      <c r="AC173" s="38"/>
      <c r="AD173" s="38"/>
      <c r="AE173" s="38"/>
      <c r="AR173" s="191" t="s">
        <v>304</v>
      </c>
      <c r="AT173" s="191" t="s">
        <v>238</v>
      </c>
      <c r="AU173" s="191" t="s">
        <v>84</v>
      </c>
      <c r="AY173" s="19" t="s">
        <v>145</v>
      </c>
      <c r="BE173" s="192">
        <f>IF(N173="základní",J173,0)</f>
        <v>0</v>
      </c>
      <c r="BF173" s="192">
        <f>IF(N173="snížená",J173,0)</f>
        <v>0</v>
      </c>
      <c r="BG173" s="192">
        <f>IF(N173="zákl. přenesená",J173,0)</f>
        <v>0</v>
      </c>
      <c r="BH173" s="192">
        <f>IF(N173="sníž. přenesená",J173,0)</f>
        <v>0</v>
      </c>
      <c r="BI173" s="192">
        <f>IF(N173="nulová",J173,0)</f>
        <v>0</v>
      </c>
      <c r="BJ173" s="19" t="s">
        <v>82</v>
      </c>
      <c r="BK173" s="192">
        <f>ROUND(I173*H173,2)</f>
        <v>0</v>
      </c>
      <c r="BL173" s="19" t="s">
        <v>263</v>
      </c>
      <c r="BM173" s="191" t="s">
        <v>1083</v>
      </c>
    </row>
    <row r="174" s="2" customFormat="1">
      <c r="A174" s="38"/>
      <c r="B174" s="39"/>
      <c r="C174" s="38"/>
      <c r="D174" s="193" t="s">
        <v>154</v>
      </c>
      <c r="E174" s="38"/>
      <c r="F174" s="194" t="s">
        <v>1082</v>
      </c>
      <c r="G174" s="38"/>
      <c r="H174" s="38"/>
      <c r="I174" s="195"/>
      <c r="J174" s="38"/>
      <c r="K174" s="38"/>
      <c r="L174" s="39"/>
      <c r="M174" s="196"/>
      <c r="N174" s="197"/>
      <c r="O174" s="77"/>
      <c r="P174" s="77"/>
      <c r="Q174" s="77"/>
      <c r="R174" s="77"/>
      <c r="S174" s="77"/>
      <c r="T174" s="78"/>
      <c r="U174" s="38"/>
      <c r="V174" s="38"/>
      <c r="W174" s="38"/>
      <c r="X174" s="38"/>
      <c r="Y174" s="38"/>
      <c r="Z174" s="38"/>
      <c r="AA174" s="38"/>
      <c r="AB174" s="38"/>
      <c r="AC174" s="38"/>
      <c r="AD174" s="38"/>
      <c r="AE174" s="38"/>
      <c r="AT174" s="19" t="s">
        <v>154</v>
      </c>
      <c r="AU174" s="19" t="s">
        <v>84</v>
      </c>
    </row>
    <row r="175" s="2" customFormat="1" ht="16.5" customHeight="1">
      <c r="A175" s="38"/>
      <c r="B175" s="179"/>
      <c r="C175" s="180" t="s">
        <v>243</v>
      </c>
      <c r="D175" s="180" t="s">
        <v>147</v>
      </c>
      <c r="E175" s="181" t="s">
        <v>1084</v>
      </c>
      <c r="F175" s="182" t="s">
        <v>1085</v>
      </c>
      <c r="G175" s="183" t="s">
        <v>392</v>
      </c>
      <c r="H175" s="184">
        <v>3</v>
      </c>
      <c r="I175" s="185"/>
      <c r="J175" s="186">
        <f>ROUND(I175*H175,2)</f>
        <v>0</v>
      </c>
      <c r="K175" s="182" t="s">
        <v>151</v>
      </c>
      <c r="L175" s="39"/>
      <c r="M175" s="187" t="s">
        <v>1</v>
      </c>
      <c r="N175" s="188" t="s">
        <v>39</v>
      </c>
      <c r="O175" s="77"/>
      <c r="P175" s="189">
        <f>O175*H175</f>
        <v>0</v>
      </c>
      <c r="Q175" s="189">
        <v>0.00050000000000000001</v>
      </c>
      <c r="R175" s="189">
        <f>Q175*H175</f>
        <v>0.0015</v>
      </c>
      <c r="S175" s="189">
        <v>0</v>
      </c>
      <c r="T175" s="190">
        <f>S175*H175</f>
        <v>0</v>
      </c>
      <c r="U175" s="38"/>
      <c r="V175" s="38"/>
      <c r="W175" s="38"/>
      <c r="X175" s="38"/>
      <c r="Y175" s="38"/>
      <c r="Z175" s="38"/>
      <c r="AA175" s="38"/>
      <c r="AB175" s="38"/>
      <c r="AC175" s="38"/>
      <c r="AD175" s="38"/>
      <c r="AE175" s="38"/>
      <c r="AR175" s="191" t="s">
        <v>263</v>
      </c>
      <c r="AT175" s="191" t="s">
        <v>147</v>
      </c>
      <c r="AU175" s="191" t="s">
        <v>84</v>
      </c>
      <c r="AY175" s="19" t="s">
        <v>145</v>
      </c>
      <c r="BE175" s="192">
        <f>IF(N175="základní",J175,0)</f>
        <v>0</v>
      </c>
      <c r="BF175" s="192">
        <f>IF(N175="snížená",J175,0)</f>
        <v>0</v>
      </c>
      <c r="BG175" s="192">
        <f>IF(N175="zákl. přenesená",J175,0)</f>
        <v>0</v>
      </c>
      <c r="BH175" s="192">
        <f>IF(N175="sníž. přenesená",J175,0)</f>
        <v>0</v>
      </c>
      <c r="BI175" s="192">
        <f>IF(N175="nulová",J175,0)</f>
        <v>0</v>
      </c>
      <c r="BJ175" s="19" t="s">
        <v>82</v>
      </c>
      <c r="BK175" s="192">
        <f>ROUND(I175*H175,2)</f>
        <v>0</v>
      </c>
      <c r="BL175" s="19" t="s">
        <v>263</v>
      </c>
      <c r="BM175" s="191" t="s">
        <v>1086</v>
      </c>
    </row>
    <row r="176" s="2" customFormat="1">
      <c r="A176" s="38"/>
      <c r="B176" s="39"/>
      <c r="C176" s="38"/>
      <c r="D176" s="193" t="s">
        <v>154</v>
      </c>
      <c r="E176" s="38"/>
      <c r="F176" s="194" t="s">
        <v>1087</v>
      </c>
      <c r="G176" s="38"/>
      <c r="H176" s="38"/>
      <c r="I176" s="195"/>
      <c r="J176" s="38"/>
      <c r="K176" s="38"/>
      <c r="L176" s="39"/>
      <c r="M176" s="196"/>
      <c r="N176" s="197"/>
      <c r="O176" s="77"/>
      <c r="P176" s="77"/>
      <c r="Q176" s="77"/>
      <c r="R176" s="77"/>
      <c r="S176" s="77"/>
      <c r="T176" s="78"/>
      <c r="U176" s="38"/>
      <c r="V176" s="38"/>
      <c r="W176" s="38"/>
      <c r="X176" s="38"/>
      <c r="Y176" s="38"/>
      <c r="Z176" s="38"/>
      <c r="AA176" s="38"/>
      <c r="AB176" s="38"/>
      <c r="AC176" s="38"/>
      <c r="AD176" s="38"/>
      <c r="AE176" s="38"/>
      <c r="AT176" s="19" t="s">
        <v>154</v>
      </c>
      <c r="AU176" s="19" t="s">
        <v>84</v>
      </c>
    </row>
    <row r="177" s="2" customFormat="1">
      <c r="A177" s="38"/>
      <c r="B177" s="39"/>
      <c r="C177" s="38"/>
      <c r="D177" s="198" t="s">
        <v>156</v>
      </c>
      <c r="E177" s="38"/>
      <c r="F177" s="199" t="s">
        <v>1088</v>
      </c>
      <c r="G177" s="38"/>
      <c r="H177" s="38"/>
      <c r="I177" s="195"/>
      <c r="J177" s="38"/>
      <c r="K177" s="38"/>
      <c r="L177" s="39"/>
      <c r="M177" s="196"/>
      <c r="N177" s="197"/>
      <c r="O177" s="77"/>
      <c r="P177" s="77"/>
      <c r="Q177" s="77"/>
      <c r="R177" s="77"/>
      <c r="S177" s="77"/>
      <c r="T177" s="78"/>
      <c r="U177" s="38"/>
      <c r="V177" s="38"/>
      <c r="W177" s="38"/>
      <c r="X177" s="38"/>
      <c r="Y177" s="38"/>
      <c r="Z177" s="38"/>
      <c r="AA177" s="38"/>
      <c r="AB177" s="38"/>
      <c r="AC177" s="38"/>
      <c r="AD177" s="38"/>
      <c r="AE177" s="38"/>
      <c r="AT177" s="19" t="s">
        <v>156</v>
      </c>
      <c r="AU177" s="19" t="s">
        <v>84</v>
      </c>
    </row>
    <row r="178" s="15" customFormat="1">
      <c r="A178" s="15"/>
      <c r="B178" s="216"/>
      <c r="C178" s="15"/>
      <c r="D178" s="193" t="s">
        <v>158</v>
      </c>
      <c r="E178" s="217" t="s">
        <v>1</v>
      </c>
      <c r="F178" s="218" t="s">
        <v>1041</v>
      </c>
      <c r="G178" s="15"/>
      <c r="H178" s="217" t="s">
        <v>1</v>
      </c>
      <c r="I178" s="219"/>
      <c r="J178" s="15"/>
      <c r="K178" s="15"/>
      <c r="L178" s="216"/>
      <c r="M178" s="220"/>
      <c r="N178" s="221"/>
      <c r="O178" s="221"/>
      <c r="P178" s="221"/>
      <c r="Q178" s="221"/>
      <c r="R178" s="221"/>
      <c r="S178" s="221"/>
      <c r="T178" s="222"/>
      <c r="U178" s="15"/>
      <c r="V178" s="15"/>
      <c r="W178" s="15"/>
      <c r="X178" s="15"/>
      <c r="Y178" s="15"/>
      <c r="Z178" s="15"/>
      <c r="AA178" s="15"/>
      <c r="AB178" s="15"/>
      <c r="AC178" s="15"/>
      <c r="AD178" s="15"/>
      <c r="AE178" s="15"/>
      <c r="AT178" s="217" t="s">
        <v>158</v>
      </c>
      <c r="AU178" s="217" t="s">
        <v>84</v>
      </c>
      <c r="AV178" s="15" t="s">
        <v>82</v>
      </c>
      <c r="AW178" s="15" t="s">
        <v>31</v>
      </c>
      <c r="AX178" s="15" t="s">
        <v>74</v>
      </c>
      <c r="AY178" s="217" t="s">
        <v>145</v>
      </c>
    </row>
    <row r="179" s="13" customFormat="1">
      <c r="A179" s="13"/>
      <c r="B179" s="200"/>
      <c r="C179" s="13"/>
      <c r="D179" s="193" t="s">
        <v>158</v>
      </c>
      <c r="E179" s="201" t="s">
        <v>1</v>
      </c>
      <c r="F179" s="202" t="s">
        <v>166</v>
      </c>
      <c r="G179" s="13"/>
      <c r="H179" s="203">
        <v>3</v>
      </c>
      <c r="I179" s="204"/>
      <c r="J179" s="13"/>
      <c r="K179" s="13"/>
      <c r="L179" s="200"/>
      <c r="M179" s="205"/>
      <c r="N179" s="206"/>
      <c r="O179" s="206"/>
      <c r="P179" s="206"/>
      <c r="Q179" s="206"/>
      <c r="R179" s="206"/>
      <c r="S179" s="206"/>
      <c r="T179" s="207"/>
      <c r="U179" s="13"/>
      <c r="V179" s="13"/>
      <c r="W179" s="13"/>
      <c r="X179" s="13"/>
      <c r="Y179" s="13"/>
      <c r="Z179" s="13"/>
      <c r="AA179" s="13"/>
      <c r="AB179" s="13"/>
      <c r="AC179" s="13"/>
      <c r="AD179" s="13"/>
      <c r="AE179" s="13"/>
      <c r="AT179" s="201" t="s">
        <v>158</v>
      </c>
      <c r="AU179" s="201" t="s">
        <v>84</v>
      </c>
      <c r="AV179" s="13" t="s">
        <v>84</v>
      </c>
      <c r="AW179" s="13" t="s">
        <v>31</v>
      </c>
      <c r="AX179" s="13" t="s">
        <v>74</v>
      </c>
      <c r="AY179" s="201" t="s">
        <v>145</v>
      </c>
    </row>
    <row r="180" s="14" customFormat="1">
      <c r="A180" s="14"/>
      <c r="B180" s="208"/>
      <c r="C180" s="14"/>
      <c r="D180" s="193" t="s">
        <v>158</v>
      </c>
      <c r="E180" s="209" t="s">
        <v>1</v>
      </c>
      <c r="F180" s="210" t="s">
        <v>160</v>
      </c>
      <c r="G180" s="14"/>
      <c r="H180" s="211">
        <v>3</v>
      </c>
      <c r="I180" s="212"/>
      <c r="J180" s="14"/>
      <c r="K180" s="14"/>
      <c r="L180" s="208"/>
      <c r="M180" s="213"/>
      <c r="N180" s="214"/>
      <c r="O180" s="214"/>
      <c r="P180" s="214"/>
      <c r="Q180" s="214"/>
      <c r="R180" s="214"/>
      <c r="S180" s="214"/>
      <c r="T180" s="215"/>
      <c r="U180" s="14"/>
      <c r="V180" s="14"/>
      <c r="W180" s="14"/>
      <c r="X180" s="14"/>
      <c r="Y180" s="14"/>
      <c r="Z180" s="14"/>
      <c r="AA180" s="14"/>
      <c r="AB180" s="14"/>
      <c r="AC180" s="14"/>
      <c r="AD180" s="14"/>
      <c r="AE180" s="14"/>
      <c r="AT180" s="209" t="s">
        <v>158</v>
      </c>
      <c r="AU180" s="209" t="s">
        <v>84</v>
      </c>
      <c r="AV180" s="14" t="s">
        <v>152</v>
      </c>
      <c r="AW180" s="14" t="s">
        <v>31</v>
      </c>
      <c r="AX180" s="14" t="s">
        <v>82</v>
      </c>
      <c r="AY180" s="209" t="s">
        <v>145</v>
      </c>
    </row>
    <row r="181" s="2" customFormat="1" ht="16.5" customHeight="1">
      <c r="A181" s="38"/>
      <c r="B181" s="179"/>
      <c r="C181" s="224" t="s">
        <v>250</v>
      </c>
      <c r="D181" s="224" t="s">
        <v>238</v>
      </c>
      <c r="E181" s="225" t="s">
        <v>1089</v>
      </c>
      <c r="F181" s="226" t="s">
        <v>1090</v>
      </c>
      <c r="G181" s="227" t="s">
        <v>233</v>
      </c>
      <c r="H181" s="228">
        <v>1</v>
      </c>
      <c r="I181" s="229"/>
      <c r="J181" s="230">
        <f>ROUND(I181*H181,2)</f>
        <v>0</v>
      </c>
      <c r="K181" s="226" t="s">
        <v>151</v>
      </c>
      <c r="L181" s="231"/>
      <c r="M181" s="232" t="s">
        <v>1</v>
      </c>
      <c r="N181" s="233" t="s">
        <v>39</v>
      </c>
      <c r="O181" s="77"/>
      <c r="P181" s="189">
        <f>O181*H181</f>
        <v>0</v>
      </c>
      <c r="Q181" s="189">
        <v>6.9999999999999994E-05</v>
      </c>
      <c r="R181" s="189">
        <f>Q181*H181</f>
        <v>6.9999999999999994E-05</v>
      </c>
      <c r="S181" s="189">
        <v>0</v>
      </c>
      <c r="T181" s="190">
        <f>S181*H181</f>
        <v>0</v>
      </c>
      <c r="U181" s="38"/>
      <c r="V181" s="38"/>
      <c r="W181" s="38"/>
      <c r="X181" s="38"/>
      <c r="Y181" s="38"/>
      <c r="Z181" s="38"/>
      <c r="AA181" s="38"/>
      <c r="AB181" s="38"/>
      <c r="AC181" s="38"/>
      <c r="AD181" s="38"/>
      <c r="AE181" s="38"/>
      <c r="AR181" s="191" t="s">
        <v>304</v>
      </c>
      <c r="AT181" s="191" t="s">
        <v>238</v>
      </c>
      <c r="AU181" s="191" t="s">
        <v>84</v>
      </c>
      <c r="AY181" s="19" t="s">
        <v>145</v>
      </c>
      <c r="BE181" s="192">
        <f>IF(N181="základní",J181,0)</f>
        <v>0</v>
      </c>
      <c r="BF181" s="192">
        <f>IF(N181="snížená",J181,0)</f>
        <v>0</v>
      </c>
      <c r="BG181" s="192">
        <f>IF(N181="zákl. přenesená",J181,0)</f>
        <v>0</v>
      </c>
      <c r="BH181" s="192">
        <f>IF(N181="sníž. přenesená",J181,0)</f>
        <v>0</v>
      </c>
      <c r="BI181" s="192">
        <f>IF(N181="nulová",J181,0)</f>
        <v>0</v>
      </c>
      <c r="BJ181" s="19" t="s">
        <v>82</v>
      </c>
      <c r="BK181" s="192">
        <f>ROUND(I181*H181,2)</f>
        <v>0</v>
      </c>
      <c r="BL181" s="19" t="s">
        <v>263</v>
      </c>
      <c r="BM181" s="191" t="s">
        <v>1091</v>
      </c>
    </row>
    <row r="182" s="2" customFormat="1">
      <c r="A182" s="38"/>
      <c r="B182" s="39"/>
      <c r="C182" s="38"/>
      <c r="D182" s="193" t="s">
        <v>154</v>
      </c>
      <c r="E182" s="38"/>
      <c r="F182" s="194" t="s">
        <v>1090</v>
      </c>
      <c r="G182" s="38"/>
      <c r="H182" s="38"/>
      <c r="I182" s="195"/>
      <c r="J182" s="38"/>
      <c r="K182" s="38"/>
      <c r="L182" s="39"/>
      <c r="M182" s="196"/>
      <c r="N182" s="197"/>
      <c r="O182" s="77"/>
      <c r="P182" s="77"/>
      <c r="Q182" s="77"/>
      <c r="R182" s="77"/>
      <c r="S182" s="77"/>
      <c r="T182" s="78"/>
      <c r="U182" s="38"/>
      <c r="V182" s="38"/>
      <c r="W182" s="38"/>
      <c r="X182" s="38"/>
      <c r="Y182" s="38"/>
      <c r="Z182" s="38"/>
      <c r="AA182" s="38"/>
      <c r="AB182" s="38"/>
      <c r="AC182" s="38"/>
      <c r="AD182" s="38"/>
      <c r="AE182" s="38"/>
      <c r="AT182" s="19" t="s">
        <v>154</v>
      </c>
      <c r="AU182" s="19" t="s">
        <v>84</v>
      </c>
    </row>
    <row r="183" s="2" customFormat="1" ht="16.5" customHeight="1">
      <c r="A183" s="38"/>
      <c r="B183" s="179"/>
      <c r="C183" s="224" t="s">
        <v>257</v>
      </c>
      <c r="D183" s="224" t="s">
        <v>238</v>
      </c>
      <c r="E183" s="225" t="s">
        <v>1092</v>
      </c>
      <c r="F183" s="226" t="s">
        <v>1093</v>
      </c>
      <c r="G183" s="227" t="s">
        <v>233</v>
      </c>
      <c r="H183" s="228">
        <v>1</v>
      </c>
      <c r="I183" s="229"/>
      <c r="J183" s="230">
        <f>ROUND(I183*H183,2)</f>
        <v>0</v>
      </c>
      <c r="K183" s="226" t="s">
        <v>151</v>
      </c>
      <c r="L183" s="231"/>
      <c r="M183" s="232" t="s">
        <v>1</v>
      </c>
      <c r="N183" s="233" t="s">
        <v>39</v>
      </c>
      <c r="O183" s="77"/>
      <c r="P183" s="189">
        <f>O183*H183</f>
        <v>0</v>
      </c>
      <c r="Q183" s="189">
        <v>8.0000000000000007E-05</v>
      </c>
      <c r="R183" s="189">
        <f>Q183*H183</f>
        <v>8.0000000000000007E-05</v>
      </c>
      <c r="S183" s="189">
        <v>0</v>
      </c>
      <c r="T183" s="190">
        <f>S183*H183</f>
        <v>0</v>
      </c>
      <c r="U183" s="38"/>
      <c r="V183" s="38"/>
      <c r="W183" s="38"/>
      <c r="X183" s="38"/>
      <c r="Y183" s="38"/>
      <c r="Z183" s="38"/>
      <c r="AA183" s="38"/>
      <c r="AB183" s="38"/>
      <c r="AC183" s="38"/>
      <c r="AD183" s="38"/>
      <c r="AE183" s="38"/>
      <c r="AR183" s="191" t="s">
        <v>304</v>
      </c>
      <c r="AT183" s="191" t="s">
        <v>238</v>
      </c>
      <c r="AU183" s="191" t="s">
        <v>84</v>
      </c>
      <c r="AY183" s="19" t="s">
        <v>145</v>
      </c>
      <c r="BE183" s="192">
        <f>IF(N183="základní",J183,0)</f>
        <v>0</v>
      </c>
      <c r="BF183" s="192">
        <f>IF(N183="snížená",J183,0)</f>
        <v>0</v>
      </c>
      <c r="BG183" s="192">
        <f>IF(N183="zákl. přenesená",J183,0)</f>
        <v>0</v>
      </c>
      <c r="BH183" s="192">
        <f>IF(N183="sníž. přenesená",J183,0)</f>
        <v>0</v>
      </c>
      <c r="BI183" s="192">
        <f>IF(N183="nulová",J183,0)</f>
        <v>0</v>
      </c>
      <c r="BJ183" s="19" t="s">
        <v>82</v>
      </c>
      <c r="BK183" s="192">
        <f>ROUND(I183*H183,2)</f>
        <v>0</v>
      </c>
      <c r="BL183" s="19" t="s">
        <v>263</v>
      </c>
      <c r="BM183" s="191" t="s">
        <v>1094</v>
      </c>
    </row>
    <row r="184" s="2" customFormat="1">
      <c r="A184" s="38"/>
      <c r="B184" s="39"/>
      <c r="C184" s="38"/>
      <c r="D184" s="193" t="s">
        <v>154</v>
      </c>
      <c r="E184" s="38"/>
      <c r="F184" s="194" t="s">
        <v>1093</v>
      </c>
      <c r="G184" s="38"/>
      <c r="H184" s="38"/>
      <c r="I184" s="195"/>
      <c r="J184" s="38"/>
      <c r="K184" s="38"/>
      <c r="L184" s="39"/>
      <c r="M184" s="196"/>
      <c r="N184" s="197"/>
      <c r="O184" s="77"/>
      <c r="P184" s="77"/>
      <c r="Q184" s="77"/>
      <c r="R184" s="77"/>
      <c r="S184" s="77"/>
      <c r="T184" s="78"/>
      <c r="U184" s="38"/>
      <c r="V184" s="38"/>
      <c r="W184" s="38"/>
      <c r="X184" s="38"/>
      <c r="Y184" s="38"/>
      <c r="Z184" s="38"/>
      <c r="AA184" s="38"/>
      <c r="AB184" s="38"/>
      <c r="AC184" s="38"/>
      <c r="AD184" s="38"/>
      <c r="AE184" s="38"/>
      <c r="AT184" s="19" t="s">
        <v>154</v>
      </c>
      <c r="AU184" s="19" t="s">
        <v>84</v>
      </c>
    </row>
    <row r="185" s="2" customFormat="1" ht="21.75" customHeight="1">
      <c r="A185" s="38"/>
      <c r="B185" s="179"/>
      <c r="C185" s="224" t="s">
        <v>263</v>
      </c>
      <c r="D185" s="224" t="s">
        <v>238</v>
      </c>
      <c r="E185" s="225" t="s">
        <v>1095</v>
      </c>
      <c r="F185" s="226" t="s">
        <v>1096</v>
      </c>
      <c r="G185" s="227" t="s">
        <v>233</v>
      </c>
      <c r="H185" s="228">
        <v>3</v>
      </c>
      <c r="I185" s="229"/>
      <c r="J185" s="230">
        <f>ROUND(I185*H185,2)</f>
        <v>0</v>
      </c>
      <c r="K185" s="226" t="s">
        <v>151</v>
      </c>
      <c r="L185" s="231"/>
      <c r="M185" s="232" t="s">
        <v>1</v>
      </c>
      <c r="N185" s="233" t="s">
        <v>39</v>
      </c>
      <c r="O185" s="77"/>
      <c r="P185" s="189">
        <f>O185*H185</f>
        <v>0</v>
      </c>
      <c r="Q185" s="189">
        <v>6.9999999999999994E-05</v>
      </c>
      <c r="R185" s="189">
        <f>Q185*H185</f>
        <v>0.00020999999999999998</v>
      </c>
      <c r="S185" s="189">
        <v>0</v>
      </c>
      <c r="T185" s="190">
        <f>S185*H185</f>
        <v>0</v>
      </c>
      <c r="U185" s="38"/>
      <c r="V185" s="38"/>
      <c r="W185" s="38"/>
      <c r="X185" s="38"/>
      <c r="Y185" s="38"/>
      <c r="Z185" s="38"/>
      <c r="AA185" s="38"/>
      <c r="AB185" s="38"/>
      <c r="AC185" s="38"/>
      <c r="AD185" s="38"/>
      <c r="AE185" s="38"/>
      <c r="AR185" s="191" t="s">
        <v>304</v>
      </c>
      <c r="AT185" s="191" t="s">
        <v>238</v>
      </c>
      <c r="AU185" s="191" t="s">
        <v>84</v>
      </c>
      <c r="AY185" s="19" t="s">
        <v>145</v>
      </c>
      <c r="BE185" s="192">
        <f>IF(N185="základní",J185,0)</f>
        <v>0</v>
      </c>
      <c r="BF185" s="192">
        <f>IF(N185="snížená",J185,0)</f>
        <v>0</v>
      </c>
      <c r="BG185" s="192">
        <f>IF(N185="zákl. přenesená",J185,0)</f>
        <v>0</v>
      </c>
      <c r="BH185" s="192">
        <f>IF(N185="sníž. přenesená",J185,0)</f>
        <v>0</v>
      </c>
      <c r="BI185" s="192">
        <f>IF(N185="nulová",J185,0)</f>
        <v>0</v>
      </c>
      <c r="BJ185" s="19" t="s">
        <v>82</v>
      </c>
      <c r="BK185" s="192">
        <f>ROUND(I185*H185,2)</f>
        <v>0</v>
      </c>
      <c r="BL185" s="19" t="s">
        <v>263</v>
      </c>
      <c r="BM185" s="191" t="s">
        <v>1097</v>
      </c>
    </row>
    <row r="186" s="2" customFormat="1">
      <c r="A186" s="38"/>
      <c r="B186" s="39"/>
      <c r="C186" s="38"/>
      <c r="D186" s="193" t="s">
        <v>154</v>
      </c>
      <c r="E186" s="38"/>
      <c r="F186" s="194" t="s">
        <v>1096</v>
      </c>
      <c r="G186" s="38"/>
      <c r="H186" s="38"/>
      <c r="I186" s="195"/>
      <c r="J186" s="38"/>
      <c r="K186" s="38"/>
      <c r="L186" s="39"/>
      <c r="M186" s="196"/>
      <c r="N186" s="197"/>
      <c r="O186" s="77"/>
      <c r="P186" s="77"/>
      <c r="Q186" s="77"/>
      <c r="R186" s="77"/>
      <c r="S186" s="77"/>
      <c r="T186" s="78"/>
      <c r="U186" s="38"/>
      <c r="V186" s="38"/>
      <c r="W186" s="38"/>
      <c r="X186" s="38"/>
      <c r="Y186" s="38"/>
      <c r="Z186" s="38"/>
      <c r="AA186" s="38"/>
      <c r="AB186" s="38"/>
      <c r="AC186" s="38"/>
      <c r="AD186" s="38"/>
      <c r="AE186" s="38"/>
      <c r="AT186" s="19" t="s">
        <v>154</v>
      </c>
      <c r="AU186" s="19" t="s">
        <v>84</v>
      </c>
    </row>
    <row r="187" s="2" customFormat="1" ht="16.5" customHeight="1">
      <c r="A187" s="38"/>
      <c r="B187" s="179"/>
      <c r="C187" s="224" t="s">
        <v>270</v>
      </c>
      <c r="D187" s="224" t="s">
        <v>238</v>
      </c>
      <c r="E187" s="225" t="s">
        <v>1098</v>
      </c>
      <c r="F187" s="226" t="s">
        <v>1099</v>
      </c>
      <c r="G187" s="227" t="s">
        <v>233</v>
      </c>
      <c r="H187" s="228">
        <v>3</v>
      </c>
      <c r="I187" s="229"/>
      <c r="J187" s="230">
        <f>ROUND(I187*H187,2)</f>
        <v>0</v>
      </c>
      <c r="K187" s="226" t="s">
        <v>151</v>
      </c>
      <c r="L187" s="231"/>
      <c r="M187" s="232" t="s">
        <v>1</v>
      </c>
      <c r="N187" s="233" t="s">
        <v>39</v>
      </c>
      <c r="O187" s="77"/>
      <c r="P187" s="189">
        <f>O187*H187</f>
        <v>0</v>
      </c>
      <c r="Q187" s="189">
        <v>3.0000000000000001E-05</v>
      </c>
      <c r="R187" s="189">
        <f>Q187*H187</f>
        <v>9.0000000000000006E-05</v>
      </c>
      <c r="S187" s="189">
        <v>0</v>
      </c>
      <c r="T187" s="190">
        <f>S187*H187</f>
        <v>0</v>
      </c>
      <c r="U187" s="38"/>
      <c r="V187" s="38"/>
      <c r="W187" s="38"/>
      <c r="X187" s="38"/>
      <c r="Y187" s="38"/>
      <c r="Z187" s="38"/>
      <c r="AA187" s="38"/>
      <c r="AB187" s="38"/>
      <c r="AC187" s="38"/>
      <c r="AD187" s="38"/>
      <c r="AE187" s="38"/>
      <c r="AR187" s="191" t="s">
        <v>304</v>
      </c>
      <c r="AT187" s="191" t="s">
        <v>238</v>
      </c>
      <c r="AU187" s="191" t="s">
        <v>84</v>
      </c>
      <c r="AY187" s="19" t="s">
        <v>145</v>
      </c>
      <c r="BE187" s="192">
        <f>IF(N187="základní",J187,0)</f>
        <v>0</v>
      </c>
      <c r="BF187" s="192">
        <f>IF(N187="snížená",J187,0)</f>
        <v>0</v>
      </c>
      <c r="BG187" s="192">
        <f>IF(N187="zákl. přenesená",J187,0)</f>
        <v>0</v>
      </c>
      <c r="BH187" s="192">
        <f>IF(N187="sníž. přenesená",J187,0)</f>
        <v>0</v>
      </c>
      <c r="BI187" s="192">
        <f>IF(N187="nulová",J187,0)</f>
        <v>0</v>
      </c>
      <c r="BJ187" s="19" t="s">
        <v>82</v>
      </c>
      <c r="BK187" s="192">
        <f>ROUND(I187*H187,2)</f>
        <v>0</v>
      </c>
      <c r="BL187" s="19" t="s">
        <v>263</v>
      </c>
      <c r="BM187" s="191" t="s">
        <v>1100</v>
      </c>
    </row>
    <row r="188" s="2" customFormat="1">
      <c r="A188" s="38"/>
      <c r="B188" s="39"/>
      <c r="C188" s="38"/>
      <c r="D188" s="193" t="s">
        <v>154</v>
      </c>
      <c r="E188" s="38"/>
      <c r="F188" s="194" t="s">
        <v>1099</v>
      </c>
      <c r="G188" s="38"/>
      <c r="H188" s="38"/>
      <c r="I188" s="195"/>
      <c r="J188" s="38"/>
      <c r="K188" s="38"/>
      <c r="L188" s="39"/>
      <c r="M188" s="196"/>
      <c r="N188" s="197"/>
      <c r="O188" s="77"/>
      <c r="P188" s="77"/>
      <c r="Q188" s="77"/>
      <c r="R188" s="77"/>
      <c r="S188" s="77"/>
      <c r="T188" s="78"/>
      <c r="U188" s="38"/>
      <c r="V188" s="38"/>
      <c r="W188" s="38"/>
      <c r="X188" s="38"/>
      <c r="Y188" s="38"/>
      <c r="Z188" s="38"/>
      <c r="AA188" s="38"/>
      <c r="AB188" s="38"/>
      <c r="AC188" s="38"/>
      <c r="AD188" s="38"/>
      <c r="AE188" s="38"/>
      <c r="AT188" s="19" t="s">
        <v>154</v>
      </c>
      <c r="AU188" s="19" t="s">
        <v>84</v>
      </c>
    </row>
    <row r="189" s="2" customFormat="1" ht="16.5" customHeight="1">
      <c r="A189" s="38"/>
      <c r="B189" s="179"/>
      <c r="C189" s="180" t="s">
        <v>277</v>
      </c>
      <c r="D189" s="180" t="s">
        <v>147</v>
      </c>
      <c r="E189" s="181" t="s">
        <v>1101</v>
      </c>
      <c r="F189" s="182" t="s">
        <v>1102</v>
      </c>
      <c r="G189" s="183" t="s">
        <v>392</v>
      </c>
      <c r="H189" s="184">
        <v>12</v>
      </c>
      <c r="I189" s="185"/>
      <c r="J189" s="186">
        <f>ROUND(I189*H189,2)</f>
        <v>0</v>
      </c>
      <c r="K189" s="182" t="s">
        <v>151</v>
      </c>
      <c r="L189" s="39"/>
      <c r="M189" s="187" t="s">
        <v>1</v>
      </c>
      <c r="N189" s="188" t="s">
        <v>39</v>
      </c>
      <c r="O189" s="77"/>
      <c r="P189" s="189">
        <f>O189*H189</f>
        <v>0</v>
      </c>
      <c r="Q189" s="189">
        <v>0.0015299999999999999</v>
      </c>
      <c r="R189" s="189">
        <f>Q189*H189</f>
        <v>0.018359999999999998</v>
      </c>
      <c r="S189" s="189">
        <v>0</v>
      </c>
      <c r="T189" s="190">
        <f>S189*H189</f>
        <v>0</v>
      </c>
      <c r="U189" s="38"/>
      <c r="V189" s="38"/>
      <c r="W189" s="38"/>
      <c r="X189" s="38"/>
      <c r="Y189" s="38"/>
      <c r="Z189" s="38"/>
      <c r="AA189" s="38"/>
      <c r="AB189" s="38"/>
      <c r="AC189" s="38"/>
      <c r="AD189" s="38"/>
      <c r="AE189" s="38"/>
      <c r="AR189" s="191" t="s">
        <v>263</v>
      </c>
      <c r="AT189" s="191" t="s">
        <v>147</v>
      </c>
      <c r="AU189" s="191" t="s">
        <v>84</v>
      </c>
      <c r="AY189" s="19" t="s">
        <v>145</v>
      </c>
      <c r="BE189" s="192">
        <f>IF(N189="základní",J189,0)</f>
        <v>0</v>
      </c>
      <c r="BF189" s="192">
        <f>IF(N189="snížená",J189,0)</f>
        <v>0</v>
      </c>
      <c r="BG189" s="192">
        <f>IF(N189="zákl. přenesená",J189,0)</f>
        <v>0</v>
      </c>
      <c r="BH189" s="192">
        <f>IF(N189="sníž. přenesená",J189,0)</f>
        <v>0</v>
      </c>
      <c r="BI189" s="192">
        <f>IF(N189="nulová",J189,0)</f>
        <v>0</v>
      </c>
      <c r="BJ189" s="19" t="s">
        <v>82</v>
      </c>
      <c r="BK189" s="192">
        <f>ROUND(I189*H189,2)</f>
        <v>0</v>
      </c>
      <c r="BL189" s="19" t="s">
        <v>263</v>
      </c>
      <c r="BM189" s="191" t="s">
        <v>1103</v>
      </c>
    </row>
    <row r="190" s="2" customFormat="1">
      <c r="A190" s="38"/>
      <c r="B190" s="39"/>
      <c r="C190" s="38"/>
      <c r="D190" s="193" t="s">
        <v>154</v>
      </c>
      <c r="E190" s="38"/>
      <c r="F190" s="194" t="s">
        <v>1104</v>
      </c>
      <c r="G190" s="38"/>
      <c r="H190" s="38"/>
      <c r="I190" s="195"/>
      <c r="J190" s="38"/>
      <c r="K190" s="38"/>
      <c r="L190" s="39"/>
      <c r="M190" s="196"/>
      <c r="N190" s="197"/>
      <c r="O190" s="77"/>
      <c r="P190" s="77"/>
      <c r="Q190" s="77"/>
      <c r="R190" s="77"/>
      <c r="S190" s="77"/>
      <c r="T190" s="78"/>
      <c r="U190" s="38"/>
      <c r="V190" s="38"/>
      <c r="W190" s="38"/>
      <c r="X190" s="38"/>
      <c r="Y190" s="38"/>
      <c r="Z190" s="38"/>
      <c r="AA190" s="38"/>
      <c r="AB190" s="38"/>
      <c r="AC190" s="38"/>
      <c r="AD190" s="38"/>
      <c r="AE190" s="38"/>
      <c r="AT190" s="19" t="s">
        <v>154</v>
      </c>
      <c r="AU190" s="19" t="s">
        <v>84</v>
      </c>
    </row>
    <row r="191" s="2" customFormat="1">
      <c r="A191" s="38"/>
      <c r="B191" s="39"/>
      <c r="C191" s="38"/>
      <c r="D191" s="198" t="s">
        <v>156</v>
      </c>
      <c r="E191" s="38"/>
      <c r="F191" s="199" t="s">
        <v>1105</v>
      </c>
      <c r="G191" s="38"/>
      <c r="H191" s="38"/>
      <c r="I191" s="195"/>
      <c r="J191" s="38"/>
      <c r="K191" s="38"/>
      <c r="L191" s="39"/>
      <c r="M191" s="196"/>
      <c r="N191" s="197"/>
      <c r="O191" s="77"/>
      <c r="P191" s="77"/>
      <c r="Q191" s="77"/>
      <c r="R191" s="77"/>
      <c r="S191" s="77"/>
      <c r="T191" s="78"/>
      <c r="U191" s="38"/>
      <c r="V191" s="38"/>
      <c r="W191" s="38"/>
      <c r="X191" s="38"/>
      <c r="Y191" s="38"/>
      <c r="Z191" s="38"/>
      <c r="AA191" s="38"/>
      <c r="AB191" s="38"/>
      <c r="AC191" s="38"/>
      <c r="AD191" s="38"/>
      <c r="AE191" s="38"/>
      <c r="AT191" s="19" t="s">
        <v>156</v>
      </c>
      <c r="AU191" s="19" t="s">
        <v>84</v>
      </c>
    </row>
    <row r="192" s="15" customFormat="1">
      <c r="A192" s="15"/>
      <c r="B192" s="216"/>
      <c r="C192" s="15"/>
      <c r="D192" s="193" t="s">
        <v>158</v>
      </c>
      <c r="E192" s="217" t="s">
        <v>1</v>
      </c>
      <c r="F192" s="218" t="s">
        <v>1041</v>
      </c>
      <c r="G192" s="15"/>
      <c r="H192" s="217" t="s">
        <v>1</v>
      </c>
      <c r="I192" s="219"/>
      <c r="J192" s="15"/>
      <c r="K192" s="15"/>
      <c r="L192" s="216"/>
      <c r="M192" s="220"/>
      <c r="N192" s="221"/>
      <c r="O192" s="221"/>
      <c r="P192" s="221"/>
      <c r="Q192" s="221"/>
      <c r="R192" s="221"/>
      <c r="S192" s="221"/>
      <c r="T192" s="222"/>
      <c r="U192" s="15"/>
      <c r="V192" s="15"/>
      <c r="W192" s="15"/>
      <c r="X192" s="15"/>
      <c r="Y192" s="15"/>
      <c r="Z192" s="15"/>
      <c r="AA192" s="15"/>
      <c r="AB192" s="15"/>
      <c r="AC192" s="15"/>
      <c r="AD192" s="15"/>
      <c r="AE192" s="15"/>
      <c r="AT192" s="217" t="s">
        <v>158</v>
      </c>
      <c r="AU192" s="217" t="s">
        <v>84</v>
      </c>
      <c r="AV192" s="15" t="s">
        <v>82</v>
      </c>
      <c r="AW192" s="15" t="s">
        <v>31</v>
      </c>
      <c r="AX192" s="15" t="s">
        <v>74</v>
      </c>
      <c r="AY192" s="217" t="s">
        <v>145</v>
      </c>
    </row>
    <row r="193" s="13" customFormat="1">
      <c r="A193" s="13"/>
      <c r="B193" s="200"/>
      <c r="C193" s="13"/>
      <c r="D193" s="193" t="s">
        <v>158</v>
      </c>
      <c r="E193" s="201" t="s">
        <v>1</v>
      </c>
      <c r="F193" s="202" t="s">
        <v>8</v>
      </c>
      <c r="G193" s="13"/>
      <c r="H193" s="203">
        <v>12</v>
      </c>
      <c r="I193" s="204"/>
      <c r="J193" s="13"/>
      <c r="K193" s="13"/>
      <c r="L193" s="200"/>
      <c r="M193" s="205"/>
      <c r="N193" s="206"/>
      <c r="O193" s="206"/>
      <c r="P193" s="206"/>
      <c r="Q193" s="206"/>
      <c r="R193" s="206"/>
      <c r="S193" s="206"/>
      <c r="T193" s="207"/>
      <c r="U193" s="13"/>
      <c r="V193" s="13"/>
      <c r="W193" s="13"/>
      <c r="X193" s="13"/>
      <c r="Y193" s="13"/>
      <c r="Z193" s="13"/>
      <c r="AA193" s="13"/>
      <c r="AB193" s="13"/>
      <c r="AC193" s="13"/>
      <c r="AD193" s="13"/>
      <c r="AE193" s="13"/>
      <c r="AT193" s="201" t="s">
        <v>158</v>
      </c>
      <c r="AU193" s="201" t="s">
        <v>84</v>
      </c>
      <c r="AV193" s="13" t="s">
        <v>84</v>
      </c>
      <c r="AW193" s="13" t="s">
        <v>31</v>
      </c>
      <c r="AX193" s="13" t="s">
        <v>74</v>
      </c>
      <c r="AY193" s="201" t="s">
        <v>145</v>
      </c>
    </row>
    <row r="194" s="14" customFormat="1">
      <c r="A194" s="14"/>
      <c r="B194" s="208"/>
      <c r="C194" s="14"/>
      <c r="D194" s="193" t="s">
        <v>158</v>
      </c>
      <c r="E194" s="209" t="s">
        <v>1</v>
      </c>
      <c r="F194" s="210" t="s">
        <v>160</v>
      </c>
      <c r="G194" s="14"/>
      <c r="H194" s="211">
        <v>12</v>
      </c>
      <c r="I194" s="212"/>
      <c r="J194" s="14"/>
      <c r="K194" s="14"/>
      <c r="L194" s="208"/>
      <c r="M194" s="213"/>
      <c r="N194" s="214"/>
      <c r="O194" s="214"/>
      <c r="P194" s="214"/>
      <c r="Q194" s="214"/>
      <c r="R194" s="214"/>
      <c r="S194" s="214"/>
      <c r="T194" s="215"/>
      <c r="U194" s="14"/>
      <c r="V194" s="14"/>
      <c r="W194" s="14"/>
      <c r="X194" s="14"/>
      <c r="Y194" s="14"/>
      <c r="Z194" s="14"/>
      <c r="AA194" s="14"/>
      <c r="AB194" s="14"/>
      <c r="AC194" s="14"/>
      <c r="AD194" s="14"/>
      <c r="AE194" s="14"/>
      <c r="AT194" s="209" t="s">
        <v>158</v>
      </c>
      <c r="AU194" s="209" t="s">
        <v>84</v>
      </c>
      <c r="AV194" s="14" t="s">
        <v>152</v>
      </c>
      <c r="AW194" s="14" t="s">
        <v>31</v>
      </c>
      <c r="AX194" s="14" t="s">
        <v>82</v>
      </c>
      <c r="AY194" s="209" t="s">
        <v>145</v>
      </c>
    </row>
    <row r="195" s="2" customFormat="1" ht="16.5" customHeight="1">
      <c r="A195" s="38"/>
      <c r="B195" s="179"/>
      <c r="C195" s="224" t="s">
        <v>283</v>
      </c>
      <c r="D195" s="224" t="s">
        <v>238</v>
      </c>
      <c r="E195" s="225" t="s">
        <v>1106</v>
      </c>
      <c r="F195" s="226" t="s">
        <v>1107</v>
      </c>
      <c r="G195" s="227" t="s">
        <v>233</v>
      </c>
      <c r="H195" s="228">
        <v>2</v>
      </c>
      <c r="I195" s="229"/>
      <c r="J195" s="230">
        <f>ROUND(I195*H195,2)</f>
        <v>0</v>
      </c>
      <c r="K195" s="226" t="s">
        <v>151</v>
      </c>
      <c r="L195" s="231"/>
      <c r="M195" s="232" t="s">
        <v>1</v>
      </c>
      <c r="N195" s="233" t="s">
        <v>39</v>
      </c>
      <c r="O195" s="77"/>
      <c r="P195" s="189">
        <f>O195*H195</f>
        <v>0</v>
      </c>
      <c r="Q195" s="189">
        <v>0.00022000000000000001</v>
      </c>
      <c r="R195" s="189">
        <f>Q195*H195</f>
        <v>0.00044000000000000002</v>
      </c>
      <c r="S195" s="189">
        <v>0</v>
      </c>
      <c r="T195" s="190">
        <f>S195*H195</f>
        <v>0</v>
      </c>
      <c r="U195" s="38"/>
      <c r="V195" s="38"/>
      <c r="W195" s="38"/>
      <c r="X195" s="38"/>
      <c r="Y195" s="38"/>
      <c r="Z195" s="38"/>
      <c r="AA195" s="38"/>
      <c r="AB195" s="38"/>
      <c r="AC195" s="38"/>
      <c r="AD195" s="38"/>
      <c r="AE195" s="38"/>
      <c r="AR195" s="191" t="s">
        <v>304</v>
      </c>
      <c r="AT195" s="191" t="s">
        <v>238</v>
      </c>
      <c r="AU195" s="191" t="s">
        <v>84</v>
      </c>
      <c r="AY195" s="19" t="s">
        <v>145</v>
      </c>
      <c r="BE195" s="192">
        <f>IF(N195="základní",J195,0)</f>
        <v>0</v>
      </c>
      <c r="BF195" s="192">
        <f>IF(N195="snížená",J195,0)</f>
        <v>0</v>
      </c>
      <c r="BG195" s="192">
        <f>IF(N195="zákl. přenesená",J195,0)</f>
        <v>0</v>
      </c>
      <c r="BH195" s="192">
        <f>IF(N195="sníž. přenesená",J195,0)</f>
        <v>0</v>
      </c>
      <c r="BI195" s="192">
        <f>IF(N195="nulová",J195,0)</f>
        <v>0</v>
      </c>
      <c r="BJ195" s="19" t="s">
        <v>82</v>
      </c>
      <c r="BK195" s="192">
        <f>ROUND(I195*H195,2)</f>
        <v>0</v>
      </c>
      <c r="BL195" s="19" t="s">
        <v>263</v>
      </c>
      <c r="BM195" s="191" t="s">
        <v>1108</v>
      </c>
    </row>
    <row r="196" s="2" customFormat="1">
      <c r="A196" s="38"/>
      <c r="B196" s="39"/>
      <c r="C196" s="38"/>
      <c r="D196" s="193" t="s">
        <v>154</v>
      </c>
      <c r="E196" s="38"/>
      <c r="F196" s="194" t="s">
        <v>1107</v>
      </c>
      <c r="G196" s="38"/>
      <c r="H196" s="38"/>
      <c r="I196" s="195"/>
      <c r="J196" s="38"/>
      <c r="K196" s="38"/>
      <c r="L196" s="39"/>
      <c r="M196" s="196"/>
      <c r="N196" s="197"/>
      <c r="O196" s="77"/>
      <c r="P196" s="77"/>
      <c r="Q196" s="77"/>
      <c r="R196" s="77"/>
      <c r="S196" s="77"/>
      <c r="T196" s="78"/>
      <c r="U196" s="38"/>
      <c r="V196" s="38"/>
      <c r="W196" s="38"/>
      <c r="X196" s="38"/>
      <c r="Y196" s="38"/>
      <c r="Z196" s="38"/>
      <c r="AA196" s="38"/>
      <c r="AB196" s="38"/>
      <c r="AC196" s="38"/>
      <c r="AD196" s="38"/>
      <c r="AE196" s="38"/>
      <c r="AT196" s="19" t="s">
        <v>154</v>
      </c>
      <c r="AU196" s="19" t="s">
        <v>84</v>
      </c>
    </row>
    <row r="197" s="2" customFormat="1" ht="21.75" customHeight="1">
      <c r="A197" s="38"/>
      <c r="B197" s="179"/>
      <c r="C197" s="224" t="s">
        <v>293</v>
      </c>
      <c r="D197" s="224" t="s">
        <v>238</v>
      </c>
      <c r="E197" s="225" t="s">
        <v>1109</v>
      </c>
      <c r="F197" s="226" t="s">
        <v>1110</v>
      </c>
      <c r="G197" s="227" t="s">
        <v>233</v>
      </c>
      <c r="H197" s="228">
        <v>4</v>
      </c>
      <c r="I197" s="229"/>
      <c r="J197" s="230">
        <f>ROUND(I197*H197,2)</f>
        <v>0</v>
      </c>
      <c r="K197" s="226" t="s">
        <v>151</v>
      </c>
      <c r="L197" s="231"/>
      <c r="M197" s="232" t="s">
        <v>1</v>
      </c>
      <c r="N197" s="233" t="s">
        <v>39</v>
      </c>
      <c r="O197" s="77"/>
      <c r="P197" s="189">
        <f>O197*H197</f>
        <v>0</v>
      </c>
      <c r="Q197" s="189">
        <v>0.00016000000000000001</v>
      </c>
      <c r="R197" s="189">
        <f>Q197*H197</f>
        <v>0.00064000000000000005</v>
      </c>
      <c r="S197" s="189">
        <v>0</v>
      </c>
      <c r="T197" s="190">
        <f>S197*H197</f>
        <v>0</v>
      </c>
      <c r="U197" s="38"/>
      <c r="V197" s="38"/>
      <c r="W197" s="38"/>
      <c r="X197" s="38"/>
      <c r="Y197" s="38"/>
      <c r="Z197" s="38"/>
      <c r="AA197" s="38"/>
      <c r="AB197" s="38"/>
      <c r="AC197" s="38"/>
      <c r="AD197" s="38"/>
      <c r="AE197" s="38"/>
      <c r="AR197" s="191" t="s">
        <v>304</v>
      </c>
      <c r="AT197" s="191" t="s">
        <v>238</v>
      </c>
      <c r="AU197" s="191" t="s">
        <v>84</v>
      </c>
      <c r="AY197" s="19" t="s">
        <v>145</v>
      </c>
      <c r="BE197" s="192">
        <f>IF(N197="základní",J197,0)</f>
        <v>0</v>
      </c>
      <c r="BF197" s="192">
        <f>IF(N197="snížená",J197,0)</f>
        <v>0</v>
      </c>
      <c r="BG197" s="192">
        <f>IF(N197="zákl. přenesená",J197,0)</f>
        <v>0</v>
      </c>
      <c r="BH197" s="192">
        <f>IF(N197="sníž. přenesená",J197,0)</f>
        <v>0</v>
      </c>
      <c r="BI197" s="192">
        <f>IF(N197="nulová",J197,0)</f>
        <v>0</v>
      </c>
      <c r="BJ197" s="19" t="s">
        <v>82</v>
      </c>
      <c r="BK197" s="192">
        <f>ROUND(I197*H197,2)</f>
        <v>0</v>
      </c>
      <c r="BL197" s="19" t="s">
        <v>263</v>
      </c>
      <c r="BM197" s="191" t="s">
        <v>1111</v>
      </c>
    </row>
    <row r="198" s="2" customFormat="1">
      <c r="A198" s="38"/>
      <c r="B198" s="39"/>
      <c r="C198" s="38"/>
      <c r="D198" s="193" t="s">
        <v>154</v>
      </c>
      <c r="E198" s="38"/>
      <c r="F198" s="194" t="s">
        <v>1110</v>
      </c>
      <c r="G198" s="38"/>
      <c r="H198" s="38"/>
      <c r="I198" s="195"/>
      <c r="J198" s="38"/>
      <c r="K198" s="38"/>
      <c r="L198" s="39"/>
      <c r="M198" s="196"/>
      <c r="N198" s="197"/>
      <c r="O198" s="77"/>
      <c r="P198" s="77"/>
      <c r="Q198" s="77"/>
      <c r="R198" s="77"/>
      <c r="S198" s="77"/>
      <c r="T198" s="78"/>
      <c r="U198" s="38"/>
      <c r="V198" s="38"/>
      <c r="W198" s="38"/>
      <c r="X198" s="38"/>
      <c r="Y198" s="38"/>
      <c r="Z198" s="38"/>
      <c r="AA198" s="38"/>
      <c r="AB198" s="38"/>
      <c r="AC198" s="38"/>
      <c r="AD198" s="38"/>
      <c r="AE198" s="38"/>
      <c r="AT198" s="19" t="s">
        <v>154</v>
      </c>
      <c r="AU198" s="19" t="s">
        <v>84</v>
      </c>
    </row>
    <row r="199" s="2" customFormat="1" ht="16.5" customHeight="1">
      <c r="A199" s="38"/>
      <c r="B199" s="179"/>
      <c r="C199" s="224" t="s">
        <v>7</v>
      </c>
      <c r="D199" s="224" t="s">
        <v>238</v>
      </c>
      <c r="E199" s="225" t="s">
        <v>1112</v>
      </c>
      <c r="F199" s="226" t="s">
        <v>1113</v>
      </c>
      <c r="G199" s="227" t="s">
        <v>233</v>
      </c>
      <c r="H199" s="228">
        <v>1</v>
      </c>
      <c r="I199" s="229"/>
      <c r="J199" s="230">
        <f>ROUND(I199*H199,2)</f>
        <v>0</v>
      </c>
      <c r="K199" s="226" t="s">
        <v>151</v>
      </c>
      <c r="L199" s="231"/>
      <c r="M199" s="232" t="s">
        <v>1</v>
      </c>
      <c r="N199" s="233" t="s">
        <v>39</v>
      </c>
      <c r="O199" s="77"/>
      <c r="P199" s="189">
        <f>O199*H199</f>
        <v>0</v>
      </c>
      <c r="Q199" s="189">
        <v>0.00023000000000000001</v>
      </c>
      <c r="R199" s="189">
        <f>Q199*H199</f>
        <v>0.00023000000000000001</v>
      </c>
      <c r="S199" s="189">
        <v>0</v>
      </c>
      <c r="T199" s="190">
        <f>S199*H199</f>
        <v>0</v>
      </c>
      <c r="U199" s="38"/>
      <c r="V199" s="38"/>
      <c r="W199" s="38"/>
      <c r="X199" s="38"/>
      <c r="Y199" s="38"/>
      <c r="Z199" s="38"/>
      <c r="AA199" s="38"/>
      <c r="AB199" s="38"/>
      <c r="AC199" s="38"/>
      <c r="AD199" s="38"/>
      <c r="AE199" s="38"/>
      <c r="AR199" s="191" t="s">
        <v>304</v>
      </c>
      <c r="AT199" s="191" t="s">
        <v>238</v>
      </c>
      <c r="AU199" s="191" t="s">
        <v>84</v>
      </c>
      <c r="AY199" s="19" t="s">
        <v>145</v>
      </c>
      <c r="BE199" s="192">
        <f>IF(N199="základní",J199,0)</f>
        <v>0</v>
      </c>
      <c r="BF199" s="192">
        <f>IF(N199="snížená",J199,0)</f>
        <v>0</v>
      </c>
      <c r="BG199" s="192">
        <f>IF(N199="zákl. přenesená",J199,0)</f>
        <v>0</v>
      </c>
      <c r="BH199" s="192">
        <f>IF(N199="sníž. přenesená",J199,0)</f>
        <v>0</v>
      </c>
      <c r="BI199" s="192">
        <f>IF(N199="nulová",J199,0)</f>
        <v>0</v>
      </c>
      <c r="BJ199" s="19" t="s">
        <v>82</v>
      </c>
      <c r="BK199" s="192">
        <f>ROUND(I199*H199,2)</f>
        <v>0</v>
      </c>
      <c r="BL199" s="19" t="s">
        <v>263</v>
      </c>
      <c r="BM199" s="191" t="s">
        <v>1114</v>
      </c>
    </row>
    <row r="200" s="2" customFormat="1">
      <c r="A200" s="38"/>
      <c r="B200" s="39"/>
      <c r="C200" s="38"/>
      <c r="D200" s="193" t="s">
        <v>154</v>
      </c>
      <c r="E200" s="38"/>
      <c r="F200" s="194" t="s">
        <v>1113</v>
      </c>
      <c r="G200" s="38"/>
      <c r="H200" s="38"/>
      <c r="I200" s="195"/>
      <c r="J200" s="38"/>
      <c r="K200" s="38"/>
      <c r="L200" s="39"/>
      <c r="M200" s="196"/>
      <c r="N200" s="197"/>
      <c r="O200" s="77"/>
      <c r="P200" s="77"/>
      <c r="Q200" s="77"/>
      <c r="R200" s="77"/>
      <c r="S200" s="77"/>
      <c r="T200" s="78"/>
      <c r="U200" s="38"/>
      <c r="V200" s="38"/>
      <c r="W200" s="38"/>
      <c r="X200" s="38"/>
      <c r="Y200" s="38"/>
      <c r="Z200" s="38"/>
      <c r="AA200" s="38"/>
      <c r="AB200" s="38"/>
      <c r="AC200" s="38"/>
      <c r="AD200" s="38"/>
      <c r="AE200" s="38"/>
      <c r="AT200" s="19" t="s">
        <v>154</v>
      </c>
      <c r="AU200" s="19" t="s">
        <v>84</v>
      </c>
    </row>
    <row r="201" s="2" customFormat="1" ht="21.75" customHeight="1">
      <c r="A201" s="38"/>
      <c r="B201" s="179"/>
      <c r="C201" s="224" t="s">
        <v>309</v>
      </c>
      <c r="D201" s="224" t="s">
        <v>238</v>
      </c>
      <c r="E201" s="225" t="s">
        <v>1115</v>
      </c>
      <c r="F201" s="226" t="s">
        <v>1116</v>
      </c>
      <c r="G201" s="227" t="s">
        <v>233</v>
      </c>
      <c r="H201" s="228">
        <v>12</v>
      </c>
      <c r="I201" s="229"/>
      <c r="J201" s="230">
        <f>ROUND(I201*H201,2)</f>
        <v>0</v>
      </c>
      <c r="K201" s="226" t="s">
        <v>151</v>
      </c>
      <c r="L201" s="231"/>
      <c r="M201" s="232" t="s">
        <v>1</v>
      </c>
      <c r="N201" s="233" t="s">
        <v>39</v>
      </c>
      <c r="O201" s="77"/>
      <c r="P201" s="189">
        <f>O201*H201</f>
        <v>0</v>
      </c>
      <c r="Q201" s="189">
        <v>0.00027</v>
      </c>
      <c r="R201" s="189">
        <f>Q201*H201</f>
        <v>0.0032399999999999998</v>
      </c>
      <c r="S201" s="189">
        <v>0</v>
      </c>
      <c r="T201" s="190">
        <f>S201*H201</f>
        <v>0</v>
      </c>
      <c r="U201" s="38"/>
      <c r="V201" s="38"/>
      <c r="W201" s="38"/>
      <c r="X201" s="38"/>
      <c r="Y201" s="38"/>
      <c r="Z201" s="38"/>
      <c r="AA201" s="38"/>
      <c r="AB201" s="38"/>
      <c r="AC201" s="38"/>
      <c r="AD201" s="38"/>
      <c r="AE201" s="38"/>
      <c r="AR201" s="191" t="s">
        <v>304</v>
      </c>
      <c r="AT201" s="191" t="s">
        <v>238</v>
      </c>
      <c r="AU201" s="191" t="s">
        <v>84</v>
      </c>
      <c r="AY201" s="19" t="s">
        <v>145</v>
      </c>
      <c r="BE201" s="192">
        <f>IF(N201="základní",J201,0)</f>
        <v>0</v>
      </c>
      <c r="BF201" s="192">
        <f>IF(N201="snížená",J201,0)</f>
        <v>0</v>
      </c>
      <c r="BG201" s="192">
        <f>IF(N201="zákl. přenesená",J201,0)</f>
        <v>0</v>
      </c>
      <c r="BH201" s="192">
        <f>IF(N201="sníž. přenesená",J201,0)</f>
        <v>0</v>
      </c>
      <c r="BI201" s="192">
        <f>IF(N201="nulová",J201,0)</f>
        <v>0</v>
      </c>
      <c r="BJ201" s="19" t="s">
        <v>82</v>
      </c>
      <c r="BK201" s="192">
        <f>ROUND(I201*H201,2)</f>
        <v>0</v>
      </c>
      <c r="BL201" s="19" t="s">
        <v>263</v>
      </c>
      <c r="BM201" s="191" t="s">
        <v>1117</v>
      </c>
    </row>
    <row r="202" s="2" customFormat="1">
      <c r="A202" s="38"/>
      <c r="B202" s="39"/>
      <c r="C202" s="38"/>
      <c r="D202" s="193" t="s">
        <v>154</v>
      </c>
      <c r="E202" s="38"/>
      <c r="F202" s="194" t="s">
        <v>1116</v>
      </c>
      <c r="G202" s="38"/>
      <c r="H202" s="38"/>
      <c r="I202" s="195"/>
      <c r="J202" s="38"/>
      <c r="K202" s="38"/>
      <c r="L202" s="39"/>
      <c r="M202" s="196"/>
      <c r="N202" s="197"/>
      <c r="O202" s="77"/>
      <c r="P202" s="77"/>
      <c r="Q202" s="77"/>
      <c r="R202" s="77"/>
      <c r="S202" s="77"/>
      <c r="T202" s="78"/>
      <c r="U202" s="38"/>
      <c r="V202" s="38"/>
      <c r="W202" s="38"/>
      <c r="X202" s="38"/>
      <c r="Y202" s="38"/>
      <c r="Z202" s="38"/>
      <c r="AA202" s="38"/>
      <c r="AB202" s="38"/>
      <c r="AC202" s="38"/>
      <c r="AD202" s="38"/>
      <c r="AE202" s="38"/>
      <c r="AT202" s="19" t="s">
        <v>154</v>
      </c>
      <c r="AU202" s="19" t="s">
        <v>84</v>
      </c>
    </row>
    <row r="203" s="2" customFormat="1" ht="16.5" customHeight="1">
      <c r="A203" s="38"/>
      <c r="B203" s="179"/>
      <c r="C203" s="224" t="s">
        <v>322</v>
      </c>
      <c r="D203" s="224" t="s">
        <v>238</v>
      </c>
      <c r="E203" s="225" t="s">
        <v>1118</v>
      </c>
      <c r="F203" s="226" t="s">
        <v>1119</v>
      </c>
      <c r="G203" s="227" t="s">
        <v>233</v>
      </c>
      <c r="H203" s="228">
        <v>1</v>
      </c>
      <c r="I203" s="229"/>
      <c r="J203" s="230">
        <f>ROUND(I203*H203,2)</f>
        <v>0</v>
      </c>
      <c r="K203" s="226" t="s">
        <v>151</v>
      </c>
      <c r="L203" s="231"/>
      <c r="M203" s="232" t="s">
        <v>1</v>
      </c>
      <c r="N203" s="233" t="s">
        <v>39</v>
      </c>
      <c r="O203" s="77"/>
      <c r="P203" s="189">
        <f>O203*H203</f>
        <v>0</v>
      </c>
      <c r="Q203" s="189">
        <v>0.0012099999999999999</v>
      </c>
      <c r="R203" s="189">
        <f>Q203*H203</f>
        <v>0.0012099999999999999</v>
      </c>
      <c r="S203" s="189">
        <v>0</v>
      </c>
      <c r="T203" s="190">
        <f>S203*H203</f>
        <v>0</v>
      </c>
      <c r="U203" s="38"/>
      <c r="V203" s="38"/>
      <c r="W203" s="38"/>
      <c r="X203" s="38"/>
      <c r="Y203" s="38"/>
      <c r="Z203" s="38"/>
      <c r="AA203" s="38"/>
      <c r="AB203" s="38"/>
      <c r="AC203" s="38"/>
      <c r="AD203" s="38"/>
      <c r="AE203" s="38"/>
      <c r="AR203" s="191" t="s">
        <v>304</v>
      </c>
      <c r="AT203" s="191" t="s">
        <v>238</v>
      </c>
      <c r="AU203" s="191" t="s">
        <v>84</v>
      </c>
      <c r="AY203" s="19" t="s">
        <v>145</v>
      </c>
      <c r="BE203" s="192">
        <f>IF(N203="základní",J203,0)</f>
        <v>0</v>
      </c>
      <c r="BF203" s="192">
        <f>IF(N203="snížená",J203,0)</f>
        <v>0</v>
      </c>
      <c r="BG203" s="192">
        <f>IF(N203="zákl. přenesená",J203,0)</f>
        <v>0</v>
      </c>
      <c r="BH203" s="192">
        <f>IF(N203="sníž. přenesená",J203,0)</f>
        <v>0</v>
      </c>
      <c r="BI203" s="192">
        <f>IF(N203="nulová",J203,0)</f>
        <v>0</v>
      </c>
      <c r="BJ203" s="19" t="s">
        <v>82</v>
      </c>
      <c r="BK203" s="192">
        <f>ROUND(I203*H203,2)</f>
        <v>0</v>
      </c>
      <c r="BL203" s="19" t="s">
        <v>263</v>
      </c>
      <c r="BM203" s="191" t="s">
        <v>1120</v>
      </c>
    </row>
    <row r="204" s="2" customFormat="1">
      <c r="A204" s="38"/>
      <c r="B204" s="39"/>
      <c r="C204" s="38"/>
      <c r="D204" s="193" t="s">
        <v>154</v>
      </c>
      <c r="E204" s="38"/>
      <c r="F204" s="194" t="s">
        <v>1119</v>
      </c>
      <c r="G204" s="38"/>
      <c r="H204" s="38"/>
      <c r="I204" s="195"/>
      <c r="J204" s="38"/>
      <c r="K204" s="38"/>
      <c r="L204" s="39"/>
      <c r="M204" s="196"/>
      <c r="N204" s="197"/>
      <c r="O204" s="77"/>
      <c r="P204" s="77"/>
      <c r="Q204" s="77"/>
      <c r="R204" s="77"/>
      <c r="S204" s="77"/>
      <c r="T204" s="78"/>
      <c r="U204" s="38"/>
      <c r="V204" s="38"/>
      <c r="W204" s="38"/>
      <c r="X204" s="38"/>
      <c r="Y204" s="38"/>
      <c r="Z204" s="38"/>
      <c r="AA204" s="38"/>
      <c r="AB204" s="38"/>
      <c r="AC204" s="38"/>
      <c r="AD204" s="38"/>
      <c r="AE204" s="38"/>
      <c r="AT204" s="19" t="s">
        <v>154</v>
      </c>
      <c r="AU204" s="19" t="s">
        <v>84</v>
      </c>
    </row>
    <row r="205" s="2" customFormat="1" ht="16.5" customHeight="1">
      <c r="A205" s="38"/>
      <c r="B205" s="179"/>
      <c r="C205" s="180" t="s">
        <v>327</v>
      </c>
      <c r="D205" s="180" t="s">
        <v>147</v>
      </c>
      <c r="E205" s="181" t="s">
        <v>1121</v>
      </c>
      <c r="F205" s="182" t="s">
        <v>1122</v>
      </c>
      <c r="G205" s="183" t="s">
        <v>233</v>
      </c>
      <c r="H205" s="184">
        <v>3</v>
      </c>
      <c r="I205" s="185"/>
      <c r="J205" s="186">
        <f>ROUND(I205*H205,2)</f>
        <v>0</v>
      </c>
      <c r="K205" s="182" t="s">
        <v>151</v>
      </c>
      <c r="L205" s="39"/>
      <c r="M205" s="187" t="s">
        <v>1</v>
      </c>
      <c r="N205" s="188" t="s">
        <v>39</v>
      </c>
      <c r="O205" s="77"/>
      <c r="P205" s="189">
        <f>O205*H205</f>
        <v>0</v>
      </c>
      <c r="Q205" s="189">
        <v>0</v>
      </c>
      <c r="R205" s="189">
        <f>Q205*H205</f>
        <v>0</v>
      </c>
      <c r="S205" s="189">
        <v>0</v>
      </c>
      <c r="T205" s="190">
        <f>S205*H205</f>
        <v>0</v>
      </c>
      <c r="U205" s="38"/>
      <c r="V205" s="38"/>
      <c r="W205" s="38"/>
      <c r="X205" s="38"/>
      <c r="Y205" s="38"/>
      <c r="Z205" s="38"/>
      <c r="AA205" s="38"/>
      <c r="AB205" s="38"/>
      <c r="AC205" s="38"/>
      <c r="AD205" s="38"/>
      <c r="AE205" s="38"/>
      <c r="AR205" s="191" t="s">
        <v>263</v>
      </c>
      <c r="AT205" s="191" t="s">
        <v>147</v>
      </c>
      <c r="AU205" s="191" t="s">
        <v>84</v>
      </c>
      <c r="AY205" s="19" t="s">
        <v>145</v>
      </c>
      <c r="BE205" s="192">
        <f>IF(N205="základní",J205,0)</f>
        <v>0</v>
      </c>
      <c r="BF205" s="192">
        <f>IF(N205="snížená",J205,0)</f>
        <v>0</v>
      </c>
      <c r="BG205" s="192">
        <f>IF(N205="zákl. přenesená",J205,0)</f>
        <v>0</v>
      </c>
      <c r="BH205" s="192">
        <f>IF(N205="sníž. přenesená",J205,0)</f>
        <v>0</v>
      </c>
      <c r="BI205" s="192">
        <f>IF(N205="nulová",J205,0)</f>
        <v>0</v>
      </c>
      <c r="BJ205" s="19" t="s">
        <v>82</v>
      </c>
      <c r="BK205" s="192">
        <f>ROUND(I205*H205,2)</f>
        <v>0</v>
      </c>
      <c r="BL205" s="19" t="s">
        <v>263</v>
      </c>
      <c r="BM205" s="191" t="s">
        <v>1123</v>
      </c>
    </row>
    <row r="206" s="2" customFormat="1">
      <c r="A206" s="38"/>
      <c r="B206" s="39"/>
      <c r="C206" s="38"/>
      <c r="D206" s="193" t="s">
        <v>154</v>
      </c>
      <c r="E206" s="38"/>
      <c r="F206" s="194" t="s">
        <v>1124</v>
      </c>
      <c r="G206" s="38"/>
      <c r="H206" s="38"/>
      <c r="I206" s="195"/>
      <c r="J206" s="38"/>
      <c r="K206" s="38"/>
      <c r="L206" s="39"/>
      <c r="M206" s="196"/>
      <c r="N206" s="197"/>
      <c r="O206" s="77"/>
      <c r="P206" s="77"/>
      <c r="Q206" s="77"/>
      <c r="R206" s="77"/>
      <c r="S206" s="77"/>
      <c r="T206" s="78"/>
      <c r="U206" s="38"/>
      <c r="V206" s="38"/>
      <c r="W206" s="38"/>
      <c r="X206" s="38"/>
      <c r="Y206" s="38"/>
      <c r="Z206" s="38"/>
      <c r="AA206" s="38"/>
      <c r="AB206" s="38"/>
      <c r="AC206" s="38"/>
      <c r="AD206" s="38"/>
      <c r="AE206" s="38"/>
      <c r="AT206" s="19" t="s">
        <v>154</v>
      </c>
      <c r="AU206" s="19" t="s">
        <v>84</v>
      </c>
    </row>
    <row r="207" s="2" customFormat="1">
      <c r="A207" s="38"/>
      <c r="B207" s="39"/>
      <c r="C207" s="38"/>
      <c r="D207" s="198" t="s">
        <v>156</v>
      </c>
      <c r="E207" s="38"/>
      <c r="F207" s="199" t="s">
        <v>1125</v>
      </c>
      <c r="G207" s="38"/>
      <c r="H207" s="38"/>
      <c r="I207" s="195"/>
      <c r="J207" s="38"/>
      <c r="K207" s="38"/>
      <c r="L207" s="39"/>
      <c r="M207" s="196"/>
      <c r="N207" s="197"/>
      <c r="O207" s="77"/>
      <c r="P207" s="77"/>
      <c r="Q207" s="77"/>
      <c r="R207" s="77"/>
      <c r="S207" s="77"/>
      <c r="T207" s="78"/>
      <c r="U207" s="38"/>
      <c r="V207" s="38"/>
      <c r="W207" s="38"/>
      <c r="X207" s="38"/>
      <c r="Y207" s="38"/>
      <c r="Z207" s="38"/>
      <c r="AA207" s="38"/>
      <c r="AB207" s="38"/>
      <c r="AC207" s="38"/>
      <c r="AD207" s="38"/>
      <c r="AE207" s="38"/>
      <c r="AT207" s="19" t="s">
        <v>156</v>
      </c>
      <c r="AU207" s="19" t="s">
        <v>84</v>
      </c>
    </row>
    <row r="208" s="15" customFormat="1">
      <c r="A208" s="15"/>
      <c r="B208" s="216"/>
      <c r="C208" s="15"/>
      <c r="D208" s="193" t="s">
        <v>158</v>
      </c>
      <c r="E208" s="217" t="s">
        <v>1</v>
      </c>
      <c r="F208" s="218" t="s">
        <v>1041</v>
      </c>
      <c r="G208" s="15"/>
      <c r="H208" s="217" t="s">
        <v>1</v>
      </c>
      <c r="I208" s="219"/>
      <c r="J208" s="15"/>
      <c r="K208" s="15"/>
      <c r="L208" s="216"/>
      <c r="M208" s="220"/>
      <c r="N208" s="221"/>
      <c r="O208" s="221"/>
      <c r="P208" s="221"/>
      <c r="Q208" s="221"/>
      <c r="R208" s="221"/>
      <c r="S208" s="221"/>
      <c r="T208" s="222"/>
      <c r="U208" s="15"/>
      <c r="V208" s="15"/>
      <c r="W208" s="15"/>
      <c r="X208" s="15"/>
      <c r="Y208" s="15"/>
      <c r="Z208" s="15"/>
      <c r="AA208" s="15"/>
      <c r="AB208" s="15"/>
      <c r="AC208" s="15"/>
      <c r="AD208" s="15"/>
      <c r="AE208" s="15"/>
      <c r="AT208" s="217" t="s">
        <v>158</v>
      </c>
      <c r="AU208" s="217" t="s">
        <v>84</v>
      </c>
      <c r="AV208" s="15" t="s">
        <v>82</v>
      </c>
      <c r="AW208" s="15" t="s">
        <v>31</v>
      </c>
      <c r="AX208" s="15" t="s">
        <v>74</v>
      </c>
      <c r="AY208" s="217" t="s">
        <v>145</v>
      </c>
    </row>
    <row r="209" s="13" customFormat="1">
      <c r="A209" s="13"/>
      <c r="B209" s="200"/>
      <c r="C209" s="13"/>
      <c r="D209" s="193" t="s">
        <v>158</v>
      </c>
      <c r="E209" s="201" t="s">
        <v>1</v>
      </c>
      <c r="F209" s="202" t="s">
        <v>166</v>
      </c>
      <c r="G209" s="13"/>
      <c r="H209" s="203">
        <v>3</v>
      </c>
      <c r="I209" s="204"/>
      <c r="J209" s="13"/>
      <c r="K209" s="13"/>
      <c r="L209" s="200"/>
      <c r="M209" s="205"/>
      <c r="N209" s="206"/>
      <c r="O209" s="206"/>
      <c r="P209" s="206"/>
      <c r="Q209" s="206"/>
      <c r="R209" s="206"/>
      <c r="S209" s="206"/>
      <c r="T209" s="207"/>
      <c r="U209" s="13"/>
      <c r="V209" s="13"/>
      <c r="W209" s="13"/>
      <c r="X209" s="13"/>
      <c r="Y209" s="13"/>
      <c r="Z209" s="13"/>
      <c r="AA209" s="13"/>
      <c r="AB209" s="13"/>
      <c r="AC209" s="13"/>
      <c r="AD209" s="13"/>
      <c r="AE209" s="13"/>
      <c r="AT209" s="201" t="s">
        <v>158</v>
      </c>
      <c r="AU209" s="201" t="s">
        <v>84</v>
      </c>
      <c r="AV209" s="13" t="s">
        <v>84</v>
      </c>
      <c r="AW209" s="13" t="s">
        <v>31</v>
      </c>
      <c r="AX209" s="13" t="s">
        <v>74</v>
      </c>
      <c r="AY209" s="201" t="s">
        <v>145</v>
      </c>
    </row>
    <row r="210" s="14" customFormat="1">
      <c r="A210" s="14"/>
      <c r="B210" s="208"/>
      <c r="C210" s="14"/>
      <c r="D210" s="193" t="s">
        <v>158</v>
      </c>
      <c r="E210" s="209" t="s">
        <v>1</v>
      </c>
      <c r="F210" s="210" t="s">
        <v>160</v>
      </c>
      <c r="G210" s="14"/>
      <c r="H210" s="211">
        <v>3</v>
      </c>
      <c r="I210" s="212"/>
      <c r="J210" s="14"/>
      <c r="K210" s="14"/>
      <c r="L210" s="208"/>
      <c r="M210" s="213"/>
      <c r="N210" s="214"/>
      <c r="O210" s="214"/>
      <c r="P210" s="214"/>
      <c r="Q210" s="214"/>
      <c r="R210" s="214"/>
      <c r="S210" s="214"/>
      <c r="T210" s="215"/>
      <c r="U210" s="14"/>
      <c r="V210" s="14"/>
      <c r="W210" s="14"/>
      <c r="X210" s="14"/>
      <c r="Y210" s="14"/>
      <c r="Z210" s="14"/>
      <c r="AA210" s="14"/>
      <c r="AB210" s="14"/>
      <c r="AC210" s="14"/>
      <c r="AD210" s="14"/>
      <c r="AE210" s="14"/>
      <c r="AT210" s="209" t="s">
        <v>158</v>
      </c>
      <c r="AU210" s="209" t="s">
        <v>84</v>
      </c>
      <c r="AV210" s="14" t="s">
        <v>152</v>
      </c>
      <c r="AW210" s="14" t="s">
        <v>31</v>
      </c>
      <c r="AX210" s="14" t="s">
        <v>82</v>
      </c>
      <c r="AY210" s="209" t="s">
        <v>145</v>
      </c>
    </row>
    <row r="211" s="2" customFormat="1" ht="16.5" customHeight="1">
      <c r="A211" s="38"/>
      <c r="B211" s="179"/>
      <c r="C211" s="180" t="s">
        <v>334</v>
      </c>
      <c r="D211" s="180" t="s">
        <v>147</v>
      </c>
      <c r="E211" s="181" t="s">
        <v>1126</v>
      </c>
      <c r="F211" s="182" t="s">
        <v>1127</v>
      </c>
      <c r="G211" s="183" t="s">
        <v>233</v>
      </c>
      <c r="H211" s="184">
        <v>6</v>
      </c>
      <c r="I211" s="185"/>
      <c r="J211" s="186">
        <f>ROUND(I211*H211,2)</f>
        <v>0</v>
      </c>
      <c r="K211" s="182" t="s">
        <v>151</v>
      </c>
      <c r="L211" s="39"/>
      <c r="M211" s="187" t="s">
        <v>1</v>
      </c>
      <c r="N211" s="188" t="s">
        <v>39</v>
      </c>
      <c r="O211" s="77"/>
      <c r="P211" s="189">
        <f>O211*H211</f>
        <v>0</v>
      </c>
      <c r="Q211" s="189">
        <v>0</v>
      </c>
      <c r="R211" s="189">
        <f>Q211*H211</f>
        <v>0</v>
      </c>
      <c r="S211" s="189">
        <v>0</v>
      </c>
      <c r="T211" s="190">
        <f>S211*H211</f>
        <v>0</v>
      </c>
      <c r="U211" s="38"/>
      <c r="V211" s="38"/>
      <c r="W211" s="38"/>
      <c r="X211" s="38"/>
      <c r="Y211" s="38"/>
      <c r="Z211" s="38"/>
      <c r="AA211" s="38"/>
      <c r="AB211" s="38"/>
      <c r="AC211" s="38"/>
      <c r="AD211" s="38"/>
      <c r="AE211" s="38"/>
      <c r="AR211" s="191" t="s">
        <v>263</v>
      </c>
      <c r="AT211" s="191" t="s">
        <v>147</v>
      </c>
      <c r="AU211" s="191" t="s">
        <v>84</v>
      </c>
      <c r="AY211" s="19" t="s">
        <v>145</v>
      </c>
      <c r="BE211" s="192">
        <f>IF(N211="základní",J211,0)</f>
        <v>0</v>
      </c>
      <c r="BF211" s="192">
        <f>IF(N211="snížená",J211,0)</f>
        <v>0</v>
      </c>
      <c r="BG211" s="192">
        <f>IF(N211="zákl. přenesená",J211,0)</f>
        <v>0</v>
      </c>
      <c r="BH211" s="192">
        <f>IF(N211="sníž. přenesená",J211,0)</f>
        <v>0</v>
      </c>
      <c r="BI211" s="192">
        <f>IF(N211="nulová",J211,0)</f>
        <v>0</v>
      </c>
      <c r="BJ211" s="19" t="s">
        <v>82</v>
      </c>
      <c r="BK211" s="192">
        <f>ROUND(I211*H211,2)</f>
        <v>0</v>
      </c>
      <c r="BL211" s="19" t="s">
        <v>263</v>
      </c>
      <c r="BM211" s="191" t="s">
        <v>1128</v>
      </c>
    </row>
    <row r="212" s="2" customFormat="1">
      <c r="A212" s="38"/>
      <c r="B212" s="39"/>
      <c r="C212" s="38"/>
      <c r="D212" s="193" t="s">
        <v>154</v>
      </c>
      <c r="E212" s="38"/>
      <c r="F212" s="194" t="s">
        <v>1129</v>
      </c>
      <c r="G212" s="38"/>
      <c r="H212" s="38"/>
      <c r="I212" s="195"/>
      <c r="J212" s="38"/>
      <c r="K212" s="38"/>
      <c r="L212" s="39"/>
      <c r="M212" s="196"/>
      <c r="N212" s="197"/>
      <c r="O212" s="77"/>
      <c r="P212" s="77"/>
      <c r="Q212" s="77"/>
      <c r="R212" s="77"/>
      <c r="S212" s="77"/>
      <c r="T212" s="78"/>
      <c r="U212" s="38"/>
      <c r="V212" s="38"/>
      <c r="W212" s="38"/>
      <c r="X212" s="38"/>
      <c r="Y212" s="38"/>
      <c r="Z212" s="38"/>
      <c r="AA212" s="38"/>
      <c r="AB212" s="38"/>
      <c r="AC212" s="38"/>
      <c r="AD212" s="38"/>
      <c r="AE212" s="38"/>
      <c r="AT212" s="19" t="s">
        <v>154</v>
      </c>
      <c r="AU212" s="19" t="s">
        <v>84</v>
      </c>
    </row>
    <row r="213" s="2" customFormat="1">
      <c r="A213" s="38"/>
      <c r="B213" s="39"/>
      <c r="C213" s="38"/>
      <c r="D213" s="198" t="s">
        <v>156</v>
      </c>
      <c r="E213" s="38"/>
      <c r="F213" s="199" t="s">
        <v>1130</v>
      </c>
      <c r="G213" s="38"/>
      <c r="H213" s="38"/>
      <c r="I213" s="195"/>
      <c r="J213" s="38"/>
      <c r="K213" s="38"/>
      <c r="L213" s="39"/>
      <c r="M213" s="196"/>
      <c r="N213" s="197"/>
      <c r="O213" s="77"/>
      <c r="P213" s="77"/>
      <c r="Q213" s="77"/>
      <c r="R213" s="77"/>
      <c r="S213" s="77"/>
      <c r="T213" s="78"/>
      <c r="U213" s="38"/>
      <c r="V213" s="38"/>
      <c r="W213" s="38"/>
      <c r="X213" s="38"/>
      <c r="Y213" s="38"/>
      <c r="Z213" s="38"/>
      <c r="AA213" s="38"/>
      <c r="AB213" s="38"/>
      <c r="AC213" s="38"/>
      <c r="AD213" s="38"/>
      <c r="AE213" s="38"/>
      <c r="AT213" s="19" t="s">
        <v>156</v>
      </c>
      <c r="AU213" s="19" t="s">
        <v>84</v>
      </c>
    </row>
    <row r="214" s="15" customFormat="1">
      <c r="A214" s="15"/>
      <c r="B214" s="216"/>
      <c r="C214" s="15"/>
      <c r="D214" s="193" t="s">
        <v>158</v>
      </c>
      <c r="E214" s="217" t="s">
        <v>1</v>
      </c>
      <c r="F214" s="218" t="s">
        <v>1041</v>
      </c>
      <c r="G214" s="15"/>
      <c r="H214" s="217" t="s">
        <v>1</v>
      </c>
      <c r="I214" s="219"/>
      <c r="J214" s="15"/>
      <c r="K214" s="15"/>
      <c r="L214" s="216"/>
      <c r="M214" s="220"/>
      <c r="N214" s="221"/>
      <c r="O214" s="221"/>
      <c r="P214" s="221"/>
      <c r="Q214" s="221"/>
      <c r="R214" s="221"/>
      <c r="S214" s="221"/>
      <c r="T214" s="222"/>
      <c r="U214" s="15"/>
      <c r="V214" s="15"/>
      <c r="W214" s="15"/>
      <c r="X214" s="15"/>
      <c r="Y214" s="15"/>
      <c r="Z214" s="15"/>
      <c r="AA214" s="15"/>
      <c r="AB214" s="15"/>
      <c r="AC214" s="15"/>
      <c r="AD214" s="15"/>
      <c r="AE214" s="15"/>
      <c r="AT214" s="217" t="s">
        <v>158</v>
      </c>
      <c r="AU214" s="217" t="s">
        <v>84</v>
      </c>
      <c r="AV214" s="15" t="s">
        <v>82</v>
      </c>
      <c r="AW214" s="15" t="s">
        <v>31</v>
      </c>
      <c r="AX214" s="15" t="s">
        <v>74</v>
      </c>
      <c r="AY214" s="217" t="s">
        <v>145</v>
      </c>
    </row>
    <row r="215" s="13" customFormat="1">
      <c r="A215" s="13"/>
      <c r="B215" s="200"/>
      <c r="C215" s="13"/>
      <c r="D215" s="193" t="s">
        <v>158</v>
      </c>
      <c r="E215" s="201" t="s">
        <v>1</v>
      </c>
      <c r="F215" s="202" t="s">
        <v>190</v>
      </c>
      <c r="G215" s="13"/>
      <c r="H215" s="203">
        <v>6</v>
      </c>
      <c r="I215" s="204"/>
      <c r="J215" s="13"/>
      <c r="K215" s="13"/>
      <c r="L215" s="200"/>
      <c r="M215" s="205"/>
      <c r="N215" s="206"/>
      <c r="O215" s="206"/>
      <c r="P215" s="206"/>
      <c r="Q215" s="206"/>
      <c r="R215" s="206"/>
      <c r="S215" s="206"/>
      <c r="T215" s="207"/>
      <c r="U215" s="13"/>
      <c r="V215" s="13"/>
      <c r="W215" s="13"/>
      <c r="X215" s="13"/>
      <c r="Y215" s="13"/>
      <c r="Z215" s="13"/>
      <c r="AA215" s="13"/>
      <c r="AB215" s="13"/>
      <c r="AC215" s="13"/>
      <c r="AD215" s="13"/>
      <c r="AE215" s="13"/>
      <c r="AT215" s="201" t="s">
        <v>158</v>
      </c>
      <c r="AU215" s="201" t="s">
        <v>84</v>
      </c>
      <c r="AV215" s="13" t="s">
        <v>84</v>
      </c>
      <c r="AW215" s="13" t="s">
        <v>31</v>
      </c>
      <c r="AX215" s="13" t="s">
        <v>74</v>
      </c>
      <c r="AY215" s="201" t="s">
        <v>145</v>
      </c>
    </row>
    <row r="216" s="14" customFormat="1">
      <c r="A216" s="14"/>
      <c r="B216" s="208"/>
      <c r="C216" s="14"/>
      <c r="D216" s="193" t="s">
        <v>158</v>
      </c>
      <c r="E216" s="209" t="s">
        <v>1</v>
      </c>
      <c r="F216" s="210" t="s">
        <v>160</v>
      </c>
      <c r="G216" s="14"/>
      <c r="H216" s="211">
        <v>6</v>
      </c>
      <c r="I216" s="212"/>
      <c r="J216" s="14"/>
      <c r="K216" s="14"/>
      <c r="L216" s="208"/>
      <c r="M216" s="213"/>
      <c r="N216" s="214"/>
      <c r="O216" s="214"/>
      <c r="P216" s="214"/>
      <c r="Q216" s="214"/>
      <c r="R216" s="214"/>
      <c r="S216" s="214"/>
      <c r="T216" s="215"/>
      <c r="U216" s="14"/>
      <c r="V216" s="14"/>
      <c r="W216" s="14"/>
      <c r="X216" s="14"/>
      <c r="Y216" s="14"/>
      <c r="Z216" s="14"/>
      <c r="AA216" s="14"/>
      <c r="AB216" s="14"/>
      <c r="AC216" s="14"/>
      <c r="AD216" s="14"/>
      <c r="AE216" s="14"/>
      <c r="AT216" s="209" t="s">
        <v>158</v>
      </c>
      <c r="AU216" s="209" t="s">
        <v>84</v>
      </c>
      <c r="AV216" s="14" t="s">
        <v>152</v>
      </c>
      <c r="AW216" s="14" t="s">
        <v>31</v>
      </c>
      <c r="AX216" s="14" t="s">
        <v>82</v>
      </c>
      <c r="AY216" s="209" t="s">
        <v>145</v>
      </c>
    </row>
    <row r="217" s="2" customFormat="1" ht="16.5" customHeight="1">
      <c r="A217" s="38"/>
      <c r="B217" s="179"/>
      <c r="C217" s="180" t="s">
        <v>339</v>
      </c>
      <c r="D217" s="180" t="s">
        <v>147</v>
      </c>
      <c r="E217" s="181" t="s">
        <v>1131</v>
      </c>
      <c r="F217" s="182" t="s">
        <v>1132</v>
      </c>
      <c r="G217" s="183" t="s">
        <v>233</v>
      </c>
      <c r="H217" s="184">
        <v>1</v>
      </c>
      <c r="I217" s="185"/>
      <c r="J217" s="186">
        <f>ROUND(I217*H217,2)</f>
        <v>0</v>
      </c>
      <c r="K217" s="182" t="s">
        <v>151</v>
      </c>
      <c r="L217" s="39"/>
      <c r="M217" s="187" t="s">
        <v>1</v>
      </c>
      <c r="N217" s="188" t="s">
        <v>39</v>
      </c>
      <c r="O217" s="77"/>
      <c r="P217" s="189">
        <f>O217*H217</f>
        <v>0</v>
      </c>
      <c r="Q217" s="189">
        <v>0</v>
      </c>
      <c r="R217" s="189">
        <f>Q217*H217</f>
        <v>0</v>
      </c>
      <c r="S217" s="189">
        <v>0</v>
      </c>
      <c r="T217" s="190">
        <f>S217*H217</f>
        <v>0</v>
      </c>
      <c r="U217" s="38"/>
      <c r="V217" s="38"/>
      <c r="W217" s="38"/>
      <c r="X217" s="38"/>
      <c r="Y217" s="38"/>
      <c r="Z217" s="38"/>
      <c r="AA217" s="38"/>
      <c r="AB217" s="38"/>
      <c r="AC217" s="38"/>
      <c r="AD217" s="38"/>
      <c r="AE217" s="38"/>
      <c r="AR217" s="191" t="s">
        <v>263</v>
      </c>
      <c r="AT217" s="191" t="s">
        <v>147</v>
      </c>
      <c r="AU217" s="191" t="s">
        <v>84</v>
      </c>
      <c r="AY217" s="19" t="s">
        <v>145</v>
      </c>
      <c r="BE217" s="192">
        <f>IF(N217="základní",J217,0)</f>
        <v>0</v>
      </c>
      <c r="BF217" s="192">
        <f>IF(N217="snížená",J217,0)</f>
        <v>0</v>
      </c>
      <c r="BG217" s="192">
        <f>IF(N217="zákl. přenesená",J217,0)</f>
        <v>0</v>
      </c>
      <c r="BH217" s="192">
        <f>IF(N217="sníž. přenesená",J217,0)</f>
        <v>0</v>
      </c>
      <c r="BI217" s="192">
        <f>IF(N217="nulová",J217,0)</f>
        <v>0</v>
      </c>
      <c r="BJ217" s="19" t="s">
        <v>82</v>
      </c>
      <c r="BK217" s="192">
        <f>ROUND(I217*H217,2)</f>
        <v>0</v>
      </c>
      <c r="BL217" s="19" t="s">
        <v>263</v>
      </c>
      <c r="BM217" s="191" t="s">
        <v>1133</v>
      </c>
    </row>
    <row r="218" s="2" customFormat="1">
      <c r="A218" s="38"/>
      <c r="B218" s="39"/>
      <c r="C218" s="38"/>
      <c r="D218" s="193" t="s">
        <v>154</v>
      </c>
      <c r="E218" s="38"/>
      <c r="F218" s="194" t="s">
        <v>1134</v>
      </c>
      <c r="G218" s="38"/>
      <c r="H218" s="38"/>
      <c r="I218" s="195"/>
      <c r="J218" s="38"/>
      <c r="K218" s="38"/>
      <c r="L218" s="39"/>
      <c r="M218" s="196"/>
      <c r="N218" s="197"/>
      <c r="O218" s="77"/>
      <c r="P218" s="77"/>
      <c r="Q218" s="77"/>
      <c r="R218" s="77"/>
      <c r="S218" s="77"/>
      <c r="T218" s="78"/>
      <c r="U218" s="38"/>
      <c r="V218" s="38"/>
      <c r="W218" s="38"/>
      <c r="X218" s="38"/>
      <c r="Y218" s="38"/>
      <c r="Z218" s="38"/>
      <c r="AA218" s="38"/>
      <c r="AB218" s="38"/>
      <c r="AC218" s="38"/>
      <c r="AD218" s="38"/>
      <c r="AE218" s="38"/>
      <c r="AT218" s="19" t="s">
        <v>154</v>
      </c>
      <c r="AU218" s="19" t="s">
        <v>84</v>
      </c>
    </row>
    <row r="219" s="2" customFormat="1">
      <c r="A219" s="38"/>
      <c r="B219" s="39"/>
      <c r="C219" s="38"/>
      <c r="D219" s="198" t="s">
        <v>156</v>
      </c>
      <c r="E219" s="38"/>
      <c r="F219" s="199" t="s">
        <v>1135</v>
      </c>
      <c r="G219" s="38"/>
      <c r="H219" s="38"/>
      <c r="I219" s="195"/>
      <c r="J219" s="38"/>
      <c r="K219" s="38"/>
      <c r="L219" s="39"/>
      <c r="M219" s="196"/>
      <c r="N219" s="197"/>
      <c r="O219" s="77"/>
      <c r="P219" s="77"/>
      <c r="Q219" s="77"/>
      <c r="R219" s="77"/>
      <c r="S219" s="77"/>
      <c r="T219" s="78"/>
      <c r="U219" s="38"/>
      <c r="V219" s="38"/>
      <c r="W219" s="38"/>
      <c r="X219" s="38"/>
      <c r="Y219" s="38"/>
      <c r="Z219" s="38"/>
      <c r="AA219" s="38"/>
      <c r="AB219" s="38"/>
      <c r="AC219" s="38"/>
      <c r="AD219" s="38"/>
      <c r="AE219" s="38"/>
      <c r="AT219" s="19" t="s">
        <v>156</v>
      </c>
      <c r="AU219" s="19" t="s">
        <v>84</v>
      </c>
    </row>
    <row r="220" s="15" customFormat="1">
      <c r="A220" s="15"/>
      <c r="B220" s="216"/>
      <c r="C220" s="15"/>
      <c r="D220" s="193" t="s">
        <v>158</v>
      </c>
      <c r="E220" s="217" t="s">
        <v>1</v>
      </c>
      <c r="F220" s="218" t="s">
        <v>1041</v>
      </c>
      <c r="G220" s="15"/>
      <c r="H220" s="217" t="s">
        <v>1</v>
      </c>
      <c r="I220" s="219"/>
      <c r="J220" s="15"/>
      <c r="K220" s="15"/>
      <c r="L220" s="216"/>
      <c r="M220" s="220"/>
      <c r="N220" s="221"/>
      <c r="O220" s="221"/>
      <c r="P220" s="221"/>
      <c r="Q220" s="221"/>
      <c r="R220" s="221"/>
      <c r="S220" s="221"/>
      <c r="T220" s="222"/>
      <c r="U220" s="15"/>
      <c r="V220" s="15"/>
      <c r="W220" s="15"/>
      <c r="X220" s="15"/>
      <c r="Y220" s="15"/>
      <c r="Z220" s="15"/>
      <c r="AA220" s="15"/>
      <c r="AB220" s="15"/>
      <c r="AC220" s="15"/>
      <c r="AD220" s="15"/>
      <c r="AE220" s="15"/>
      <c r="AT220" s="217" t="s">
        <v>158</v>
      </c>
      <c r="AU220" s="217" t="s">
        <v>84</v>
      </c>
      <c r="AV220" s="15" t="s">
        <v>82</v>
      </c>
      <c r="AW220" s="15" t="s">
        <v>31</v>
      </c>
      <c r="AX220" s="15" t="s">
        <v>74</v>
      </c>
      <c r="AY220" s="217" t="s">
        <v>145</v>
      </c>
    </row>
    <row r="221" s="13" customFormat="1">
      <c r="A221" s="13"/>
      <c r="B221" s="200"/>
      <c r="C221" s="13"/>
      <c r="D221" s="193" t="s">
        <v>158</v>
      </c>
      <c r="E221" s="201" t="s">
        <v>1</v>
      </c>
      <c r="F221" s="202" t="s">
        <v>82</v>
      </c>
      <c r="G221" s="13"/>
      <c r="H221" s="203">
        <v>1</v>
      </c>
      <c r="I221" s="204"/>
      <c r="J221" s="13"/>
      <c r="K221" s="13"/>
      <c r="L221" s="200"/>
      <c r="M221" s="205"/>
      <c r="N221" s="206"/>
      <c r="O221" s="206"/>
      <c r="P221" s="206"/>
      <c r="Q221" s="206"/>
      <c r="R221" s="206"/>
      <c r="S221" s="206"/>
      <c r="T221" s="207"/>
      <c r="U221" s="13"/>
      <c r="V221" s="13"/>
      <c r="W221" s="13"/>
      <c r="X221" s="13"/>
      <c r="Y221" s="13"/>
      <c r="Z221" s="13"/>
      <c r="AA221" s="13"/>
      <c r="AB221" s="13"/>
      <c r="AC221" s="13"/>
      <c r="AD221" s="13"/>
      <c r="AE221" s="13"/>
      <c r="AT221" s="201" t="s">
        <v>158</v>
      </c>
      <c r="AU221" s="201" t="s">
        <v>84</v>
      </c>
      <c r="AV221" s="13" t="s">
        <v>84</v>
      </c>
      <c r="AW221" s="13" t="s">
        <v>31</v>
      </c>
      <c r="AX221" s="13" t="s">
        <v>74</v>
      </c>
      <c r="AY221" s="201" t="s">
        <v>145</v>
      </c>
    </row>
    <row r="222" s="14" customFormat="1">
      <c r="A222" s="14"/>
      <c r="B222" s="208"/>
      <c r="C222" s="14"/>
      <c r="D222" s="193" t="s">
        <v>158</v>
      </c>
      <c r="E222" s="209" t="s">
        <v>1</v>
      </c>
      <c r="F222" s="210" t="s">
        <v>160</v>
      </c>
      <c r="G222" s="14"/>
      <c r="H222" s="211">
        <v>1</v>
      </c>
      <c r="I222" s="212"/>
      <c r="J222" s="14"/>
      <c r="K222" s="14"/>
      <c r="L222" s="208"/>
      <c r="M222" s="213"/>
      <c r="N222" s="214"/>
      <c r="O222" s="214"/>
      <c r="P222" s="214"/>
      <c r="Q222" s="214"/>
      <c r="R222" s="214"/>
      <c r="S222" s="214"/>
      <c r="T222" s="215"/>
      <c r="U222" s="14"/>
      <c r="V222" s="14"/>
      <c r="W222" s="14"/>
      <c r="X222" s="14"/>
      <c r="Y222" s="14"/>
      <c r="Z222" s="14"/>
      <c r="AA222" s="14"/>
      <c r="AB222" s="14"/>
      <c r="AC222" s="14"/>
      <c r="AD222" s="14"/>
      <c r="AE222" s="14"/>
      <c r="AT222" s="209" t="s">
        <v>158</v>
      </c>
      <c r="AU222" s="209" t="s">
        <v>84</v>
      </c>
      <c r="AV222" s="14" t="s">
        <v>152</v>
      </c>
      <c r="AW222" s="14" t="s">
        <v>31</v>
      </c>
      <c r="AX222" s="14" t="s">
        <v>82</v>
      </c>
      <c r="AY222" s="209" t="s">
        <v>145</v>
      </c>
    </row>
    <row r="223" s="2" customFormat="1" ht="21.75" customHeight="1">
      <c r="A223" s="38"/>
      <c r="B223" s="179"/>
      <c r="C223" s="180" t="s">
        <v>341</v>
      </c>
      <c r="D223" s="180" t="s">
        <v>147</v>
      </c>
      <c r="E223" s="181" t="s">
        <v>1136</v>
      </c>
      <c r="F223" s="182" t="s">
        <v>1137</v>
      </c>
      <c r="G223" s="183" t="s">
        <v>233</v>
      </c>
      <c r="H223" s="184">
        <v>1</v>
      </c>
      <c r="I223" s="185"/>
      <c r="J223" s="186">
        <f>ROUND(I223*H223,2)</f>
        <v>0</v>
      </c>
      <c r="K223" s="182" t="s">
        <v>151</v>
      </c>
      <c r="L223" s="39"/>
      <c r="M223" s="187" t="s">
        <v>1</v>
      </c>
      <c r="N223" s="188" t="s">
        <v>39</v>
      </c>
      <c r="O223" s="77"/>
      <c r="P223" s="189">
        <f>O223*H223</f>
        <v>0</v>
      </c>
      <c r="Q223" s="189">
        <v>0</v>
      </c>
      <c r="R223" s="189">
        <f>Q223*H223</f>
        <v>0</v>
      </c>
      <c r="S223" s="189">
        <v>0</v>
      </c>
      <c r="T223" s="190">
        <f>S223*H223</f>
        <v>0</v>
      </c>
      <c r="U223" s="38"/>
      <c r="V223" s="38"/>
      <c r="W223" s="38"/>
      <c r="X223" s="38"/>
      <c r="Y223" s="38"/>
      <c r="Z223" s="38"/>
      <c r="AA223" s="38"/>
      <c r="AB223" s="38"/>
      <c r="AC223" s="38"/>
      <c r="AD223" s="38"/>
      <c r="AE223" s="38"/>
      <c r="AR223" s="191" t="s">
        <v>263</v>
      </c>
      <c r="AT223" s="191" t="s">
        <v>147</v>
      </c>
      <c r="AU223" s="191" t="s">
        <v>84</v>
      </c>
      <c r="AY223" s="19" t="s">
        <v>145</v>
      </c>
      <c r="BE223" s="192">
        <f>IF(N223="základní",J223,0)</f>
        <v>0</v>
      </c>
      <c r="BF223" s="192">
        <f>IF(N223="snížená",J223,0)</f>
        <v>0</v>
      </c>
      <c r="BG223" s="192">
        <f>IF(N223="zákl. přenesená",J223,0)</f>
        <v>0</v>
      </c>
      <c r="BH223" s="192">
        <f>IF(N223="sníž. přenesená",J223,0)</f>
        <v>0</v>
      </c>
      <c r="BI223" s="192">
        <f>IF(N223="nulová",J223,0)</f>
        <v>0</v>
      </c>
      <c r="BJ223" s="19" t="s">
        <v>82</v>
      </c>
      <c r="BK223" s="192">
        <f>ROUND(I223*H223,2)</f>
        <v>0</v>
      </c>
      <c r="BL223" s="19" t="s">
        <v>263</v>
      </c>
      <c r="BM223" s="191" t="s">
        <v>1138</v>
      </c>
    </row>
    <row r="224" s="2" customFormat="1">
      <c r="A224" s="38"/>
      <c r="B224" s="39"/>
      <c r="C224" s="38"/>
      <c r="D224" s="193" t="s">
        <v>154</v>
      </c>
      <c r="E224" s="38"/>
      <c r="F224" s="194" t="s">
        <v>1139</v>
      </c>
      <c r="G224" s="38"/>
      <c r="H224" s="38"/>
      <c r="I224" s="195"/>
      <c r="J224" s="38"/>
      <c r="K224" s="38"/>
      <c r="L224" s="39"/>
      <c r="M224" s="196"/>
      <c r="N224" s="197"/>
      <c r="O224" s="77"/>
      <c r="P224" s="77"/>
      <c r="Q224" s="77"/>
      <c r="R224" s="77"/>
      <c r="S224" s="77"/>
      <c r="T224" s="78"/>
      <c r="U224" s="38"/>
      <c r="V224" s="38"/>
      <c r="W224" s="38"/>
      <c r="X224" s="38"/>
      <c r="Y224" s="38"/>
      <c r="Z224" s="38"/>
      <c r="AA224" s="38"/>
      <c r="AB224" s="38"/>
      <c r="AC224" s="38"/>
      <c r="AD224" s="38"/>
      <c r="AE224" s="38"/>
      <c r="AT224" s="19" t="s">
        <v>154</v>
      </c>
      <c r="AU224" s="19" t="s">
        <v>84</v>
      </c>
    </row>
    <row r="225" s="2" customFormat="1">
      <c r="A225" s="38"/>
      <c r="B225" s="39"/>
      <c r="C225" s="38"/>
      <c r="D225" s="198" t="s">
        <v>156</v>
      </c>
      <c r="E225" s="38"/>
      <c r="F225" s="199" t="s">
        <v>1140</v>
      </c>
      <c r="G225" s="38"/>
      <c r="H225" s="38"/>
      <c r="I225" s="195"/>
      <c r="J225" s="38"/>
      <c r="K225" s="38"/>
      <c r="L225" s="39"/>
      <c r="M225" s="196"/>
      <c r="N225" s="197"/>
      <c r="O225" s="77"/>
      <c r="P225" s="77"/>
      <c r="Q225" s="77"/>
      <c r="R225" s="77"/>
      <c r="S225" s="77"/>
      <c r="T225" s="78"/>
      <c r="U225" s="38"/>
      <c r="V225" s="38"/>
      <c r="W225" s="38"/>
      <c r="X225" s="38"/>
      <c r="Y225" s="38"/>
      <c r="Z225" s="38"/>
      <c r="AA225" s="38"/>
      <c r="AB225" s="38"/>
      <c r="AC225" s="38"/>
      <c r="AD225" s="38"/>
      <c r="AE225" s="38"/>
      <c r="AT225" s="19" t="s">
        <v>156</v>
      </c>
      <c r="AU225" s="19" t="s">
        <v>84</v>
      </c>
    </row>
    <row r="226" s="15" customFormat="1">
      <c r="A226" s="15"/>
      <c r="B226" s="216"/>
      <c r="C226" s="15"/>
      <c r="D226" s="193" t="s">
        <v>158</v>
      </c>
      <c r="E226" s="217" t="s">
        <v>1</v>
      </c>
      <c r="F226" s="218" t="s">
        <v>1041</v>
      </c>
      <c r="G226" s="15"/>
      <c r="H226" s="217" t="s">
        <v>1</v>
      </c>
      <c r="I226" s="219"/>
      <c r="J226" s="15"/>
      <c r="K226" s="15"/>
      <c r="L226" s="216"/>
      <c r="M226" s="220"/>
      <c r="N226" s="221"/>
      <c r="O226" s="221"/>
      <c r="P226" s="221"/>
      <c r="Q226" s="221"/>
      <c r="R226" s="221"/>
      <c r="S226" s="221"/>
      <c r="T226" s="222"/>
      <c r="U226" s="15"/>
      <c r="V226" s="15"/>
      <c r="W226" s="15"/>
      <c r="X226" s="15"/>
      <c r="Y226" s="15"/>
      <c r="Z226" s="15"/>
      <c r="AA226" s="15"/>
      <c r="AB226" s="15"/>
      <c r="AC226" s="15"/>
      <c r="AD226" s="15"/>
      <c r="AE226" s="15"/>
      <c r="AT226" s="217" t="s">
        <v>158</v>
      </c>
      <c r="AU226" s="217" t="s">
        <v>84</v>
      </c>
      <c r="AV226" s="15" t="s">
        <v>82</v>
      </c>
      <c r="AW226" s="15" t="s">
        <v>31</v>
      </c>
      <c r="AX226" s="15" t="s">
        <v>74</v>
      </c>
      <c r="AY226" s="217" t="s">
        <v>145</v>
      </c>
    </row>
    <row r="227" s="13" customFormat="1">
      <c r="A227" s="13"/>
      <c r="B227" s="200"/>
      <c r="C227" s="13"/>
      <c r="D227" s="193" t="s">
        <v>158</v>
      </c>
      <c r="E227" s="201" t="s">
        <v>1</v>
      </c>
      <c r="F227" s="202" t="s">
        <v>82</v>
      </c>
      <c r="G227" s="13"/>
      <c r="H227" s="203">
        <v>1</v>
      </c>
      <c r="I227" s="204"/>
      <c r="J227" s="13"/>
      <c r="K227" s="13"/>
      <c r="L227" s="200"/>
      <c r="M227" s="205"/>
      <c r="N227" s="206"/>
      <c r="O227" s="206"/>
      <c r="P227" s="206"/>
      <c r="Q227" s="206"/>
      <c r="R227" s="206"/>
      <c r="S227" s="206"/>
      <c r="T227" s="207"/>
      <c r="U227" s="13"/>
      <c r="V227" s="13"/>
      <c r="W227" s="13"/>
      <c r="X227" s="13"/>
      <c r="Y227" s="13"/>
      <c r="Z227" s="13"/>
      <c r="AA227" s="13"/>
      <c r="AB227" s="13"/>
      <c r="AC227" s="13"/>
      <c r="AD227" s="13"/>
      <c r="AE227" s="13"/>
      <c r="AT227" s="201" t="s">
        <v>158</v>
      </c>
      <c r="AU227" s="201" t="s">
        <v>84</v>
      </c>
      <c r="AV227" s="13" t="s">
        <v>84</v>
      </c>
      <c r="AW227" s="13" t="s">
        <v>31</v>
      </c>
      <c r="AX227" s="13" t="s">
        <v>74</v>
      </c>
      <c r="AY227" s="201" t="s">
        <v>145</v>
      </c>
    </row>
    <row r="228" s="14" customFormat="1">
      <c r="A228" s="14"/>
      <c r="B228" s="208"/>
      <c r="C228" s="14"/>
      <c r="D228" s="193" t="s">
        <v>158</v>
      </c>
      <c r="E228" s="209" t="s">
        <v>1</v>
      </c>
      <c r="F228" s="210" t="s">
        <v>160</v>
      </c>
      <c r="G228" s="14"/>
      <c r="H228" s="211">
        <v>1</v>
      </c>
      <c r="I228" s="212"/>
      <c r="J228" s="14"/>
      <c r="K228" s="14"/>
      <c r="L228" s="208"/>
      <c r="M228" s="213"/>
      <c r="N228" s="214"/>
      <c r="O228" s="214"/>
      <c r="P228" s="214"/>
      <c r="Q228" s="214"/>
      <c r="R228" s="214"/>
      <c r="S228" s="214"/>
      <c r="T228" s="215"/>
      <c r="U228" s="14"/>
      <c r="V228" s="14"/>
      <c r="W228" s="14"/>
      <c r="X228" s="14"/>
      <c r="Y228" s="14"/>
      <c r="Z228" s="14"/>
      <c r="AA228" s="14"/>
      <c r="AB228" s="14"/>
      <c r="AC228" s="14"/>
      <c r="AD228" s="14"/>
      <c r="AE228" s="14"/>
      <c r="AT228" s="209" t="s">
        <v>158</v>
      </c>
      <c r="AU228" s="209" t="s">
        <v>84</v>
      </c>
      <c r="AV228" s="14" t="s">
        <v>152</v>
      </c>
      <c r="AW228" s="14" t="s">
        <v>31</v>
      </c>
      <c r="AX228" s="14" t="s">
        <v>82</v>
      </c>
      <c r="AY228" s="209" t="s">
        <v>145</v>
      </c>
    </row>
    <row r="229" s="2" customFormat="1" ht="16.5" customHeight="1">
      <c r="A229" s="38"/>
      <c r="B229" s="179"/>
      <c r="C229" s="180" t="s">
        <v>346</v>
      </c>
      <c r="D229" s="180" t="s">
        <v>147</v>
      </c>
      <c r="E229" s="181" t="s">
        <v>1141</v>
      </c>
      <c r="F229" s="182" t="s">
        <v>1142</v>
      </c>
      <c r="G229" s="183" t="s">
        <v>233</v>
      </c>
      <c r="H229" s="184">
        <v>1</v>
      </c>
      <c r="I229" s="185"/>
      <c r="J229" s="186">
        <f>ROUND(I229*H229,2)</f>
        <v>0</v>
      </c>
      <c r="K229" s="182" t="s">
        <v>151</v>
      </c>
      <c r="L229" s="39"/>
      <c r="M229" s="187" t="s">
        <v>1</v>
      </c>
      <c r="N229" s="188" t="s">
        <v>39</v>
      </c>
      <c r="O229" s="77"/>
      <c r="P229" s="189">
        <f>O229*H229</f>
        <v>0</v>
      </c>
      <c r="Q229" s="189">
        <v>0.00029</v>
      </c>
      <c r="R229" s="189">
        <f>Q229*H229</f>
        <v>0.00029</v>
      </c>
      <c r="S229" s="189">
        <v>0</v>
      </c>
      <c r="T229" s="190">
        <f>S229*H229</f>
        <v>0</v>
      </c>
      <c r="U229" s="38"/>
      <c r="V229" s="38"/>
      <c r="W229" s="38"/>
      <c r="X229" s="38"/>
      <c r="Y229" s="38"/>
      <c r="Z229" s="38"/>
      <c r="AA229" s="38"/>
      <c r="AB229" s="38"/>
      <c r="AC229" s="38"/>
      <c r="AD229" s="38"/>
      <c r="AE229" s="38"/>
      <c r="AR229" s="191" t="s">
        <v>263</v>
      </c>
      <c r="AT229" s="191" t="s">
        <v>147</v>
      </c>
      <c r="AU229" s="191" t="s">
        <v>84</v>
      </c>
      <c r="AY229" s="19" t="s">
        <v>145</v>
      </c>
      <c r="BE229" s="192">
        <f>IF(N229="základní",J229,0)</f>
        <v>0</v>
      </c>
      <c r="BF229" s="192">
        <f>IF(N229="snížená",J229,0)</f>
        <v>0</v>
      </c>
      <c r="BG229" s="192">
        <f>IF(N229="zákl. přenesená",J229,0)</f>
        <v>0</v>
      </c>
      <c r="BH229" s="192">
        <f>IF(N229="sníž. přenesená",J229,0)</f>
        <v>0</v>
      </c>
      <c r="BI229" s="192">
        <f>IF(N229="nulová",J229,0)</f>
        <v>0</v>
      </c>
      <c r="BJ229" s="19" t="s">
        <v>82</v>
      </c>
      <c r="BK229" s="192">
        <f>ROUND(I229*H229,2)</f>
        <v>0</v>
      </c>
      <c r="BL229" s="19" t="s">
        <v>263</v>
      </c>
      <c r="BM229" s="191" t="s">
        <v>1143</v>
      </c>
    </row>
    <row r="230" s="2" customFormat="1">
      <c r="A230" s="38"/>
      <c r="B230" s="39"/>
      <c r="C230" s="38"/>
      <c r="D230" s="193" t="s">
        <v>154</v>
      </c>
      <c r="E230" s="38"/>
      <c r="F230" s="194" t="s">
        <v>1144</v>
      </c>
      <c r="G230" s="38"/>
      <c r="H230" s="38"/>
      <c r="I230" s="195"/>
      <c r="J230" s="38"/>
      <c r="K230" s="38"/>
      <c r="L230" s="39"/>
      <c r="M230" s="196"/>
      <c r="N230" s="197"/>
      <c r="O230" s="77"/>
      <c r="P230" s="77"/>
      <c r="Q230" s="77"/>
      <c r="R230" s="77"/>
      <c r="S230" s="77"/>
      <c r="T230" s="78"/>
      <c r="U230" s="38"/>
      <c r="V230" s="38"/>
      <c r="W230" s="38"/>
      <c r="X230" s="38"/>
      <c r="Y230" s="38"/>
      <c r="Z230" s="38"/>
      <c r="AA230" s="38"/>
      <c r="AB230" s="38"/>
      <c r="AC230" s="38"/>
      <c r="AD230" s="38"/>
      <c r="AE230" s="38"/>
      <c r="AT230" s="19" t="s">
        <v>154</v>
      </c>
      <c r="AU230" s="19" t="s">
        <v>84</v>
      </c>
    </row>
    <row r="231" s="2" customFormat="1">
      <c r="A231" s="38"/>
      <c r="B231" s="39"/>
      <c r="C231" s="38"/>
      <c r="D231" s="198" t="s">
        <v>156</v>
      </c>
      <c r="E231" s="38"/>
      <c r="F231" s="199" t="s">
        <v>1145</v>
      </c>
      <c r="G231" s="38"/>
      <c r="H231" s="38"/>
      <c r="I231" s="195"/>
      <c r="J231" s="38"/>
      <c r="K231" s="38"/>
      <c r="L231" s="39"/>
      <c r="M231" s="196"/>
      <c r="N231" s="197"/>
      <c r="O231" s="77"/>
      <c r="P231" s="77"/>
      <c r="Q231" s="77"/>
      <c r="R231" s="77"/>
      <c r="S231" s="77"/>
      <c r="T231" s="78"/>
      <c r="U231" s="38"/>
      <c r="V231" s="38"/>
      <c r="W231" s="38"/>
      <c r="X231" s="38"/>
      <c r="Y231" s="38"/>
      <c r="Z231" s="38"/>
      <c r="AA231" s="38"/>
      <c r="AB231" s="38"/>
      <c r="AC231" s="38"/>
      <c r="AD231" s="38"/>
      <c r="AE231" s="38"/>
      <c r="AT231" s="19" t="s">
        <v>156</v>
      </c>
      <c r="AU231" s="19" t="s">
        <v>84</v>
      </c>
    </row>
    <row r="232" s="15" customFormat="1">
      <c r="A232" s="15"/>
      <c r="B232" s="216"/>
      <c r="C232" s="15"/>
      <c r="D232" s="193" t="s">
        <v>158</v>
      </c>
      <c r="E232" s="217" t="s">
        <v>1</v>
      </c>
      <c r="F232" s="218" t="s">
        <v>1041</v>
      </c>
      <c r="G232" s="15"/>
      <c r="H232" s="217" t="s">
        <v>1</v>
      </c>
      <c r="I232" s="219"/>
      <c r="J232" s="15"/>
      <c r="K232" s="15"/>
      <c r="L232" s="216"/>
      <c r="M232" s="220"/>
      <c r="N232" s="221"/>
      <c r="O232" s="221"/>
      <c r="P232" s="221"/>
      <c r="Q232" s="221"/>
      <c r="R232" s="221"/>
      <c r="S232" s="221"/>
      <c r="T232" s="222"/>
      <c r="U232" s="15"/>
      <c r="V232" s="15"/>
      <c r="W232" s="15"/>
      <c r="X232" s="15"/>
      <c r="Y232" s="15"/>
      <c r="Z232" s="15"/>
      <c r="AA232" s="15"/>
      <c r="AB232" s="15"/>
      <c r="AC232" s="15"/>
      <c r="AD232" s="15"/>
      <c r="AE232" s="15"/>
      <c r="AT232" s="217" t="s">
        <v>158</v>
      </c>
      <c r="AU232" s="217" t="s">
        <v>84</v>
      </c>
      <c r="AV232" s="15" t="s">
        <v>82</v>
      </c>
      <c r="AW232" s="15" t="s">
        <v>31</v>
      </c>
      <c r="AX232" s="15" t="s">
        <v>74</v>
      </c>
      <c r="AY232" s="217" t="s">
        <v>145</v>
      </c>
    </row>
    <row r="233" s="13" customFormat="1">
      <c r="A233" s="13"/>
      <c r="B233" s="200"/>
      <c r="C233" s="13"/>
      <c r="D233" s="193" t="s">
        <v>158</v>
      </c>
      <c r="E233" s="201" t="s">
        <v>1</v>
      </c>
      <c r="F233" s="202" t="s">
        <v>82</v>
      </c>
      <c r="G233" s="13"/>
      <c r="H233" s="203">
        <v>1</v>
      </c>
      <c r="I233" s="204"/>
      <c r="J233" s="13"/>
      <c r="K233" s="13"/>
      <c r="L233" s="200"/>
      <c r="M233" s="205"/>
      <c r="N233" s="206"/>
      <c r="O233" s="206"/>
      <c r="P233" s="206"/>
      <c r="Q233" s="206"/>
      <c r="R233" s="206"/>
      <c r="S233" s="206"/>
      <c r="T233" s="207"/>
      <c r="U233" s="13"/>
      <c r="V233" s="13"/>
      <c r="W233" s="13"/>
      <c r="X233" s="13"/>
      <c r="Y233" s="13"/>
      <c r="Z233" s="13"/>
      <c r="AA233" s="13"/>
      <c r="AB233" s="13"/>
      <c r="AC233" s="13"/>
      <c r="AD233" s="13"/>
      <c r="AE233" s="13"/>
      <c r="AT233" s="201" t="s">
        <v>158</v>
      </c>
      <c r="AU233" s="201" t="s">
        <v>84</v>
      </c>
      <c r="AV233" s="13" t="s">
        <v>84</v>
      </c>
      <c r="AW233" s="13" t="s">
        <v>31</v>
      </c>
      <c r="AX233" s="13" t="s">
        <v>74</v>
      </c>
      <c r="AY233" s="201" t="s">
        <v>145</v>
      </c>
    </row>
    <row r="234" s="14" customFormat="1">
      <c r="A234" s="14"/>
      <c r="B234" s="208"/>
      <c r="C234" s="14"/>
      <c r="D234" s="193" t="s">
        <v>158</v>
      </c>
      <c r="E234" s="209" t="s">
        <v>1</v>
      </c>
      <c r="F234" s="210" t="s">
        <v>160</v>
      </c>
      <c r="G234" s="14"/>
      <c r="H234" s="211">
        <v>1</v>
      </c>
      <c r="I234" s="212"/>
      <c r="J234" s="14"/>
      <c r="K234" s="14"/>
      <c r="L234" s="208"/>
      <c r="M234" s="213"/>
      <c r="N234" s="214"/>
      <c r="O234" s="214"/>
      <c r="P234" s="214"/>
      <c r="Q234" s="214"/>
      <c r="R234" s="214"/>
      <c r="S234" s="214"/>
      <c r="T234" s="215"/>
      <c r="U234" s="14"/>
      <c r="V234" s="14"/>
      <c r="W234" s="14"/>
      <c r="X234" s="14"/>
      <c r="Y234" s="14"/>
      <c r="Z234" s="14"/>
      <c r="AA234" s="14"/>
      <c r="AB234" s="14"/>
      <c r="AC234" s="14"/>
      <c r="AD234" s="14"/>
      <c r="AE234" s="14"/>
      <c r="AT234" s="209" t="s">
        <v>158</v>
      </c>
      <c r="AU234" s="209" t="s">
        <v>84</v>
      </c>
      <c r="AV234" s="14" t="s">
        <v>152</v>
      </c>
      <c r="AW234" s="14" t="s">
        <v>31</v>
      </c>
      <c r="AX234" s="14" t="s">
        <v>82</v>
      </c>
      <c r="AY234" s="209" t="s">
        <v>145</v>
      </c>
    </row>
    <row r="235" s="2" customFormat="1" ht="21.75" customHeight="1">
      <c r="A235" s="38"/>
      <c r="B235" s="179"/>
      <c r="C235" s="180" t="s">
        <v>352</v>
      </c>
      <c r="D235" s="180" t="s">
        <v>147</v>
      </c>
      <c r="E235" s="181" t="s">
        <v>1146</v>
      </c>
      <c r="F235" s="182" t="s">
        <v>1147</v>
      </c>
      <c r="G235" s="183" t="s">
        <v>392</v>
      </c>
      <c r="H235" s="184">
        <v>32</v>
      </c>
      <c r="I235" s="185"/>
      <c r="J235" s="186">
        <f>ROUND(I235*H235,2)</f>
        <v>0</v>
      </c>
      <c r="K235" s="182" t="s">
        <v>151</v>
      </c>
      <c r="L235" s="39"/>
      <c r="M235" s="187" t="s">
        <v>1</v>
      </c>
      <c r="N235" s="188" t="s">
        <v>39</v>
      </c>
      <c r="O235" s="77"/>
      <c r="P235" s="189">
        <f>O235*H235</f>
        <v>0</v>
      </c>
      <c r="Q235" s="189">
        <v>0</v>
      </c>
      <c r="R235" s="189">
        <f>Q235*H235</f>
        <v>0</v>
      </c>
      <c r="S235" s="189">
        <v>0</v>
      </c>
      <c r="T235" s="190">
        <f>S235*H235</f>
        <v>0</v>
      </c>
      <c r="U235" s="38"/>
      <c r="V235" s="38"/>
      <c r="W235" s="38"/>
      <c r="X235" s="38"/>
      <c r="Y235" s="38"/>
      <c r="Z235" s="38"/>
      <c r="AA235" s="38"/>
      <c r="AB235" s="38"/>
      <c r="AC235" s="38"/>
      <c r="AD235" s="38"/>
      <c r="AE235" s="38"/>
      <c r="AR235" s="191" t="s">
        <v>263</v>
      </c>
      <c r="AT235" s="191" t="s">
        <v>147</v>
      </c>
      <c r="AU235" s="191" t="s">
        <v>84</v>
      </c>
      <c r="AY235" s="19" t="s">
        <v>145</v>
      </c>
      <c r="BE235" s="192">
        <f>IF(N235="základní",J235,0)</f>
        <v>0</v>
      </c>
      <c r="BF235" s="192">
        <f>IF(N235="snížená",J235,0)</f>
        <v>0</v>
      </c>
      <c r="BG235" s="192">
        <f>IF(N235="zákl. přenesená",J235,0)</f>
        <v>0</v>
      </c>
      <c r="BH235" s="192">
        <f>IF(N235="sníž. přenesená",J235,0)</f>
        <v>0</v>
      </c>
      <c r="BI235" s="192">
        <f>IF(N235="nulová",J235,0)</f>
        <v>0</v>
      </c>
      <c r="BJ235" s="19" t="s">
        <v>82</v>
      </c>
      <c r="BK235" s="192">
        <f>ROUND(I235*H235,2)</f>
        <v>0</v>
      </c>
      <c r="BL235" s="19" t="s">
        <v>263</v>
      </c>
      <c r="BM235" s="191" t="s">
        <v>1148</v>
      </c>
    </row>
    <row r="236" s="2" customFormat="1">
      <c r="A236" s="38"/>
      <c r="B236" s="39"/>
      <c r="C236" s="38"/>
      <c r="D236" s="193" t="s">
        <v>154</v>
      </c>
      <c r="E236" s="38"/>
      <c r="F236" s="194" t="s">
        <v>1149</v>
      </c>
      <c r="G236" s="38"/>
      <c r="H236" s="38"/>
      <c r="I236" s="195"/>
      <c r="J236" s="38"/>
      <c r="K236" s="38"/>
      <c r="L236" s="39"/>
      <c r="M236" s="196"/>
      <c r="N236" s="197"/>
      <c r="O236" s="77"/>
      <c r="P236" s="77"/>
      <c r="Q236" s="77"/>
      <c r="R236" s="77"/>
      <c r="S236" s="77"/>
      <c r="T236" s="78"/>
      <c r="U236" s="38"/>
      <c r="V236" s="38"/>
      <c r="W236" s="38"/>
      <c r="X236" s="38"/>
      <c r="Y236" s="38"/>
      <c r="Z236" s="38"/>
      <c r="AA236" s="38"/>
      <c r="AB236" s="38"/>
      <c r="AC236" s="38"/>
      <c r="AD236" s="38"/>
      <c r="AE236" s="38"/>
      <c r="AT236" s="19" t="s">
        <v>154</v>
      </c>
      <c r="AU236" s="19" t="s">
        <v>84</v>
      </c>
    </row>
    <row r="237" s="2" customFormat="1">
      <c r="A237" s="38"/>
      <c r="B237" s="39"/>
      <c r="C237" s="38"/>
      <c r="D237" s="198" t="s">
        <v>156</v>
      </c>
      <c r="E237" s="38"/>
      <c r="F237" s="199" t="s">
        <v>1150</v>
      </c>
      <c r="G237" s="38"/>
      <c r="H237" s="38"/>
      <c r="I237" s="195"/>
      <c r="J237" s="38"/>
      <c r="K237" s="38"/>
      <c r="L237" s="39"/>
      <c r="M237" s="196"/>
      <c r="N237" s="197"/>
      <c r="O237" s="77"/>
      <c r="P237" s="77"/>
      <c r="Q237" s="77"/>
      <c r="R237" s="77"/>
      <c r="S237" s="77"/>
      <c r="T237" s="78"/>
      <c r="U237" s="38"/>
      <c r="V237" s="38"/>
      <c r="W237" s="38"/>
      <c r="X237" s="38"/>
      <c r="Y237" s="38"/>
      <c r="Z237" s="38"/>
      <c r="AA237" s="38"/>
      <c r="AB237" s="38"/>
      <c r="AC237" s="38"/>
      <c r="AD237" s="38"/>
      <c r="AE237" s="38"/>
      <c r="AT237" s="19" t="s">
        <v>156</v>
      </c>
      <c r="AU237" s="19" t="s">
        <v>84</v>
      </c>
    </row>
    <row r="238" s="15" customFormat="1">
      <c r="A238" s="15"/>
      <c r="B238" s="216"/>
      <c r="C238" s="15"/>
      <c r="D238" s="193" t="s">
        <v>158</v>
      </c>
      <c r="E238" s="217" t="s">
        <v>1</v>
      </c>
      <c r="F238" s="218" t="s">
        <v>1041</v>
      </c>
      <c r="G238" s="15"/>
      <c r="H238" s="217" t="s">
        <v>1</v>
      </c>
      <c r="I238" s="219"/>
      <c r="J238" s="15"/>
      <c r="K238" s="15"/>
      <c r="L238" s="216"/>
      <c r="M238" s="220"/>
      <c r="N238" s="221"/>
      <c r="O238" s="221"/>
      <c r="P238" s="221"/>
      <c r="Q238" s="221"/>
      <c r="R238" s="221"/>
      <c r="S238" s="221"/>
      <c r="T238" s="222"/>
      <c r="U238" s="15"/>
      <c r="V238" s="15"/>
      <c r="W238" s="15"/>
      <c r="X238" s="15"/>
      <c r="Y238" s="15"/>
      <c r="Z238" s="15"/>
      <c r="AA238" s="15"/>
      <c r="AB238" s="15"/>
      <c r="AC238" s="15"/>
      <c r="AD238" s="15"/>
      <c r="AE238" s="15"/>
      <c r="AT238" s="217" t="s">
        <v>158</v>
      </c>
      <c r="AU238" s="217" t="s">
        <v>84</v>
      </c>
      <c r="AV238" s="15" t="s">
        <v>82</v>
      </c>
      <c r="AW238" s="15" t="s">
        <v>31</v>
      </c>
      <c r="AX238" s="15" t="s">
        <v>74</v>
      </c>
      <c r="AY238" s="217" t="s">
        <v>145</v>
      </c>
    </row>
    <row r="239" s="13" customFormat="1">
      <c r="A239" s="13"/>
      <c r="B239" s="200"/>
      <c r="C239" s="13"/>
      <c r="D239" s="193" t="s">
        <v>158</v>
      </c>
      <c r="E239" s="201" t="s">
        <v>1</v>
      </c>
      <c r="F239" s="202" t="s">
        <v>1151</v>
      </c>
      <c r="G239" s="13"/>
      <c r="H239" s="203">
        <v>12</v>
      </c>
      <c r="I239" s="204"/>
      <c r="J239" s="13"/>
      <c r="K239" s="13"/>
      <c r="L239" s="200"/>
      <c r="M239" s="205"/>
      <c r="N239" s="206"/>
      <c r="O239" s="206"/>
      <c r="P239" s="206"/>
      <c r="Q239" s="206"/>
      <c r="R239" s="206"/>
      <c r="S239" s="206"/>
      <c r="T239" s="207"/>
      <c r="U239" s="13"/>
      <c r="V239" s="13"/>
      <c r="W239" s="13"/>
      <c r="X239" s="13"/>
      <c r="Y239" s="13"/>
      <c r="Z239" s="13"/>
      <c r="AA239" s="13"/>
      <c r="AB239" s="13"/>
      <c r="AC239" s="13"/>
      <c r="AD239" s="13"/>
      <c r="AE239" s="13"/>
      <c r="AT239" s="201" t="s">
        <v>158</v>
      </c>
      <c r="AU239" s="201" t="s">
        <v>84</v>
      </c>
      <c r="AV239" s="13" t="s">
        <v>84</v>
      </c>
      <c r="AW239" s="13" t="s">
        <v>31</v>
      </c>
      <c r="AX239" s="13" t="s">
        <v>74</v>
      </c>
      <c r="AY239" s="201" t="s">
        <v>145</v>
      </c>
    </row>
    <row r="240" s="13" customFormat="1">
      <c r="A240" s="13"/>
      <c r="B240" s="200"/>
      <c r="C240" s="13"/>
      <c r="D240" s="193" t="s">
        <v>158</v>
      </c>
      <c r="E240" s="201" t="s">
        <v>1</v>
      </c>
      <c r="F240" s="202" t="s">
        <v>1152</v>
      </c>
      <c r="G240" s="13"/>
      <c r="H240" s="203">
        <v>3</v>
      </c>
      <c r="I240" s="204"/>
      <c r="J240" s="13"/>
      <c r="K240" s="13"/>
      <c r="L240" s="200"/>
      <c r="M240" s="205"/>
      <c r="N240" s="206"/>
      <c r="O240" s="206"/>
      <c r="P240" s="206"/>
      <c r="Q240" s="206"/>
      <c r="R240" s="206"/>
      <c r="S240" s="206"/>
      <c r="T240" s="207"/>
      <c r="U240" s="13"/>
      <c r="V240" s="13"/>
      <c r="W240" s="13"/>
      <c r="X240" s="13"/>
      <c r="Y240" s="13"/>
      <c r="Z240" s="13"/>
      <c r="AA240" s="13"/>
      <c r="AB240" s="13"/>
      <c r="AC240" s="13"/>
      <c r="AD240" s="13"/>
      <c r="AE240" s="13"/>
      <c r="AT240" s="201" t="s">
        <v>158</v>
      </c>
      <c r="AU240" s="201" t="s">
        <v>84</v>
      </c>
      <c r="AV240" s="13" t="s">
        <v>84</v>
      </c>
      <c r="AW240" s="13" t="s">
        <v>31</v>
      </c>
      <c r="AX240" s="13" t="s">
        <v>74</v>
      </c>
      <c r="AY240" s="201" t="s">
        <v>145</v>
      </c>
    </row>
    <row r="241" s="13" customFormat="1">
      <c r="A241" s="13"/>
      <c r="B241" s="200"/>
      <c r="C241" s="13"/>
      <c r="D241" s="193" t="s">
        <v>158</v>
      </c>
      <c r="E241" s="201" t="s">
        <v>1</v>
      </c>
      <c r="F241" s="202" t="s">
        <v>1153</v>
      </c>
      <c r="G241" s="13"/>
      <c r="H241" s="203">
        <v>4</v>
      </c>
      <c r="I241" s="204"/>
      <c r="J241" s="13"/>
      <c r="K241" s="13"/>
      <c r="L241" s="200"/>
      <c r="M241" s="205"/>
      <c r="N241" s="206"/>
      <c r="O241" s="206"/>
      <c r="P241" s="206"/>
      <c r="Q241" s="206"/>
      <c r="R241" s="206"/>
      <c r="S241" s="206"/>
      <c r="T241" s="207"/>
      <c r="U241" s="13"/>
      <c r="V241" s="13"/>
      <c r="W241" s="13"/>
      <c r="X241" s="13"/>
      <c r="Y241" s="13"/>
      <c r="Z241" s="13"/>
      <c r="AA241" s="13"/>
      <c r="AB241" s="13"/>
      <c r="AC241" s="13"/>
      <c r="AD241" s="13"/>
      <c r="AE241" s="13"/>
      <c r="AT241" s="201" t="s">
        <v>158</v>
      </c>
      <c r="AU241" s="201" t="s">
        <v>84</v>
      </c>
      <c r="AV241" s="13" t="s">
        <v>84</v>
      </c>
      <c r="AW241" s="13" t="s">
        <v>31</v>
      </c>
      <c r="AX241" s="13" t="s">
        <v>74</v>
      </c>
      <c r="AY241" s="201" t="s">
        <v>145</v>
      </c>
    </row>
    <row r="242" s="13" customFormat="1">
      <c r="A242" s="13"/>
      <c r="B242" s="200"/>
      <c r="C242" s="13"/>
      <c r="D242" s="193" t="s">
        <v>158</v>
      </c>
      <c r="E242" s="201" t="s">
        <v>1</v>
      </c>
      <c r="F242" s="202" t="s">
        <v>1154</v>
      </c>
      <c r="G242" s="13"/>
      <c r="H242" s="203">
        <v>13</v>
      </c>
      <c r="I242" s="204"/>
      <c r="J242" s="13"/>
      <c r="K242" s="13"/>
      <c r="L242" s="200"/>
      <c r="M242" s="205"/>
      <c r="N242" s="206"/>
      <c r="O242" s="206"/>
      <c r="P242" s="206"/>
      <c r="Q242" s="206"/>
      <c r="R242" s="206"/>
      <c r="S242" s="206"/>
      <c r="T242" s="207"/>
      <c r="U242" s="13"/>
      <c r="V242" s="13"/>
      <c r="W242" s="13"/>
      <c r="X242" s="13"/>
      <c r="Y242" s="13"/>
      <c r="Z242" s="13"/>
      <c r="AA242" s="13"/>
      <c r="AB242" s="13"/>
      <c r="AC242" s="13"/>
      <c r="AD242" s="13"/>
      <c r="AE242" s="13"/>
      <c r="AT242" s="201" t="s">
        <v>158</v>
      </c>
      <c r="AU242" s="201" t="s">
        <v>84</v>
      </c>
      <c r="AV242" s="13" t="s">
        <v>84</v>
      </c>
      <c r="AW242" s="13" t="s">
        <v>31</v>
      </c>
      <c r="AX242" s="13" t="s">
        <v>74</v>
      </c>
      <c r="AY242" s="201" t="s">
        <v>145</v>
      </c>
    </row>
    <row r="243" s="14" customFormat="1">
      <c r="A243" s="14"/>
      <c r="B243" s="208"/>
      <c r="C243" s="14"/>
      <c r="D243" s="193" t="s">
        <v>158</v>
      </c>
      <c r="E243" s="209" t="s">
        <v>1</v>
      </c>
      <c r="F243" s="210" t="s">
        <v>160</v>
      </c>
      <c r="G243" s="14"/>
      <c r="H243" s="211">
        <v>32</v>
      </c>
      <c r="I243" s="212"/>
      <c r="J243" s="14"/>
      <c r="K243" s="14"/>
      <c r="L243" s="208"/>
      <c r="M243" s="213"/>
      <c r="N243" s="214"/>
      <c r="O243" s="214"/>
      <c r="P243" s="214"/>
      <c r="Q243" s="214"/>
      <c r="R243" s="214"/>
      <c r="S243" s="214"/>
      <c r="T243" s="215"/>
      <c r="U243" s="14"/>
      <c r="V243" s="14"/>
      <c r="W243" s="14"/>
      <c r="X243" s="14"/>
      <c r="Y243" s="14"/>
      <c r="Z243" s="14"/>
      <c r="AA243" s="14"/>
      <c r="AB243" s="14"/>
      <c r="AC243" s="14"/>
      <c r="AD243" s="14"/>
      <c r="AE243" s="14"/>
      <c r="AT243" s="209" t="s">
        <v>158</v>
      </c>
      <c r="AU243" s="209" t="s">
        <v>84</v>
      </c>
      <c r="AV243" s="14" t="s">
        <v>152</v>
      </c>
      <c r="AW243" s="14" t="s">
        <v>31</v>
      </c>
      <c r="AX243" s="14" t="s">
        <v>82</v>
      </c>
      <c r="AY243" s="209" t="s">
        <v>145</v>
      </c>
    </row>
    <row r="244" s="2" customFormat="1" ht="24.15" customHeight="1">
      <c r="A244" s="38"/>
      <c r="B244" s="179"/>
      <c r="C244" s="180" t="s">
        <v>357</v>
      </c>
      <c r="D244" s="180" t="s">
        <v>147</v>
      </c>
      <c r="E244" s="181" t="s">
        <v>1155</v>
      </c>
      <c r="F244" s="182" t="s">
        <v>1156</v>
      </c>
      <c r="G244" s="183" t="s">
        <v>233</v>
      </c>
      <c r="H244" s="184">
        <v>1</v>
      </c>
      <c r="I244" s="185"/>
      <c r="J244" s="186">
        <f>ROUND(I244*H244,2)</f>
        <v>0</v>
      </c>
      <c r="K244" s="182" t="s">
        <v>151</v>
      </c>
      <c r="L244" s="39"/>
      <c r="M244" s="187" t="s">
        <v>1</v>
      </c>
      <c r="N244" s="188" t="s">
        <v>39</v>
      </c>
      <c r="O244" s="77"/>
      <c r="P244" s="189">
        <f>O244*H244</f>
        <v>0</v>
      </c>
      <c r="Q244" s="189">
        <v>0</v>
      </c>
      <c r="R244" s="189">
        <f>Q244*H244</f>
        <v>0</v>
      </c>
      <c r="S244" s="189">
        <v>0</v>
      </c>
      <c r="T244" s="190">
        <f>S244*H244</f>
        <v>0</v>
      </c>
      <c r="U244" s="38"/>
      <c r="V244" s="38"/>
      <c r="W244" s="38"/>
      <c r="X244" s="38"/>
      <c r="Y244" s="38"/>
      <c r="Z244" s="38"/>
      <c r="AA244" s="38"/>
      <c r="AB244" s="38"/>
      <c r="AC244" s="38"/>
      <c r="AD244" s="38"/>
      <c r="AE244" s="38"/>
      <c r="AR244" s="191" t="s">
        <v>263</v>
      </c>
      <c r="AT244" s="191" t="s">
        <v>147</v>
      </c>
      <c r="AU244" s="191" t="s">
        <v>84</v>
      </c>
      <c r="AY244" s="19" t="s">
        <v>145</v>
      </c>
      <c r="BE244" s="192">
        <f>IF(N244="základní",J244,0)</f>
        <v>0</v>
      </c>
      <c r="BF244" s="192">
        <f>IF(N244="snížená",J244,0)</f>
        <v>0</v>
      </c>
      <c r="BG244" s="192">
        <f>IF(N244="zákl. přenesená",J244,0)</f>
        <v>0</v>
      </c>
      <c r="BH244" s="192">
        <f>IF(N244="sníž. přenesená",J244,0)</f>
        <v>0</v>
      </c>
      <c r="BI244" s="192">
        <f>IF(N244="nulová",J244,0)</f>
        <v>0</v>
      </c>
      <c r="BJ244" s="19" t="s">
        <v>82</v>
      </c>
      <c r="BK244" s="192">
        <f>ROUND(I244*H244,2)</f>
        <v>0</v>
      </c>
      <c r="BL244" s="19" t="s">
        <v>263</v>
      </c>
      <c r="BM244" s="191" t="s">
        <v>1157</v>
      </c>
    </row>
    <row r="245" s="2" customFormat="1">
      <c r="A245" s="38"/>
      <c r="B245" s="39"/>
      <c r="C245" s="38"/>
      <c r="D245" s="193" t="s">
        <v>154</v>
      </c>
      <c r="E245" s="38"/>
      <c r="F245" s="194" t="s">
        <v>1158</v>
      </c>
      <c r="G245" s="38"/>
      <c r="H245" s="38"/>
      <c r="I245" s="195"/>
      <c r="J245" s="38"/>
      <c r="K245" s="38"/>
      <c r="L245" s="39"/>
      <c r="M245" s="196"/>
      <c r="N245" s="197"/>
      <c r="O245" s="77"/>
      <c r="P245" s="77"/>
      <c r="Q245" s="77"/>
      <c r="R245" s="77"/>
      <c r="S245" s="77"/>
      <c r="T245" s="78"/>
      <c r="U245" s="38"/>
      <c r="V245" s="38"/>
      <c r="W245" s="38"/>
      <c r="X245" s="38"/>
      <c r="Y245" s="38"/>
      <c r="Z245" s="38"/>
      <c r="AA245" s="38"/>
      <c r="AB245" s="38"/>
      <c r="AC245" s="38"/>
      <c r="AD245" s="38"/>
      <c r="AE245" s="38"/>
      <c r="AT245" s="19" t="s">
        <v>154</v>
      </c>
      <c r="AU245" s="19" t="s">
        <v>84</v>
      </c>
    </row>
    <row r="246" s="2" customFormat="1">
      <c r="A246" s="38"/>
      <c r="B246" s="39"/>
      <c r="C246" s="38"/>
      <c r="D246" s="198" t="s">
        <v>156</v>
      </c>
      <c r="E246" s="38"/>
      <c r="F246" s="199" t="s">
        <v>1159</v>
      </c>
      <c r="G246" s="38"/>
      <c r="H246" s="38"/>
      <c r="I246" s="195"/>
      <c r="J246" s="38"/>
      <c r="K246" s="38"/>
      <c r="L246" s="39"/>
      <c r="M246" s="196"/>
      <c r="N246" s="197"/>
      <c r="O246" s="77"/>
      <c r="P246" s="77"/>
      <c r="Q246" s="77"/>
      <c r="R246" s="77"/>
      <c r="S246" s="77"/>
      <c r="T246" s="78"/>
      <c r="U246" s="38"/>
      <c r="V246" s="38"/>
      <c r="W246" s="38"/>
      <c r="X246" s="38"/>
      <c r="Y246" s="38"/>
      <c r="Z246" s="38"/>
      <c r="AA246" s="38"/>
      <c r="AB246" s="38"/>
      <c r="AC246" s="38"/>
      <c r="AD246" s="38"/>
      <c r="AE246" s="38"/>
      <c r="AT246" s="19" t="s">
        <v>156</v>
      </c>
      <c r="AU246" s="19" t="s">
        <v>84</v>
      </c>
    </row>
    <row r="247" s="15" customFormat="1">
      <c r="A247" s="15"/>
      <c r="B247" s="216"/>
      <c r="C247" s="15"/>
      <c r="D247" s="193" t="s">
        <v>158</v>
      </c>
      <c r="E247" s="217" t="s">
        <v>1</v>
      </c>
      <c r="F247" s="218" t="s">
        <v>1160</v>
      </c>
      <c r="G247" s="15"/>
      <c r="H247" s="217" t="s">
        <v>1</v>
      </c>
      <c r="I247" s="219"/>
      <c r="J247" s="15"/>
      <c r="K247" s="15"/>
      <c r="L247" s="216"/>
      <c r="M247" s="220"/>
      <c r="N247" s="221"/>
      <c r="O247" s="221"/>
      <c r="P247" s="221"/>
      <c r="Q247" s="221"/>
      <c r="R247" s="221"/>
      <c r="S247" s="221"/>
      <c r="T247" s="222"/>
      <c r="U247" s="15"/>
      <c r="V247" s="15"/>
      <c r="W247" s="15"/>
      <c r="X247" s="15"/>
      <c r="Y247" s="15"/>
      <c r="Z247" s="15"/>
      <c r="AA247" s="15"/>
      <c r="AB247" s="15"/>
      <c r="AC247" s="15"/>
      <c r="AD247" s="15"/>
      <c r="AE247" s="15"/>
      <c r="AT247" s="217" t="s">
        <v>158</v>
      </c>
      <c r="AU247" s="217" t="s">
        <v>84</v>
      </c>
      <c r="AV247" s="15" t="s">
        <v>82</v>
      </c>
      <c r="AW247" s="15" t="s">
        <v>31</v>
      </c>
      <c r="AX247" s="15" t="s">
        <v>74</v>
      </c>
      <c r="AY247" s="217" t="s">
        <v>145</v>
      </c>
    </row>
    <row r="248" s="13" customFormat="1">
      <c r="A248" s="13"/>
      <c r="B248" s="200"/>
      <c r="C248" s="13"/>
      <c r="D248" s="193" t="s">
        <v>158</v>
      </c>
      <c r="E248" s="201" t="s">
        <v>1</v>
      </c>
      <c r="F248" s="202" t="s">
        <v>1161</v>
      </c>
      <c r="G248" s="13"/>
      <c r="H248" s="203">
        <v>1</v>
      </c>
      <c r="I248" s="204"/>
      <c r="J248" s="13"/>
      <c r="K248" s="13"/>
      <c r="L248" s="200"/>
      <c r="M248" s="205"/>
      <c r="N248" s="206"/>
      <c r="O248" s="206"/>
      <c r="P248" s="206"/>
      <c r="Q248" s="206"/>
      <c r="R248" s="206"/>
      <c r="S248" s="206"/>
      <c r="T248" s="207"/>
      <c r="U248" s="13"/>
      <c r="V248" s="13"/>
      <c r="W248" s="13"/>
      <c r="X248" s="13"/>
      <c r="Y248" s="13"/>
      <c r="Z248" s="13"/>
      <c r="AA248" s="13"/>
      <c r="AB248" s="13"/>
      <c r="AC248" s="13"/>
      <c r="AD248" s="13"/>
      <c r="AE248" s="13"/>
      <c r="AT248" s="201" t="s">
        <v>158</v>
      </c>
      <c r="AU248" s="201" t="s">
        <v>84</v>
      </c>
      <c r="AV248" s="13" t="s">
        <v>84</v>
      </c>
      <c r="AW248" s="13" t="s">
        <v>31</v>
      </c>
      <c r="AX248" s="13" t="s">
        <v>74</v>
      </c>
      <c r="AY248" s="201" t="s">
        <v>145</v>
      </c>
    </row>
    <row r="249" s="14" customFormat="1">
      <c r="A249" s="14"/>
      <c r="B249" s="208"/>
      <c r="C249" s="14"/>
      <c r="D249" s="193" t="s">
        <v>158</v>
      </c>
      <c r="E249" s="209" t="s">
        <v>1</v>
      </c>
      <c r="F249" s="210" t="s">
        <v>160</v>
      </c>
      <c r="G249" s="14"/>
      <c r="H249" s="211">
        <v>1</v>
      </c>
      <c r="I249" s="212"/>
      <c r="J249" s="14"/>
      <c r="K249" s="14"/>
      <c r="L249" s="208"/>
      <c r="M249" s="213"/>
      <c r="N249" s="214"/>
      <c r="O249" s="214"/>
      <c r="P249" s="214"/>
      <c r="Q249" s="214"/>
      <c r="R249" s="214"/>
      <c r="S249" s="214"/>
      <c r="T249" s="215"/>
      <c r="U249" s="14"/>
      <c r="V249" s="14"/>
      <c r="W249" s="14"/>
      <c r="X249" s="14"/>
      <c r="Y249" s="14"/>
      <c r="Z249" s="14"/>
      <c r="AA249" s="14"/>
      <c r="AB249" s="14"/>
      <c r="AC249" s="14"/>
      <c r="AD249" s="14"/>
      <c r="AE249" s="14"/>
      <c r="AT249" s="209" t="s">
        <v>158</v>
      </c>
      <c r="AU249" s="209" t="s">
        <v>84</v>
      </c>
      <c r="AV249" s="14" t="s">
        <v>152</v>
      </c>
      <c r="AW249" s="14" t="s">
        <v>31</v>
      </c>
      <c r="AX249" s="14" t="s">
        <v>82</v>
      </c>
      <c r="AY249" s="209" t="s">
        <v>145</v>
      </c>
    </row>
    <row r="250" s="2" customFormat="1" ht="24.15" customHeight="1">
      <c r="A250" s="38"/>
      <c r="B250" s="179"/>
      <c r="C250" s="180" t="s">
        <v>363</v>
      </c>
      <c r="D250" s="180" t="s">
        <v>147</v>
      </c>
      <c r="E250" s="181" t="s">
        <v>1162</v>
      </c>
      <c r="F250" s="182" t="s">
        <v>1163</v>
      </c>
      <c r="G250" s="183" t="s">
        <v>169</v>
      </c>
      <c r="H250" s="184">
        <v>0.039</v>
      </c>
      <c r="I250" s="185"/>
      <c r="J250" s="186">
        <f>ROUND(I250*H250,2)</f>
        <v>0</v>
      </c>
      <c r="K250" s="182" t="s">
        <v>151</v>
      </c>
      <c r="L250" s="39"/>
      <c r="M250" s="187" t="s">
        <v>1</v>
      </c>
      <c r="N250" s="188" t="s">
        <v>39</v>
      </c>
      <c r="O250" s="77"/>
      <c r="P250" s="189">
        <f>O250*H250</f>
        <v>0</v>
      </c>
      <c r="Q250" s="189">
        <v>0</v>
      </c>
      <c r="R250" s="189">
        <f>Q250*H250</f>
        <v>0</v>
      </c>
      <c r="S250" s="189">
        <v>0</v>
      </c>
      <c r="T250" s="190">
        <f>S250*H250</f>
        <v>0</v>
      </c>
      <c r="U250" s="38"/>
      <c r="V250" s="38"/>
      <c r="W250" s="38"/>
      <c r="X250" s="38"/>
      <c r="Y250" s="38"/>
      <c r="Z250" s="38"/>
      <c r="AA250" s="38"/>
      <c r="AB250" s="38"/>
      <c r="AC250" s="38"/>
      <c r="AD250" s="38"/>
      <c r="AE250" s="38"/>
      <c r="AR250" s="191" t="s">
        <v>263</v>
      </c>
      <c r="AT250" s="191" t="s">
        <v>147</v>
      </c>
      <c r="AU250" s="191" t="s">
        <v>84</v>
      </c>
      <c r="AY250" s="19" t="s">
        <v>145</v>
      </c>
      <c r="BE250" s="192">
        <f>IF(N250="základní",J250,0)</f>
        <v>0</v>
      </c>
      <c r="BF250" s="192">
        <f>IF(N250="snížená",J250,0)</f>
        <v>0</v>
      </c>
      <c r="BG250" s="192">
        <f>IF(N250="zákl. přenesená",J250,0)</f>
        <v>0</v>
      </c>
      <c r="BH250" s="192">
        <f>IF(N250="sníž. přenesená",J250,0)</f>
        <v>0</v>
      </c>
      <c r="BI250" s="192">
        <f>IF(N250="nulová",J250,0)</f>
        <v>0</v>
      </c>
      <c r="BJ250" s="19" t="s">
        <v>82</v>
      </c>
      <c r="BK250" s="192">
        <f>ROUND(I250*H250,2)</f>
        <v>0</v>
      </c>
      <c r="BL250" s="19" t="s">
        <v>263</v>
      </c>
      <c r="BM250" s="191" t="s">
        <v>1164</v>
      </c>
    </row>
    <row r="251" s="2" customFormat="1">
      <c r="A251" s="38"/>
      <c r="B251" s="39"/>
      <c r="C251" s="38"/>
      <c r="D251" s="193" t="s">
        <v>154</v>
      </c>
      <c r="E251" s="38"/>
      <c r="F251" s="194" t="s">
        <v>1165</v>
      </c>
      <c r="G251" s="38"/>
      <c r="H251" s="38"/>
      <c r="I251" s="195"/>
      <c r="J251" s="38"/>
      <c r="K251" s="38"/>
      <c r="L251" s="39"/>
      <c r="M251" s="196"/>
      <c r="N251" s="197"/>
      <c r="O251" s="77"/>
      <c r="P251" s="77"/>
      <c r="Q251" s="77"/>
      <c r="R251" s="77"/>
      <c r="S251" s="77"/>
      <c r="T251" s="78"/>
      <c r="U251" s="38"/>
      <c r="V251" s="38"/>
      <c r="W251" s="38"/>
      <c r="X251" s="38"/>
      <c r="Y251" s="38"/>
      <c r="Z251" s="38"/>
      <c r="AA251" s="38"/>
      <c r="AB251" s="38"/>
      <c r="AC251" s="38"/>
      <c r="AD251" s="38"/>
      <c r="AE251" s="38"/>
      <c r="AT251" s="19" t="s">
        <v>154</v>
      </c>
      <c r="AU251" s="19" t="s">
        <v>84</v>
      </c>
    </row>
    <row r="252" s="2" customFormat="1">
      <c r="A252" s="38"/>
      <c r="B252" s="39"/>
      <c r="C252" s="38"/>
      <c r="D252" s="198" t="s">
        <v>156</v>
      </c>
      <c r="E252" s="38"/>
      <c r="F252" s="199" t="s">
        <v>1166</v>
      </c>
      <c r="G252" s="38"/>
      <c r="H252" s="38"/>
      <c r="I252" s="195"/>
      <c r="J252" s="38"/>
      <c r="K252" s="38"/>
      <c r="L252" s="39"/>
      <c r="M252" s="196"/>
      <c r="N252" s="197"/>
      <c r="O252" s="77"/>
      <c r="P252" s="77"/>
      <c r="Q252" s="77"/>
      <c r="R252" s="77"/>
      <c r="S252" s="77"/>
      <c r="T252" s="78"/>
      <c r="U252" s="38"/>
      <c r="V252" s="38"/>
      <c r="W252" s="38"/>
      <c r="X252" s="38"/>
      <c r="Y252" s="38"/>
      <c r="Z252" s="38"/>
      <c r="AA252" s="38"/>
      <c r="AB252" s="38"/>
      <c r="AC252" s="38"/>
      <c r="AD252" s="38"/>
      <c r="AE252" s="38"/>
      <c r="AT252" s="19" t="s">
        <v>156</v>
      </c>
      <c r="AU252" s="19" t="s">
        <v>84</v>
      </c>
    </row>
    <row r="253" s="2" customFormat="1" ht="33" customHeight="1">
      <c r="A253" s="38"/>
      <c r="B253" s="179"/>
      <c r="C253" s="180" t="s">
        <v>304</v>
      </c>
      <c r="D253" s="180" t="s">
        <v>147</v>
      </c>
      <c r="E253" s="181" t="s">
        <v>1167</v>
      </c>
      <c r="F253" s="182" t="s">
        <v>1168</v>
      </c>
      <c r="G253" s="183" t="s">
        <v>169</v>
      </c>
      <c r="H253" s="184">
        <v>0.039</v>
      </c>
      <c r="I253" s="185"/>
      <c r="J253" s="186">
        <f>ROUND(I253*H253,2)</f>
        <v>0</v>
      </c>
      <c r="K253" s="182" t="s">
        <v>151</v>
      </c>
      <c r="L253" s="39"/>
      <c r="M253" s="187" t="s">
        <v>1</v>
      </c>
      <c r="N253" s="188" t="s">
        <v>39</v>
      </c>
      <c r="O253" s="77"/>
      <c r="P253" s="189">
        <f>O253*H253</f>
        <v>0</v>
      </c>
      <c r="Q253" s="189">
        <v>0</v>
      </c>
      <c r="R253" s="189">
        <f>Q253*H253</f>
        <v>0</v>
      </c>
      <c r="S253" s="189">
        <v>0</v>
      </c>
      <c r="T253" s="190">
        <f>S253*H253</f>
        <v>0</v>
      </c>
      <c r="U253" s="38"/>
      <c r="V253" s="38"/>
      <c r="W253" s="38"/>
      <c r="X253" s="38"/>
      <c r="Y253" s="38"/>
      <c r="Z253" s="38"/>
      <c r="AA253" s="38"/>
      <c r="AB253" s="38"/>
      <c r="AC253" s="38"/>
      <c r="AD253" s="38"/>
      <c r="AE253" s="38"/>
      <c r="AR253" s="191" t="s">
        <v>263</v>
      </c>
      <c r="AT253" s="191" t="s">
        <v>147</v>
      </c>
      <c r="AU253" s="191" t="s">
        <v>84</v>
      </c>
      <c r="AY253" s="19" t="s">
        <v>145</v>
      </c>
      <c r="BE253" s="192">
        <f>IF(N253="základní",J253,0)</f>
        <v>0</v>
      </c>
      <c r="BF253" s="192">
        <f>IF(N253="snížená",J253,0)</f>
        <v>0</v>
      </c>
      <c r="BG253" s="192">
        <f>IF(N253="zákl. přenesená",J253,0)</f>
        <v>0</v>
      </c>
      <c r="BH253" s="192">
        <f>IF(N253="sníž. přenesená",J253,0)</f>
        <v>0</v>
      </c>
      <c r="BI253" s="192">
        <f>IF(N253="nulová",J253,0)</f>
        <v>0</v>
      </c>
      <c r="BJ253" s="19" t="s">
        <v>82</v>
      </c>
      <c r="BK253" s="192">
        <f>ROUND(I253*H253,2)</f>
        <v>0</v>
      </c>
      <c r="BL253" s="19" t="s">
        <v>263</v>
      </c>
      <c r="BM253" s="191" t="s">
        <v>1169</v>
      </c>
    </row>
    <row r="254" s="2" customFormat="1">
      <c r="A254" s="38"/>
      <c r="B254" s="39"/>
      <c r="C254" s="38"/>
      <c r="D254" s="193" t="s">
        <v>154</v>
      </c>
      <c r="E254" s="38"/>
      <c r="F254" s="194" t="s">
        <v>1170</v>
      </c>
      <c r="G254" s="38"/>
      <c r="H254" s="38"/>
      <c r="I254" s="195"/>
      <c r="J254" s="38"/>
      <c r="K254" s="38"/>
      <c r="L254" s="39"/>
      <c r="M254" s="196"/>
      <c r="N254" s="197"/>
      <c r="O254" s="77"/>
      <c r="P254" s="77"/>
      <c r="Q254" s="77"/>
      <c r="R254" s="77"/>
      <c r="S254" s="77"/>
      <c r="T254" s="78"/>
      <c r="U254" s="38"/>
      <c r="V254" s="38"/>
      <c r="W254" s="38"/>
      <c r="X254" s="38"/>
      <c r="Y254" s="38"/>
      <c r="Z254" s="38"/>
      <c r="AA254" s="38"/>
      <c r="AB254" s="38"/>
      <c r="AC254" s="38"/>
      <c r="AD254" s="38"/>
      <c r="AE254" s="38"/>
      <c r="AT254" s="19" t="s">
        <v>154</v>
      </c>
      <c r="AU254" s="19" t="s">
        <v>84</v>
      </c>
    </row>
    <row r="255" s="2" customFormat="1">
      <c r="A255" s="38"/>
      <c r="B255" s="39"/>
      <c r="C255" s="38"/>
      <c r="D255" s="198" t="s">
        <v>156</v>
      </c>
      <c r="E255" s="38"/>
      <c r="F255" s="199" t="s">
        <v>1171</v>
      </c>
      <c r="G255" s="38"/>
      <c r="H255" s="38"/>
      <c r="I255" s="195"/>
      <c r="J255" s="38"/>
      <c r="K255" s="38"/>
      <c r="L255" s="39"/>
      <c r="M255" s="196"/>
      <c r="N255" s="197"/>
      <c r="O255" s="77"/>
      <c r="P255" s="77"/>
      <c r="Q255" s="77"/>
      <c r="R255" s="77"/>
      <c r="S255" s="77"/>
      <c r="T255" s="78"/>
      <c r="U255" s="38"/>
      <c r="V255" s="38"/>
      <c r="W255" s="38"/>
      <c r="X255" s="38"/>
      <c r="Y255" s="38"/>
      <c r="Z255" s="38"/>
      <c r="AA255" s="38"/>
      <c r="AB255" s="38"/>
      <c r="AC255" s="38"/>
      <c r="AD255" s="38"/>
      <c r="AE255" s="38"/>
      <c r="AT255" s="19" t="s">
        <v>156</v>
      </c>
      <c r="AU255" s="19" t="s">
        <v>84</v>
      </c>
    </row>
    <row r="256" s="12" customFormat="1" ht="22.8" customHeight="1">
      <c r="A256" s="12"/>
      <c r="B256" s="166"/>
      <c r="C256" s="12"/>
      <c r="D256" s="167" t="s">
        <v>73</v>
      </c>
      <c r="E256" s="177" t="s">
        <v>1172</v>
      </c>
      <c r="F256" s="177" t="s">
        <v>1173</v>
      </c>
      <c r="G256" s="12"/>
      <c r="H256" s="12"/>
      <c r="I256" s="169"/>
      <c r="J256" s="178">
        <f>BK256</f>
        <v>0</v>
      </c>
      <c r="K256" s="12"/>
      <c r="L256" s="166"/>
      <c r="M256" s="171"/>
      <c r="N256" s="172"/>
      <c r="O256" s="172"/>
      <c r="P256" s="173">
        <f>SUM(P257:P374)</f>
        <v>0</v>
      </c>
      <c r="Q256" s="172"/>
      <c r="R256" s="173">
        <f>SUM(R257:R374)</f>
        <v>0.013244800000000003</v>
      </c>
      <c r="S256" s="172"/>
      <c r="T256" s="174">
        <f>SUM(T257:T374)</f>
        <v>0.00051999999999999995</v>
      </c>
      <c r="U256" s="12"/>
      <c r="V256" s="12"/>
      <c r="W256" s="12"/>
      <c r="X256" s="12"/>
      <c r="Y256" s="12"/>
      <c r="Z256" s="12"/>
      <c r="AA256" s="12"/>
      <c r="AB256" s="12"/>
      <c r="AC256" s="12"/>
      <c r="AD256" s="12"/>
      <c r="AE256" s="12"/>
      <c r="AR256" s="167" t="s">
        <v>84</v>
      </c>
      <c r="AT256" s="175" t="s">
        <v>73</v>
      </c>
      <c r="AU256" s="175" t="s">
        <v>82</v>
      </c>
      <c r="AY256" s="167" t="s">
        <v>145</v>
      </c>
      <c r="BK256" s="176">
        <f>SUM(BK257:BK374)</f>
        <v>0</v>
      </c>
    </row>
    <row r="257" s="2" customFormat="1" ht="21.75" customHeight="1">
      <c r="A257" s="38"/>
      <c r="B257" s="179"/>
      <c r="C257" s="180" t="s">
        <v>372</v>
      </c>
      <c r="D257" s="180" t="s">
        <v>147</v>
      </c>
      <c r="E257" s="181" t="s">
        <v>1174</v>
      </c>
      <c r="F257" s="182" t="s">
        <v>1175</v>
      </c>
      <c r="G257" s="183" t="s">
        <v>233</v>
      </c>
      <c r="H257" s="184">
        <v>1</v>
      </c>
      <c r="I257" s="185"/>
      <c r="J257" s="186">
        <f>ROUND(I257*H257,2)</f>
        <v>0</v>
      </c>
      <c r="K257" s="182" t="s">
        <v>151</v>
      </c>
      <c r="L257" s="39"/>
      <c r="M257" s="187" t="s">
        <v>1</v>
      </c>
      <c r="N257" s="188" t="s">
        <v>39</v>
      </c>
      <c r="O257" s="77"/>
      <c r="P257" s="189">
        <f>O257*H257</f>
        <v>0</v>
      </c>
      <c r="Q257" s="189">
        <v>0</v>
      </c>
      <c r="R257" s="189">
        <f>Q257*H257</f>
        <v>0</v>
      </c>
      <c r="S257" s="189">
        <v>0</v>
      </c>
      <c r="T257" s="190">
        <f>S257*H257</f>
        <v>0</v>
      </c>
      <c r="U257" s="38"/>
      <c r="V257" s="38"/>
      <c r="W257" s="38"/>
      <c r="X257" s="38"/>
      <c r="Y257" s="38"/>
      <c r="Z257" s="38"/>
      <c r="AA257" s="38"/>
      <c r="AB257" s="38"/>
      <c r="AC257" s="38"/>
      <c r="AD257" s="38"/>
      <c r="AE257" s="38"/>
      <c r="AR257" s="191" t="s">
        <v>263</v>
      </c>
      <c r="AT257" s="191" t="s">
        <v>147</v>
      </c>
      <c r="AU257" s="191" t="s">
        <v>84</v>
      </c>
      <c r="AY257" s="19" t="s">
        <v>145</v>
      </c>
      <c r="BE257" s="192">
        <f>IF(N257="základní",J257,0)</f>
        <v>0</v>
      </c>
      <c r="BF257" s="192">
        <f>IF(N257="snížená",J257,0)</f>
        <v>0</v>
      </c>
      <c r="BG257" s="192">
        <f>IF(N257="zákl. přenesená",J257,0)</f>
        <v>0</v>
      </c>
      <c r="BH257" s="192">
        <f>IF(N257="sníž. přenesená",J257,0)</f>
        <v>0</v>
      </c>
      <c r="BI257" s="192">
        <f>IF(N257="nulová",J257,0)</f>
        <v>0</v>
      </c>
      <c r="BJ257" s="19" t="s">
        <v>82</v>
      </c>
      <c r="BK257" s="192">
        <f>ROUND(I257*H257,2)</f>
        <v>0</v>
      </c>
      <c r="BL257" s="19" t="s">
        <v>263</v>
      </c>
      <c r="BM257" s="191" t="s">
        <v>1176</v>
      </c>
    </row>
    <row r="258" s="2" customFormat="1">
      <c r="A258" s="38"/>
      <c r="B258" s="39"/>
      <c r="C258" s="38"/>
      <c r="D258" s="193" t="s">
        <v>154</v>
      </c>
      <c r="E258" s="38"/>
      <c r="F258" s="194" t="s">
        <v>1177</v>
      </c>
      <c r="G258" s="38"/>
      <c r="H258" s="38"/>
      <c r="I258" s="195"/>
      <c r="J258" s="38"/>
      <c r="K258" s="38"/>
      <c r="L258" s="39"/>
      <c r="M258" s="196"/>
      <c r="N258" s="197"/>
      <c r="O258" s="77"/>
      <c r="P258" s="77"/>
      <c r="Q258" s="77"/>
      <c r="R258" s="77"/>
      <c r="S258" s="77"/>
      <c r="T258" s="78"/>
      <c r="U258" s="38"/>
      <c r="V258" s="38"/>
      <c r="W258" s="38"/>
      <c r="X258" s="38"/>
      <c r="Y258" s="38"/>
      <c r="Z258" s="38"/>
      <c r="AA258" s="38"/>
      <c r="AB258" s="38"/>
      <c r="AC258" s="38"/>
      <c r="AD258" s="38"/>
      <c r="AE258" s="38"/>
      <c r="AT258" s="19" t="s">
        <v>154</v>
      </c>
      <c r="AU258" s="19" t="s">
        <v>84</v>
      </c>
    </row>
    <row r="259" s="2" customFormat="1">
      <c r="A259" s="38"/>
      <c r="B259" s="39"/>
      <c r="C259" s="38"/>
      <c r="D259" s="198" t="s">
        <v>156</v>
      </c>
      <c r="E259" s="38"/>
      <c r="F259" s="199" t="s">
        <v>1178</v>
      </c>
      <c r="G259" s="38"/>
      <c r="H259" s="38"/>
      <c r="I259" s="195"/>
      <c r="J259" s="38"/>
      <c r="K259" s="38"/>
      <c r="L259" s="39"/>
      <c r="M259" s="196"/>
      <c r="N259" s="197"/>
      <c r="O259" s="77"/>
      <c r="P259" s="77"/>
      <c r="Q259" s="77"/>
      <c r="R259" s="77"/>
      <c r="S259" s="77"/>
      <c r="T259" s="78"/>
      <c r="U259" s="38"/>
      <c r="V259" s="38"/>
      <c r="W259" s="38"/>
      <c r="X259" s="38"/>
      <c r="Y259" s="38"/>
      <c r="Z259" s="38"/>
      <c r="AA259" s="38"/>
      <c r="AB259" s="38"/>
      <c r="AC259" s="38"/>
      <c r="AD259" s="38"/>
      <c r="AE259" s="38"/>
      <c r="AT259" s="19" t="s">
        <v>156</v>
      </c>
      <c r="AU259" s="19" t="s">
        <v>84</v>
      </c>
    </row>
    <row r="260" s="15" customFormat="1">
      <c r="A260" s="15"/>
      <c r="B260" s="216"/>
      <c r="C260" s="15"/>
      <c r="D260" s="193" t="s">
        <v>158</v>
      </c>
      <c r="E260" s="217" t="s">
        <v>1</v>
      </c>
      <c r="F260" s="218" t="s">
        <v>1179</v>
      </c>
      <c r="G260" s="15"/>
      <c r="H260" s="217" t="s">
        <v>1</v>
      </c>
      <c r="I260" s="219"/>
      <c r="J260" s="15"/>
      <c r="K260" s="15"/>
      <c r="L260" s="216"/>
      <c r="M260" s="220"/>
      <c r="N260" s="221"/>
      <c r="O260" s="221"/>
      <c r="P260" s="221"/>
      <c r="Q260" s="221"/>
      <c r="R260" s="221"/>
      <c r="S260" s="221"/>
      <c r="T260" s="222"/>
      <c r="U260" s="15"/>
      <c r="V260" s="15"/>
      <c r="W260" s="15"/>
      <c r="X260" s="15"/>
      <c r="Y260" s="15"/>
      <c r="Z260" s="15"/>
      <c r="AA260" s="15"/>
      <c r="AB260" s="15"/>
      <c r="AC260" s="15"/>
      <c r="AD260" s="15"/>
      <c r="AE260" s="15"/>
      <c r="AT260" s="217" t="s">
        <v>158</v>
      </c>
      <c r="AU260" s="217" t="s">
        <v>84</v>
      </c>
      <c r="AV260" s="15" t="s">
        <v>82</v>
      </c>
      <c r="AW260" s="15" t="s">
        <v>31</v>
      </c>
      <c r="AX260" s="15" t="s">
        <v>74</v>
      </c>
      <c r="AY260" s="217" t="s">
        <v>145</v>
      </c>
    </row>
    <row r="261" s="13" customFormat="1">
      <c r="A261" s="13"/>
      <c r="B261" s="200"/>
      <c r="C261" s="13"/>
      <c r="D261" s="193" t="s">
        <v>158</v>
      </c>
      <c r="E261" s="201" t="s">
        <v>1</v>
      </c>
      <c r="F261" s="202" t="s">
        <v>82</v>
      </c>
      <c r="G261" s="13"/>
      <c r="H261" s="203">
        <v>1</v>
      </c>
      <c r="I261" s="204"/>
      <c r="J261" s="13"/>
      <c r="K261" s="13"/>
      <c r="L261" s="200"/>
      <c r="M261" s="205"/>
      <c r="N261" s="206"/>
      <c r="O261" s="206"/>
      <c r="P261" s="206"/>
      <c r="Q261" s="206"/>
      <c r="R261" s="206"/>
      <c r="S261" s="206"/>
      <c r="T261" s="207"/>
      <c r="U261" s="13"/>
      <c r="V261" s="13"/>
      <c r="W261" s="13"/>
      <c r="X261" s="13"/>
      <c r="Y261" s="13"/>
      <c r="Z261" s="13"/>
      <c r="AA261" s="13"/>
      <c r="AB261" s="13"/>
      <c r="AC261" s="13"/>
      <c r="AD261" s="13"/>
      <c r="AE261" s="13"/>
      <c r="AT261" s="201" t="s">
        <v>158</v>
      </c>
      <c r="AU261" s="201" t="s">
        <v>84</v>
      </c>
      <c r="AV261" s="13" t="s">
        <v>84</v>
      </c>
      <c r="AW261" s="13" t="s">
        <v>31</v>
      </c>
      <c r="AX261" s="13" t="s">
        <v>74</v>
      </c>
      <c r="AY261" s="201" t="s">
        <v>145</v>
      </c>
    </row>
    <row r="262" s="14" customFormat="1">
      <c r="A262" s="14"/>
      <c r="B262" s="208"/>
      <c r="C262" s="14"/>
      <c r="D262" s="193" t="s">
        <v>158</v>
      </c>
      <c r="E262" s="209" t="s">
        <v>1</v>
      </c>
      <c r="F262" s="210" t="s">
        <v>160</v>
      </c>
      <c r="G262" s="14"/>
      <c r="H262" s="211">
        <v>1</v>
      </c>
      <c r="I262" s="212"/>
      <c r="J262" s="14"/>
      <c r="K262" s="14"/>
      <c r="L262" s="208"/>
      <c r="M262" s="213"/>
      <c r="N262" s="214"/>
      <c r="O262" s="214"/>
      <c r="P262" s="214"/>
      <c r="Q262" s="214"/>
      <c r="R262" s="214"/>
      <c r="S262" s="214"/>
      <c r="T262" s="215"/>
      <c r="U262" s="14"/>
      <c r="V262" s="14"/>
      <c r="W262" s="14"/>
      <c r="X262" s="14"/>
      <c r="Y262" s="14"/>
      <c r="Z262" s="14"/>
      <c r="AA262" s="14"/>
      <c r="AB262" s="14"/>
      <c r="AC262" s="14"/>
      <c r="AD262" s="14"/>
      <c r="AE262" s="14"/>
      <c r="AT262" s="209" t="s">
        <v>158</v>
      </c>
      <c r="AU262" s="209" t="s">
        <v>84</v>
      </c>
      <c r="AV262" s="14" t="s">
        <v>152</v>
      </c>
      <c r="AW262" s="14" t="s">
        <v>31</v>
      </c>
      <c r="AX262" s="14" t="s">
        <v>82</v>
      </c>
      <c r="AY262" s="209" t="s">
        <v>145</v>
      </c>
    </row>
    <row r="263" s="2" customFormat="1" ht="24.15" customHeight="1">
      <c r="A263" s="38"/>
      <c r="B263" s="179"/>
      <c r="C263" s="180" t="s">
        <v>377</v>
      </c>
      <c r="D263" s="180" t="s">
        <v>147</v>
      </c>
      <c r="E263" s="181" t="s">
        <v>1180</v>
      </c>
      <c r="F263" s="182" t="s">
        <v>1181</v>
      </c>
      <c r="G263" s="183" t="s">
        <v>789</v>
      </c>
      <c r="H263" s="184">
        <v>1</v>
      </c>
      <c r="I263" s="185"/>
      <c r="J263" s="186">
        <f>ROUND(I263*H263,2)</f>
        <v>0</v>
      </c>
      <c r="K263" s="182" t="s">
        <v>151</v>
      </c>
      <c r="L263" s="39"/>
      <c r="M263" s="187" t="s">
        <v>1</v>
      </c>
      <c r="N263" s="188" t="s">
        <v>39</v>
      </c>
      <c r="O263" s="77"/>
      <c r="P263" s="189">
        <f>O263*H263</f>
        <v>0</v>
      </c>
      <c r="Q263" s="189">
        <v>3.0000000000000001E-05</v>
      </c>
      <c r="R263" s="189">
        <f>Q263*H263</f>
        <v>3.0000000000000001E-05</v>
      </c>
      <c r="S263" s="189">
        <v>0.00051999999999999995</v>
      </c>
      <c r="T263" s="190">
        <f>S263*H263</f>
        <v>0.00051999999999999995</v>
      </c>
      <c r="U263" s="38"/>
      <c r="V263" s="38"/>
      <c r="W263" s="38"/>
      <c r="X263" s="38"/>
      <c r="Y263" s="38"/>
      <c r="Z263" s="38"/>
      <c r="AA263" s="38"/>
      <c r="AB263" s="38"/>
      <c r="AC263" s="38"/>
      <c r="AD263" s="38"/>
      <c r="AE263" s="38"/>
      <c r="AR263" s="191" t="s">
        <v>263</v>
      </c>
      <c r="AT263" s="191" t="s">
        <v>147</v>
      </c>
      <c r="AU263" s="191" t="s">
        <v>84</v>
      </c>
      <c r="AY263" s="19" t="s">
        <v>145</v>
      </c>
      <c r="BE263" s="192">
        <f>IF(N263="základní",J263,0)</f>
        <v>0</v>
      </c>
      <c r="BF263" s="192">
        <f>IF(N263="snížená",J263,0)</f>
        <v>0</v>
      </c>
      <c r="BG263" s="192">
        <f>IF(N263="zákl. přenesená",J263,0)</f>
        <v>0</v>
      </c>
      <c r="BH263" s="192">
        <f>IF(N263="sníž. přenesená",J263,0)</f>
        <v>0</v>
      </c>
      <c r="BI263" s="192">
        <f>IF(N263="nulová",J263,0)</f>
        <v>0</v>
      </c>
      <c r="BJ263" s="19" t="s">
        <v>82</v>
      </c>
      <c r="BK263" s="192">
        <f>ROUND(I263*H263,2)</f>
        <v>0</v>
      </c>
      <c r="BL263" s="19" t="s">
        <v>263</v>
      </c>
      <c r="BM263" s="191" t="s">
        <v>1182</v>
      </c>
    </row>
    <row r="264" s="2" customFormat="1">
      <c r="A264" s="38"/>
      <c r="B264" s="39"/>
      <c r="C264" s="38"/>
      <c r="D264" s="193" t="s">
        <v>154</v>
      </c>
      <c r="E264" s="38"/>
      <c r="F264" s="194" t="s">
        <v>1183</v>
      </c>
      <c r="G264" s="38"/>
      <c r="H264" s="38"/>
      <c r="I264" s="195"/>
      <c r="J264" s="38"/>
      <c r="K264" s="38"/>
      <c r="L264" s="39"/>
      <c r="M264" s="196"/>
      <c r="N264" s="197"/>
      <c r="O264" s="77"/>
      <c r="P264" s="77"/>
      <c r="Q264" s="77"/>
      <c r="R264" s="77"/>
      <c r="S264" s="77"/>
      <c r="T264" s="78"/>
      <c r="U264" s="38"/>
      <c r="V264" s="38"/>
      <c r="W264" s="38"/>
      <c r="X264" s="38"/>
      <c r="Y264" s="38"/>
      <c r="Z264" s="38"/>
      <c r="AA264" s="38"/>
      <c r="AB264" s="38"/>
      <c r="AC264" s="38"/>
      <c r="AD264" s="38"/>
      <c r="AE264" s="38"/>
      <c r="AT264" s="19" t="s">
        <v>154</v>
      </c>
      <c r="AU264" s="19" t="s">
        <v>84</v>
      </c>
    </row>
    <row r="265" s="2" customFormat="1">
      <c r="A265" s="38"/>
      <c r="B265" s="39"/>
      <c r="C265" s="38"/>
      <c r="D265" s="198" t="s">
        <v>156</v>
      </c>
      <c r="E265" s="38"/>
      <c r="F265" s="199" t="s">
        <v>1184</v>
      </c>
      <c r="G265" s="38"/>
      <c r="H265" s="38"/>
      <c r="I265" s="195"/>
      <c r="J265" s="38"/>
      <c r="K265" s="38"/>
      <c r="L265" s="39"/>
      <c r="M265" s="196"/>
      <c r="N265" s="197"/>
      <c r="O265" s="77"/>
      <c r="P265" s="77"/>
      <c r="Q265" s="77"/>
      <c r="R265" s="77"/>
      <c r="S265" s="77"/>
      <c r="T265" s="78"/>
      <c r="U265" s="38"/>
      <c r="V265" s="38"/>
      <c r="W265" s="38"/>
      <c r="X265" s="38"/>
      <c r="Y265" s="38"/>
      <c r="Z265" s="38"/>
      <c r="AA265" s="38"/>
      <c r="AB265" s="38"/>
      <c r="AC265" s="38"/>
      <c r="AD265" s="38"/>
      <c r="AE265" s="38"/>
      <c r="AT265" s="19" t="s">
        <v>156</v>
      </c>
      <c r="AU265" s="19" t="s">
        <v>84</v>
      </c>
    </row>
    <row r="266" s="2" customFormat="1" ht="16.5" customHeight="1">
      <c r="A266" s="38"/>
      <c r="B266" s="179"/>
      <c r="C266" s="224" t="s">
        <v>383</v>
      </c>
      <c r="D266" s="224" t="s">
        <v>238</v>
      </c>
      <c r="E266" s="225" t="s">
        <v>1185</v>
      </c>
      <c r="F266" s="226" t="s">
        <v>1186</v>
      </c>
      <c r="G266" s="227" t="s">
        <v>392</v>
      </c>
      <c r="H266" s="228">
        <v>1.03</v>
      </c>
      <c r="I266" s="229"/>
      <c r="J266" s="230">
        <f>ROUND(I266*H266,2)</f>
        <v>0</v>
      </c>
      <c r="K266" s="226" t="s">
        <v>151</v>
      </c>
      <c r="L266" s="231"/>
      <c r="M266" s="232" t="s">
        <v>1</v>
      </c>
      <c r="N266" s="233" t="s">
        <v>39</v>
      </c>
      <c r="O266" s="77"/>
      <c r="P266" s="189">
        <f>O266*H266</f>
        <v>0</v>
      </c>
      <c r="Q266" s="189">
        <v>0.00016000000000000001</v>
      </c>
      <c r="R266" s="189">
        <f>Q266*H266</f>
        <v>0.00016480000000000002</v>
      </c>
      <c r="S266" s="189">
        <v>0</v>
      </c>
      <c r="T266" s="190">
        <f>S266*H266</f>
        <v>0</v>
      </c>
      <c r="U266" s="38"/>
      <c r="V266" s="38"/>
      <c r="W266" s="38"/>
      <c r="X266" s="38"/>
      <c r="Y266" s="38"/>
      <c r="Z266" s="38"/>
      <c r="AA266" s="38"/>
      <c r="AB266" s="38"/>
      <c r="AC266" s="38"/>
      <c r="AD266" s="38"/>
      <c r="AE266" s="38"/>
      <c r="AR266" s="191" t="s">
        <v>304</v>
      </c>
      <c r="AT266" s="191" t="s">
        <v>238</v>
      </c>
      <c r="AU266" s="191" t="s">
        <v>84</v>
      </c>
      <c r="AY266" s="19" t="s">
        <v>145</v>
      </c>
      <c r="BE266" s="192">
        <f>IF(N266="základní",J266,0)</f>
        <v>0</v>
      </c>
      <c r="BF266" s="192">
        <f>IF(N266="snížená",J266,0)</f>
        <v>0</v>
      </c>
      <c r="BG266" s="192">
        <f>IF(N266="zákl. přenesená",J266,0)</f>
        <v>0</v>
      </c>
      <c r="BH266" s="192">
        <f>IF(N266="sníž. přenesená",J266,0)</f>
        <v>0</v>
      </c>
      <c r="BI266" s="192">
        <f>IF(N266="nulová",J266,0)</f>
        <v>0</v>
      </c>
      <c r="BJ266" s="19" t="s">
        <v>82</v>
      </c>
      <c r="BK266" s="192">
        <f>ROUND(I266*H266,2)</f>
        <v>0</v>
      </c>
      <c r="BL266" s="19" t="s">
        <v>263</v>
      </c>
      <c r="BM266" s="191" t="s">
        <v>1187</v>
      </c>
    </row>
    <row r="267" s="2" customFormat="1">
      <c r="A267" s="38"/>
      <c r="B267" s="39"/>
      <c r="C267" s="38"/>
      <c r="D267" s="193" t="s">
        <v>154</v>
      </c>
      <c r="E267" s="38"/>
      <c r="F267" s="194" t="s">
        <v>1186</v>
      </c>
      <c r="G267" s="38"/>
      <c r="H267" s="38"/>
      <c r="I267" s="195"/>
      <c r="J267" s="38"/>
      <c r="K267" s="38"/>
      <c r="L267" s="39"/>
      <c r="M267" s="196"/>
      <c r="N267" s="197"/>
      <c r="O267" s="77"/>
      <c r="P267" s="77"/>
      <c r="Q267" s="77"/>
      <c r="R267" s="77"/>
      <c r="S267" s="77"/>
      <c r="T267" s="78"/>
      <c r="U267" s="38"/>
      <c r="V267" s="38"/>
      <c r="W267" s="38"/>
      <c r="X267" s="38"/>
      <c r="Y267" s="38"/>
      <c r="Z267" s="38"/>
      <c r="AA267" s="38"/>
      <c r="AB267" s="38"/>
      <c r="AC267" s="38"/>
      <c r="AD267" s="38"/>
      <c r="AE267" s="38"/>
      <c r="AT267" s="19" t="s">
        <v>154</v>
      </c>
      <c r="AU267" s="19" t="s">
        <v>84</v>
      </c>
    </row>
    <row r="268" s="13" customFormat="1">
      <c r="A268" s="13"/>
      <c r="B268" s="200"/>
      <c r="C268" s="13"/>
      <c r="D268" s="193" t="s">
        <v>158</v>
      </c>
      <c r="E268" s="13"/>
      <c r="F268" s="202" t="s">
        <v>1188</v>
      </c>
      <c r="G268" s="13"/>
      <c r="H268" s="203">
        <v>1.03</v>
      </c>
      <c r="I268" s="204"/>
      <c r="J268" s="13"/>
      <c r="K268" s="13"/>
      <c r="L268" s="200"/>
      <c r="M268" s="205"/>
      <c r="N268" s="206"/>
      <c r="O268" s="206"/>
      <c r="P268" s="206"/>
      <c r="Q268" s="206"/>
      <c r="R268" s="206"/>
      <c r="S268" s="206"/>
      <c r="T268" s="207"/>
      <c r="U268" s="13"/>
      <c r="V268" s="13"/>
      <c r="W268" s="13"/>
      <c r="X268" s="13"/>
      <c r="Y268" s="13"/>
      <c r="Z268" s="13"/>
      <c r="AA268" s="13"/>
      <c r="AB268" s="13"/>
      <c r="AC268" s="13"/>
      <c r="AD268" s="13"/>
      <c r="AE268" s="13"/>
      <c r="AT268" s="201" t="s">
        <v>158</v>
      </c>
      <c r="AU268" s="201" t="s">
        <v>84</v>
      </c>
      <c r="AV268" s="13" t="s">
        <v>84</v>
      </c>
      <c r="AW268" s="13" t="s">
        <v>3</v>
      </c>
      <c r="AX268" s="13" t="s">
        <v>82</v>
      </c>
      <c r="AY268" s="201" t="s">
        <v>145</v>
      </c>
    </row>
    <row r="269" s="2" customFormat="1" ht="16.5" customHeight="1">
      <c r="A269" s="38"/>
      <c r="B269" s="179"/>
      <c r="C269" s="224" t="s">
        <v>389</v>
      </c>
      <c r="D269" s="224" t="s">
        <v>238</v>
      </c>
      <c r="E269" s="225" t="s">
        <v>1189</v>
      </c>
      <c r="F269" s="226" t="s">
        <v>1190</v>
      </c>
      <c r="G269" s="227" t="s">
        <v>233</v>
      </c>
      <c r="H269" s="228">
        <v>2</v>
      </c>
      <c r="I269" s="229"/>
      <c r="J269" s="230">
        <f>ROUND(I269*H269,2)</f>
        <v>0</v>
      </c>
      <c r="K269" s="226" t="s">
        <v>151</v>
      </c>
      <c r="L269" s="231"/>
      <c r="M269" s="232" t="s">
        <v>1</v>
      </c>
      <c r="N269" s="233" t="s">
        <v>39</v>
      </c>
      <c r="O269" s="77"/>
      <c r="P269" s="189">
        <f>O269*H269</f>
        <v>0</v>
      </c>
      <c r="Q269" s="189">
        <v>2.0000000000000002E-05</v>
      </c>
      <c r="R269" s="189">
        <f>Q269*H269</f>
        <v>4.0000000000000003E-05</v>
      </c>
      <c r="S269" s="189">
        <v>0</v>
      </c>
      <c r="T269" s="190">
        <f>S269*H269</f>
        <v>0</v>
      </c>
      <c r="U269" s="38"/>
      <c r="V269" s="38"/>
      <c r="W269" s="38"/>
      <c r="X269" s="38"/>
      <c r="Y269" s="38"/>
      <c r="Z269" s="38"/>
      <c r="AA269" s="38"/>
      <c r="AB269" s="38"/>
      <c r="AC269" s="38"/>
      <c r="AD269" s="38"/>
      <c r="AE269" s="38"/>
      <c r="AR269" s="191" t="s">
        <v>304</v>
      </c>
      <c r="AT269" s="191" t="s">
        <v>238</v>
      </c>
      <c r="AU269" s="191" t="s">
        <v>84</v>
      </c>
      <c r="AY269" s="19" t="s">
        <v>145</v>
      </c>
      <c r="BE269" s="192">
        <f>IF(N269="základní",J269,0)</f>
        <v>0</v>
      </c>
      <c r="BF269" s="192">
        <f>IF(N269="snížená",J269,0)</f>
        <v>0</v>
      </c>
      <c r="BG269" s="192">
        <f>IF(N269="zákl. přenesená",J269,0)</f>
        <v>0</v>
      </c>
      <c r="BH269" s="192">
        <f>IF(N269="sníž. přenesená",J269,0)</f>
        <v>0</v>
      </c>
      <c r="BI269" s="192">
        <f>IF(N269="nulová",J269,0)</f>
        <v>0</v>
      </c>
      <c r="BJ269" s="19" t="s">
        <v>82</v>
      </c>
      <c r="BK269" s="192">
        <f>ROUND(I269*H269,2)</f>
        <v>0</v>
      </c>
      <c r="BL269" s="19" t="s">
        <v>263</v>
      </c>
      <c r="BM269" s="191" t="s">
        <v>1191</v>
      </c>
    </row>
    <row r="270" s="2" customFormat="1">
      <c r="A270" s="38"/>
      <c r="B270" s="39"/>
      <c r="C270" s="38"/>
      <c r="D270" s="193" t="s">
        <v>154</v>
      </c>
      <c r="E270" s="38"/>
      <c r="F270" s="194" t="s">
        <v>1190</v>
      </c>
      <c r="G270" s="38"/>
      <c r="H270" s="38"/>
      <c r="I270" s="195"/>
      <c r="J270" s="38"/>
      <c r="K270" s="38"/>
      <c r="L270" s="39"/>
      <c r="M270" s="196"/>
      <c r="N270" s="197"/>
      <c r="O270" s="77"/>
      <c r="P270" s="77"/>
      <c r="Q270" s="77"/>
      <c r="R270" s="77"/>
      <c r="S270" s="77"/>
      <c r="T270" s="78"/>
      <c r="U270" s="38"/>
      <c r="V270" s="38"/>
      <c r="W270" s="38"/>
      <c r="X270" s="38"/>
      <c r="Y270" s="38"/>
      <c r="Z270" s="38"/>
      <c r="AA270" s="38"/>
      <c r="AB270" s="38"/>
      <c r="AC270" s="38"/>
      <c r="AD270" s="38"/>
      <c r="AE270" s="38"/>
      <c r="AT270" s="19" t="s">
        <v>154</v>
      </c>
      <c r="AU270" s="19" t="s">
        <v>84</v>
      </c>
    </row>
    <row r="271" s="2" customFormat="1" ht="16.5" customHeight="1">
      <c r="A271" s="38"/>
      <c r="B271" s="179"/>
      <c r="C271" s="224" t="s">
        <v>410</v>
      </c>
      <c r="D271" s="224" t="s">
        <v>238</v>
      </c>
      <c r="E271" s="225" t="s">
        <v>1192</v>
      </c>
      <c r="F271" s="226" t="s">
        <v>1193</v>
      </c>
      <c r="G271" s="227" t="s">
        <v>233</v>
      </c>
      <c r="H271" s="228">
        <v>1</v>
      </c>
      <c r="I271" s="229"/>
      <c r="J271" s="230">
        <f>ROUND(I271*H271,2)</f>
        <v>0</v>
      </c>
      <c r="K271" s="226" t="s">
        <v>151</v>
      </c>
      <c r="L271" s="231"/>
      <c r="M271" s="232" t="s">
        <v>1</v>
      </c>
      <c r="N271" s="233" t="s">
        <v>39</v>
      </c>
      <c r="O271" s="77"/>
      <c r="P271" s="189">
        <f>O271*H271</f>
        <v>0</v>
      </c>
      <c r="Q271" s="189">
        <v>2.0000000000000002E-05</v>
      </c>
      <c r="R271" s="189">
        <f>Q271*H271</f>
        <v>2.0000000000000002E-05</v>
      </c>
      <c r="S271" s="189">
        <v>0</v>
      </c>
      <c r="T271" s="190">
        <f>S271*H271</f>
        <v>0</v>
      </c>
      <c r="U271" s="38"/>
      <c r="V271" s="38"/>
      <c r="W271" s="38"/>
      <c r="X271" s="38"/>
      <c r="Y271" s="38"/>
      <c r="Z271" s="38"/>
      <c r="AA271" s="38"/>
      <c r="AB271" s="38"/>
      <c r="AC271" s="38"/>
      <c r="AD271" s="38"/>
      <c r="AE271" s="38"/>
      <c r="AR271" s="191" t="s">
        <v>304</v>
      </c>
      <c r="AT271" s="191" t="s">
        <v>238</v>
      </c>
      <c r="AU271" s="191" t="s">
        <v>84</v>
      </c>
      <c r="AY271" s="19" t="s">
        <v>145</v>
      </c>
      <c r="BE271" s="192">
        <f>IF(N271="základní",J271,0)</f>
        <v>0</v>
      </c>
      <c r="BF271" s="192">
        <f>IF(N271="snížená",J271,0)</f>
        <v>0</v>
      </c>
      <c r="BG271" s="192">
        <f>IF(N271="zákl. přenesená",J271,0)</f>
        <v>0</v>
      </c>
      <c r="BH271" s="192">
        <f>IF(N271="sníž. přenesená",J271,0)</f>
        <v>0</v>
      </c>
      <c r="BI271" s="192">
        <f>IF(N271="nulová",J271,0)</f>
        <v>0</v>
      </c>
      <c r="BJ271" s="19" t="s">
        <v>82</v>
      </c>
      <c r="BK271" s="192">
        <f>ROUND(I271*H271,2)</f>
        <v>0</v>
      </c>
      <c r="BL271" s="19" t="s">
        <v>263</v>
      </c>
      <c r="BM271" s="191" t="s">
        <v>1194</v>
      </c>
    </row>
    <row r="272" s="2" customFormat="1">
      <c r="A272" s="38"/>
      <c r="B272" s="39"/>
      <c r="C272" s="38"/>
      <c r="D272" s="193" t="s">
        <v>154</v>
      </c>
      <c r="E272" s="38"/>
      <c r="F272" s="194" t="s">
        <v>1193</v>
      </c>
      <c r="G272" s="38"/>
      <c r="H272" s="38"/>
      <c r="I272" s="195"/>
      <c r="J272" s="38"/>
      <c r="K272" s="38"/>
      <c r="L272" s="39"/>
      <c r="M272" s="196"/>
      <c r="N272" s="197"/>
      <c r="O272" s="77"/>
      <c r="P272" s="77"/>
      <c r="Q272" s="77"/>
      <c r="R272" s="77"/>
      <c r="S272" s="77"/>
      <c r="T272" s="78"/>
      <c r="U272" s="38"/>
      <c r="V272" s="38"/>
      <c r="W272" s="38"/>
      <c r="X272" s="38"/>
      <c r="Y272" s="38"/>
      <c r="Z272" s="38"/>
      <c r="AA272" s="38"/>
      <c r="AB272" s="38"/>
      <c r="AC272" s="38"/>
      <c r="AD272" s="38"/>
      <c r="AE272" s="38"/>
      <c r="AT272" s="19" t="s">
        <v>154</v>
      </c>
      <c r="AU272" s="19" t="s">
        <v>84</v>
      </c>
    </row>
    <row r="273" s="2" customFormat="1" ht="24.15" customHeight="1">
      <c r="A273" s="38"/>
      <c r="B273" s="179"/>
      <c r="C273" s="224" t="s">
        <v>415</v>
      </c>
      <c r="D273" s="224" t="s">
        <v>238</v>
      </c>
      <c r="E273" s="225" t="s">
        <v>1195</v>
      </c>
      <c r="F273" s="226" t="s">
        <v>1196</v>
      </c>
      <c r="G273" s="227" t="s">
        <v>233</v>
      </c>
      <c r="H273" s="228">
        <v>4</v>
      </c>
      <c r="I273" s="229"/>
      <c r="J273" s="230">
        <f>ROUND(I273*H273,2)</f>
        <v>0</v>
      </c>
      <c r="K273" s="226" t="s">
        <v>151</v>
      </c>
      <c r="L273" s="231"/>
      <c r="M273" s="232" t="s">
        <v>1</v>
      </c>
      <c r="N273" s="233" t="s">
        <v>39</v>
      </c>
      <c r="O273" s="77"/>
      <c r="P273" s="189">
        <f>O273*H273</f>
        <v>0</v>
      </c>
      <c r="Q273" s="189">
        <v>3.0000000000000001E-05</v>
      </c>
      <c r="R273" s="189">
        <f>Q273*H273</f>
        <v>0.00012</v>
      </c>
      <c r="S273" s="189">
        <v>0</v>
      </c>
      <c r="T273" s="190">
        <f>S273*H273</f>
        <v>0</v>
      </c>
      <c r="U273" s="38"/>
      <c r="V273" s="38"/>
      <c r="W273" s="38"/>
      <c r="X273" s="38"/>
      <c r="Y273" s="38"/>
      <c r="Z273" s="38"/>
      <c r="AA273" s="38"/>
      <c r="AB273" s="38"/>
      <c r="AC273" s="38"/>
      <c r="AD273" s="38"/>
      <c r="AE273" s="38"/>
      <c r="AR273" s="191" t="s">
        <v>304</v>
      </c>
      <c r="AT273" s="191" t="s">
        <v>238</v>
      </c>
      <c r="AU273" s="191" t="s">
        <v>84</v>
      </c>
      <c r="AY273" s="19" t="s">
        <v>145</v>
      </c>
      <c r="BE273" s="192">
        <f>IF(N273="základní",J273,0)</f>
        <v>0</v>
      </c>
      <c r="BF273" s="192">
        <f>IF(N273="snížená",J273,0)</f>
        <v>0</v>
      </c>
      <c r="BG273" s="192">
        <f>IF(N273="zákl. přenesená",J273,0)</f>
        <v>0</v>
      </c>
      <c r="BH273" s="192">
        <f>IF(N273="sníž. přenesená",J273,0)</f>
        <v>0</v>
      </c>
      <c r="BI273" s="192">
        <f>IF(N273="nulová",J273,0)</f>
        <v>0</v>
      </c>
      <c r="BJ273" s="19" t="s">
        <v>82</v>
      </c>
      <c r="BK273" s="192">
        <f>ROUND(I273*H273,2)</f>
        <v>0</v>
      </c>
      <c r="BL273" s="19" t="s">
        <v>263</v>
      </c>
      <c r="BM273" s="191" t="s">
        <v>1197</v>
      </c>
    </row>
    <row r="274" s="2" customFormat="1">
      <c r="A274" s="38"/>
      <c r="B274" s="39"/>
      <c r="C274" s="38"/>
      <c r="D274" s="193" t="s">
        <v>154</v>
      </c>
      <c r="E274" s="38"/>
      <c r="F274" s="194" t="s">
        <v>1196</v>
      </c>
      <c r="G274" s="38"/>
      <c r="H274" s="38"/>
      <c r="I274" s="195"/>
      <c r="J274" s="38"/>
      <c r="K274" s="38"/>
      <c r="L274" s="39"/>
      <c r="M274" s="196"/>
      <c r="N274" s="197"/>
      <c r="O274" s="77"/>
      <c r="P274" s="77"/>
      <c r="Q274" s="77"/>
      <c r="R274" s="77"/>
      <c r="S274" s="77"/>
      <c r="T274" s="78"/>
      <c r="U274" s="38"/>
      <c r="V274" s="38"/>
      <c r="W274" s="38"/>
      <c r="X274" s="38"/>
      <c r="Y274" s="38"/>
      <c r="Z274" s="38"/>
      <c r="AA274" s="38"/>
      <c r="AB274" s="38"/>
      <c r="AC274" s="38"/>
      <c r="AD274" s="38"/>
      <c r="AE274" s="38"/>
      <c r="AT274" s="19" t="s">
        <v>154</v>
      </c>
      <c r="AU274" s="19" t="s">
        <v>84</v>
      </c>
    </row>
    <row r="275" s="2" customFormat="1" ht="24.15" customHeight="1">
      <c r="A275" s="38"/>
      <c r="B275" s="179"/>
      <c r="C275" s="180" t="s">
        <v>421</v>
      </c>
      <c r="D275" s="180" t="s">
        <v>147</v>
      </c>
      <c r="E275" s="181" t="s">
        <v>1198</v>
      </c>
      <c r="F275" s="182" t="s">
        <v>1199</v>
      </c>
      <c r="G275" s="183" t="s">
        <v>233</v>
      </c>
      <c r="H275" s="184">
        <v>1</v>
      </c>
      <c r="I275" s="185"/>
      <c r="J275" s="186">
        <f>ROUND(I275*H275,2)</f>
        <v>0</v>
      </c>
      <c r="K275" s="182" t="s">
        <v>151</v>
      </c>
      <c r="L275" s="39"/>
      <c r="M275" s="187" t="s">
        <v>1</v>
      </c>
      <c r="N275" s="188" t="s">
        <v>39</v>
      </c>
      <c r="O275" s="77"/>
      <c r="P275" s="189">
        <f>O275*H275</f>
        <v>0</v>
      </c>
      <c r="Q275" s="189">
        <v>0</v>
      </c>
      <c r="R275" s="189">
        <f>Q275*H275</f>
        <v>0</v>
      </c>
      <c r="S275" s="189">
        <v>0</v>
      </c>
      <c r="T275" s="190">
        <f>S275*H275</f>
        <v>0</v>
      </c>
      <c r="U275" s="38"/>
      <c r="V275" s="38"/>
      <c r="W275" s="38"/>
      <c r="X275" s="38"/>
      <c r="Y275" s="38"/>
      <c r="Z275" s="38"/>
      <c r="AA275" s="38"/>
      <c r="AB275" s="38"/>
      <c r="AC275" s="38"/>
      <c r="AD275" s="38"/>
      <c r="AE275" s="38"/>
      <c r="AR275" s="191" t="s">
        <v>263</v>
      </c>
      <c r="AT275" s="191" t="s">
        <v>147</v>
      </c>
      <c r="AU275" s="191" t="s">
        <v>84</v>
      </c>
      <c r="AY275" s="19" t="s">
        <v>145</v>
      </c>
      <c r="BE275" s="192">
        <f>IF(N275="základní",J275,0)</f>
        <v>0</v>
      </c>
      <c r="BF275" s="192">
        <f>IF(N275="snížená",J275,0)</f>
        <v>0</v>
      </c>
      <c r="BG275" s="192">
        <f>IF(N275="zákl. přenesená",J275,0)</f>
        <v>0</v>
      </c>
      <c r="BH275" s="192">
        <f>IF(N275="sníž. přenesená",J275,0)</f>
        <v>0</v>
      </c>
      <c r="BI275" s="192">
        <f>IF(N275="nulová",J275,0)</f>
        <v>0</v>
      </c>
      <c r="BJ275" s="19" t="s">
        <v>82</v>
      </c>
      <c r="BK275" s="192">
        <f>ROUND(I275*H275,2)</f>
        <v>0</v>
      </c>
      <c r="BL275" s="19" t="s">
        <v>263</v>
      </c>
      <c r="BM275" s="191" t="s">
        <v>1200</v>
      </c>
    </row>
    <row r="276" s="2" customFormat="1">
      <c r="A276" s="38"/>
      <c r="B276" s="39"/>
      <c r="C276" s="38"/>
      <c r="D276" s="193" t="s">
        <v>154</v>
      </c>
      <c r="E276" s="38"/>
      <c r="F276" s="194" t="s">
        <v>1201</v>
      </c>
      <c r="G276" s="38"/>
      <c r="H276" s="38"/>
      <c r="I276" s="195"/>
      <c r="J276" s="38"/>
      <c r="K276" s="38"/>
      <c r="L276" s="39"/>
      <c r="M276" s="196"/>
      <c r="N276" s="197"/>
      <c r="O276" s="77"/>
      <c r="P276" s="77"/>
      <c r="Q276" s="77"/>
      <c r="R276" s="77"/>
      <c r="S276" s="77"/>
      <c r="T276" s="78"/>
      <c r="U276" s="38"/>
      <c r="V276" s="38"/>
      <c r="W276" s="38"/>
      <c r="X276" s="38"/>
      <c r="Y276" s="38"/>
      <c r="Z276" s="38"/>
      <c r="AA276" s="38"/>
      <c r="AB276" s="38"/>
      <c r="AC276" s="38"/>
      <c r="AD276" s="38"/>
      <c r="AE276" s="38"/>
      <c r="AT276" s="19" t="s">
        <v>154</v>
      </c>
      <c r="AU276" s="19" t="s">
        <v>84</v>
      </c>
    </row>
    <row r="277" s="2" customFormat="1">
      <c r="A277" s="38"/>
      <c r="B277" s="39"/>
      <c r="C277" s="38"/>
      <c r="D277" s="198" t="s">
        <v>156</v>
      </c>
      <c r="E277" s="38"/>
      <c r="F277" s="199" t="s">
        <v>1202</v>
      </c>
      <c r="G277" s="38"/>
      <c r="H277" s="38"/>
      <c r="I277" s="195"/>
      <c r="J277" s="38"/>
      <c r="K277" s="38"/>
      <c r="L277" s="39"/>
      <c r="M277" s="196"/>
      <c r="N277" s="197"/>
      <c r="O277" s="77"/>
      <c r="P277" s="77"/>
      <c r="Q277" s="77"/>
      <c r="R277" s="77"/>
      <c r="S277" s="77"/>
      <c r="T277" s="78"/>
      <c r="U277" s="38"/>
      <c r="V277" s="38"/>
      <c r="W277" s="38"/>
      <c r="X277" s="38"/>
      <c r="Y277" s="38"/>
      <c r="Z277" s="38"/>
      <c r="AA277" s="38"/>
      <c r="AB277" s="38"/>
      <c r="AC277" s="38"/>
      <c r="AD277" s="38"/>
      <c r="AE277" s="38"/>
      <c r="AT277" s="19" t="s">
        <v>156</v>
      </c>
      <c r="AU277" s="19" t="s">
        <v>84</v>
      </c>
    </row>
    <row r="278" s="15" customFormat="1">
      <c r="A278" s="15"/>
      <c r="B278" s="216"/>
      <c r="C278" s="15"/>
      <c r="D278" s="193" t="s">
        <v>158</v>
      </c>
      <c r="E278" s="217" t="s">
        <v>1</v>
      </c>
      <c r="F278" s="218" t="s">
        <v>1179</v>
      </c>
      <c r="G278" s="15"/>
      <c r="H278" s="217" t="s">
        <v>1</v>
      </c>
      <c r="I278" s="219"/>
      <c r="J278" s="15"/>
      <c r="K278" s="15"/>
      <c r="L278" s="216"/>
      <c r="M278" s="220"/>
      <c r="N278" s="221"/>
      <c r="O278" s="221"/>
      <c r="P278" s="221"/>
      <c r="Q278" s="221"/>
      <c r="R278" s="221"/>
      <c r="S278" s="221"/>
      <c r="T278" s="222"/>
      <c r="U278" s="15"/>
      <c r="V278" s="15"/>
      <c r="W278" s="15"/>
      <c r="X278" s="15"/>
      <c r="Y278" s="15"/>
      <c r="Z278" s="15"/>
      <c r="AA278" s="15"/>
      <c r="AB278" s="15"/>
      <c r="AC278" s="15"/>
      <c r="AD278" s="15"/>
      <c r="AE278" s="15"/>
      <c r="AT278" s="217" t="s">
        <v>158</v>
      </c>
      <c r="AU278" s="217" t="s">
        <v>84</v>
      </c>
      <c r="AV278" s="15" t="s">
        <v>82</v>
      </c>
      <c r="AW278" s="15" t="s">
        <v>31</v>
      </c>
      <c r="AX278" s="15" t="s">
        <v>74</v>
      </c>
      <c r="AY278" s="217" t="s">
        <v>145</v>
      </c>
    </row>
    <row r="279" s="13" customFormat="1">
      <c r="A279" s="13"/>
      <c r="B279" s="200"/>
      <c r="C279" s="13"/>
      <c r="D279" s="193" t="s">
        <v>158</v>
      </c>
      <c r="E279" s="201" t="s">
        <v>1</v>
      </c>
      <c r="F279" s="202" t="s">
        <v>82</v>
      </c>
      <c r="G279" s="13"/>
      <c r="H279" s="203">
        <v>1</v>
      </c>
      <c r="I279" s="204"/>
      <c r="J279" s="13"/>
      <c r="K279" s="13"/>
      <c r="L279" s="200"/>
      <c r="M279" s="205"/>
      <c r="N279" s="206"/>
      <c r="O279" s="206"/>
      <c r="P279" s="206"/>
      <c r="Q279" s="206"/>
      <c r="R279" s="206"/>
      <c r="S279" s="206"/>
      <c r="T279" s="207"/>
      <c r="U279" s="13"/>
      <c r="V279" s="13"/>
      <c r="W279" s="13"/>
      <c r="X279" s="13"/>
      <c r="Y279" s="13"/>
      <c r="Z279" s="13"/>
      <c r="AA279" s="13"/>
      <c r="AB279" s="13"/>
      <c r="AC279" s="13"/>
      <c r="AD279" s="13"/>
      <c r="AE279" s="13"/>
      <c r="AT279" s="201" t="s">
        <v>158</v>
      </c>
      <c r="AU279" s="201" t="s">
        <v>84</v>
      </c>
      <c r="AV279" s="13" t="s">
        <v>84</v>
      </c>
      <c r="AW279" s="13" t="s">
        <v>31</v>
      </c>
      <c r="AX279" s="13" t="s">
        <v>74</v>
      </c>
      <c r="AY279" s="201" t="s">
        <v>145</v>
      </c>
    </row>
    <row r="280" s="14" customFormat="1">
      <c r="A280" s="14"/>
      <c r="B280" s="208"/>
      <c r="C280" s="14"/>
      <c r="D280" s="193" t="s">
        <v>158</v>
      </c>
      <c r="E280" s="209" t="s">
        <v>1</v>
      </c>
      <c r="F280" s="210" t="s">
        <v>160</v>
      </c>
      <c r="G280" s="14"/>
      <c r="H280" s="211">
        <v>1</v>
      </c>
      <c r="I280" s="212"/>
      <c r="J280" s="14"/>
      <c r="K280" s="14"/>
      <c r="L280" s="208"/>
      <c r="M280" s="213"/>
      <c r="N280" s="214"/>
      <c r="O280" s="214"/>
      <c r="P280" s="214"/>
      <c r="Q280" s="214"/>
      <c r="R280" s="214"/>
      <c r="S280" s="214"/>
      <c r="T280" s="215"/>
      <c r="U280" s="14"/>
      <c r="V280" s="14"/>
      <c r="W280" s="14"/>
      <c r="X280" s="14"/>
      <c r="Y280" s="14"/>
      <c r="Z280" s="14"/>
      <c r="AA280" s="14"/>
      <c r="AB280" s="14"/>
      <c r="AC280" s="14"/>
      <c r="AD280" s="14"/>
      <c r="AE280" s="14"/>
      <c r="AT280" s="209" t="s">
        <v>158</v>
      </c>
      <c r="AU280" s="209" t="s">
        <v>84</v>
      </c>
      <c r="AV280" s="14" t="s">
        <v>152</v>
      </c>
      <c r="AW280" s="14" t="s">
        <v>31</v>
      </c>
      <c r="AX280" s="14" t="s">
        <v>82</v>
      </c>
      <c r="AY280" s="209" t="s">
        <v>145</v>
      </c>
    </row>
    <row r="281" s="2" customFormat="1" ht="24.15" customHeight="1">
      <c r="A281" s="38"/>
      <c r="B281" s="179"/>
      <c r="C281" s="180" t="s">
        <v>428</v>
      </c>
      <c r="D281" s="180" t="s">
        <v>147</v>
      </c>
      <c r="E281" s="181" t="s">
        <v>1203</v>
      </c>
      <c r="F281" s="182" t="s">
        <v>1204</v>
      </c>
      <c r="G281" s="183" t="s">
        <v>392</v>
      </c>
      <c r="H281" s="184">
        <v>8</v>
      </c>
      <c r="I281" s="185"/>
      <c r="J281" s="186">
        <f>ROUND(I281*H281,2)</f>
        <v>0</v>
      </c>
      <c r="K281" s="182" t="s">
        <v>151</v>
      </c>
      <c r="L281" s="39"/>
      <c r="M281" s="187" t="s">
        <v>1</v>
      </c>
      <c r="N281" s="188" t="s">
        <v>39</v>
      </c>
      <c r="O281" s="77"/>
      <c r="P281" s="189">
        <f>O281*H281</f>
        <v>0</v>
      </c>
      <c r="Q281" s="189">
        <v>0.00032000000000000003</v>
      </c>
      <c r="R281" s="189">
        <f>Q281*H281</f>
        <v>0.0025600000000000002</v>
      </c>
      <c r="S281" s="189">
        <v>0</v>
      </c>
      <c r="T281" s="190">
        <f>S281*H281</f>
        <v>0</v>
      </c>
      <c r="U281" s="38"/>
      <c r="V281" s="38"/>
      <c r="W281" s="38"/>
      <c r="X281" s="38"/>
      <c r="Y281" s="38"/>
      <c r="Z281" s="38"/>
      <c r="AA281" s="38"/>
      <c r="AB281" s="38"/>
      <c r="AC281" s="38"/>
      <c r="AD281" s="38"/>
      <c r="AE281" s="38"/>
      <c r="AR281" s="191" t="s">
        <v>263</v>
      </c>
      <c r="AT281" s="191" t="s">
        <v>147</v>
      </c>
      <c r="AU281" s="191" t="s">
        <v>84</v>
      </c>
      <c r="AY281" s="19" t="s">
        <v>145</v>
      </c>
      <c r="BE281" s="192">
        <f>IF(N281="základní",J281,0)</f>
        <v>0</v>
      </c>
      <c r="BF281" s="192">
        <f>IF(N281="snížená",J281,0)</f>
        <v>0</v>
      </c>
      <c r="BG281" s="192">
        <f>IF(N281="zákl. přenesená",J281,0)</f>
        <v>0</v>
      </c>
      <c r="BH281" s="192">
        <f>IF(N281="sníž. přenesená",J281,0)</f>
        <v>0</v>
      </c>
      <c r="BI281" s="192">
        <f>IF(N281="nulová",J281,0)</f>
        <v>0</v>
      </c>
      <c r="BJ281" s="19" t="s">
        <v>82</v>
      </c>
      <c r="BK281" s="192">
        <f>ROUND(I281*H281,2)</f>
        <v>0</v>
      </c>
      <c r="BL281" s="19" t="s">
        <v>263</v>
      </c>
      <c r="BM281" s="191" t="s">
        <v>1205</v>
      </c>
    </row>
    <row r="282" s="2" customFormat="1">
      <c r="A282" s="38"/>
      <c r="B282" s="39"/>
      <c r="C282" s="38"/>
      <c r="D282" s="193" t="s">
        <v>154</v>
      </c>
      <c r="E282" s="38"/>
      <c r="F282" s="194" t="s">
        <v>1206</v>
      </c>
      <c r="G282" s="38"/>
      <c r="H282" s="38"/>
      <c r="I282" s="195"/>
      <c r="J282" s="38"/>
      <c r="K282" s="38"/>
      <c r="L282" s="39"/>
      <c r="M282" s="196"/>
      <c r="N282" s="197"/>
      <c r="O282" s="77"/>
      <c r="P282" s="77"/>
      <c r="Q282" s="77"/>
      <c r="R282" s="77"/>
      <c r="S282" s="77"/>
      <c r="T282" s="78"/>
      <c r="U282" s="38"/>
      <c r="V282" s="38"/>
      <c r="W282" s="38"/>
      <c r="X282" s="38"/>
      <c r="Y282" s="38"/>
      <c r="Z282" s="38"/>
      <c r="AA282" s="38"/>
      <c r="AB282" s="38"/>
      <c r="AC282" s="38"/>
      <c r="AD282" s="38"/>
      <c r="AE282" s="38"/>
      <c r="AT282" s="19" t="s">
        <v>154</v>
      </c>
      <c r="AU282" s="19" t="s">
        <v>84</v>
      </c>
    </row>
    <row r="283" s="2" customFormat="1">
      <c r="A283" s="38"/>
      <c r="B283" s="39"/>
      <c r="C283" s="38"/>
      <c r="D283" s="198" t="s">
        <v>156</v>
      </c>
      <c r="E283" s="38"/>
      <c r="F283" s="199" t="s">
        <v>1207</v>
      </c>
      <c r="G283" s="38"/>
      <c r="H283" s="38"/>
      <c r="I283" s="195"/>
      <c r="J283" s="38"/>
      <c r="K283" s="38"/>
      <c r="L283" s="39"/>
      <c r="M283" s="196"/>
      <c r="N283" s="197"/>
      <c r="O283" s="77"/>
      <c r="P283" s="77"/>
      <c r="Q283" s="77"/>
      <c r="R283" s="77"/>
      <c r="S283" s="77"/>
      <c r="T283" s="78"/>
      <c r="U283" s="38"/>
      <c r="V283" s="38"/>
      <c r="W283" s="38"/>
      <c r="X283" s="38"/>
      <c r="Y283" s="38"/>
      <c r="Z283" s="38"/>
      <c r="AA283" s="38"/>
      <c r="AB283" s="38"/>
      <c r="AC283" s="38"/>
      <c r="AD283" s="38"/>
      <c r="AE283" s="38"/>
      <c r="AT283" s="19" t="s">
        <v>156</v>
      </c>
      <c r="AU283" s="19" t="s">
        <v>84</v>
      </c>
    </row>
    <row r="284" s="15" customFormat="1">
      <c r="A284" s="15"/>
      <c r="B284" s="216"/>
      <c r="C284" s="15"/>
      <c r="D284" s="193" t="s">
        <v>158</v>
      </c>
      <c r="E284" s="217" t="s">
        <v>1</v>
      </c>
      <c r="F284" s="218" t="s">
        <v>1208</v>
      </c>
      <c r="G284" s="15"/>
      <c r="H284" s="217" t="s">
        <v>1</v>
      </c>
      <c r="I284" s="219"/>
      <c r="J284" s="15"/>
      <c r="K284" s="15"/>
      <c r="L284" s="216"/>
      <c r="M284" s="220"/>
      <c r="N284" s="221"/>
      <c r="O284" s="221"/>
      <c r="P284" s="221"/>
      <c r="Q284" s="221"/>
      <c r="R284" s="221"/>
      <c r="S284" s="221"/>
      <c r="T284" s="222"/>
      <c r="U284" s="15"/>
      <c r="V284" s="15"/>
      <c r="W284" s="15"/>
      <c r="X284" s="15"/>
      <c r="Y284" s="15"/>
      <c r="Z284" s="15"/>
      <c r="AA284" s="15"/>
      <c r="AB284" s="15"/>
      <c r="AC284" s="15"/>
      <c r="AD284" s="15"/>
      <c r="AE284" s="15"/>
      <c r="AT284" s="217" t="s">
        <v>158</v>
      </c>
      <c r="AU284" s="217" t="s">
        <v>84</v>
      </c>
      <c r="AV284" s="15" t="s">
        <v>82</v>
      </c>
      <c r="AW284" s="15" t="s">
        <v>31</v>
      </c>
      <c r="AX284" s="15" t="s">
        <v>74</v>
      </c>
      <c r="AY284" s="217" t="s">
        <v>145</v>
      </c>
    </row>
    <row r="285" s="13" customFormat="1">
      <c r="A285" s="13"/>
      <c r="B285" s="200"/>
      <c r="C285" s="13"/>
      <c r="D285" s="193" t="s">
        <v>158</v>
      </c>
      <c r="E285" s="201" t="s">
        <v>1</v>
      </c>
      <c r="F285" s="202" t="s">
        <v>207</v>
      </c>
      <c r="G285" s="13"/>
      <c r="H285" s="203">
        <v>8</v>
      </c>
      <c r="I285" s="204"/>
      <c r="J285" s="13"/>
      <c r="K285" s="13"/>
      <c r="L285" s="200"/>
      <c r="M285" s="205"/>
      <c r="N285" s="206"/>
      <c r="O285" s="206"/>
      <c r="P285" s="206"/>
      <c r="Q285" s="206"/>
      <c r="R285" s="206"/>
      <c r="S285" s="206"/>
      <c r="T285" s="207"/>
      <c r="U285" s="13"/>
      <c r="V285" s="13"/>
      <c r="W285" s="13"/>
      <c r="X285" s="13"/>
      <c r="Y285" s="13"/>
      <c r="Z285" s="13"/>
      <c r="AA285" s="13"/>
      <c r="AB285" s="13"/>
      <c r="AC285" s="13"/>
      <c r="AD285" s="13"/>
      <c r="AE285" s="13"/>
      <c r="AT285" s="201" t="s">
        <v>158</v>
      </c>
      <c r="AU285" s="201" t="s">
        <v>84</v>
      </c>
      <c r="AV285" s="13" t="s">
        <v>84</v>
      </c>
      <c r="AW285" s="13" t="s">
        <v>31</v>
      </c>
      <c r="AX285" s="13" t="s">
        <v>74</v>
      </c>
      <c r="AY285" s="201" t="s">
        <v>145</v>
      </c>
    </row>
    <row r="286" s="14" customFormat="1">
      <c r="A286" s="14"/>
      <c r="B286" s="208"/>
      <c r="C286" s="14"/>
      <c r="D286" s="193" t="s">
        <v>158</v>
      </c>
      <c r="E286" s="209" t="s">
        <v>1</v>
      </c>
      <c r="F286" s="210" t="s">
        <v>160</v>
      </c>
      <c r="G286" s="14"/>
      <c r="H286" s="211">
        <v>8</v>
      </c>
      <c r="I286" s="212"/>
      <c r="J286" s="14"/>
      <c r="K286" s="14"/>
      <c r="L286" s="208"/>
      <c r="M286" s="213"/>
      <c r="N286" s="214"/>
      <c r="O286" s="214"/>
      <c r="P286" s="214"/>
      <c r="Q286" s="214"/>
      <c r="R286" s="214"/>
      <c r="S286" s="214"/>
      <c r="T286" s="215"/>
      <c r="U286" s="14"/>
      <c r="V286" s="14"/>
      <c r="W286" s="14"/>
      <c r="X286" s="14"/>
      <c r="Y286" s="14"/>
      <c r="Z286" s="14"/>
      <c r="AA286" s="14"/>
      <c r="AB286" s="14"/>
      <c r="AC286" s="14"/>
      <c r="AD286" s="14"/>
      <c r="AE286" s="14"/>
      <c r="AT286" s="209" t="s">
        <v>158</v>
      </c>
      <c r="AU286" s="209" t="s">
        <v>84</v>
      </c>
      <c r="AV286" s="14" t="s">
        <v>152</v>
      </c>
      <c r="AW286" s="14" t="s">
        <v>31</v>
      </c>
      <c r="AX286" s="14" t="s">
        <v>82</v>
      </c>
      <c r="AY286" s="209" t="s">
        <v>145</v>
      </c>
    </row>
    <row r="287" s="2" customFormat="1" ht="16.5" customHeight="1">
      <c r="A287" s="38"/>
      <c r="B287" s="179"/>
      <c r="C287" s="224" t="s">
        <v>433</v>
      </c>
      <c r="D287" s="224" t="s">
        <v>238</v>
      </c>
      <c r="E287" s="225" t="s">
        <v>1209</v>
      </c>
      <c r="F287" s="226" t="s">
        <v>1210</v>
      </c>
      <c r="G287" s="227" t="s">
        <v>392</v>
      </c>
      <c r="H287" s="228">
        <v>4.944</v>
      </c>
      <c r="I287" s="229"/>
      <c r="J287" s="230">
        <f>ROUND(I287*H287,2)</f>
        <v>0</v>
      </c>
      <c r="K287" s="226" t="s">
        <v>1</v>
      </c>
      <c r="L287" s="231"/>
      <c r="M287" s="232" t="s">
        <v>1</v>
      </c>
      <c r="N287" s="233" t="s">
        <v>39</v>
      </c>
      <c r="O287" s="77"/>
      <c r="P287" s="189">
        <f>O287*H287</f>
        <v>0</v>
      </c>
      <c r="Q287" s="189">
        <v>0</v>
      </c>
      <c r="R287" s="189">
        <f>Q287*H287</f>
        <v>0</v>
      </c>
      <c r="S287" s="189">
        <v>0</v>
      </c>
      <c r="T287" s="190">
        <f>S287*H287</f>
        <v>0</v>
      </c>
      <c r="U287" s="38"/>
      <c r="V287" s="38"/>
      <c r="W287" s="38"/>
      <c r="X287" s="38"/>
      <c r="Y287" s="38"/>
      <c r="Z287" s="38"/>
      <c r="AA287" s="38"/>
      <c r="AB287" s="38"/>
      <c r="AC287" s="38"/>
      <c r="AD287" s="38"/>
      <c r="AE287" s="38"/>
      <c r="AR287" s="191" t="s">
        <v>304</v>
      </c>
      <c r="AT287" s="191" t="s">
        <v>238</v>
      </c>
      <c r="AU287" s="191" t="s">
        <v>84</v>
      </c>
      <c r="AY287" s="19" t="s">
        <v>145</v>
      </c>
      <c r="BE287" s="192">
        <f>IF(N287="základní",J287,0)</f>
        <v>0</v>
      </c>
      <c r="BF287" s="192">
        <f>IF(N287="snížená",J287,0)</f>
        <v>0</v>
      </c>
      <c r="BG287" s="192">
        <f>IF(N287="zákl. přenesená",J287,0)</f>
        <v>0</v>
      </c>
      <c r="BH287" s="192">
        <f>IF(N287="sníž. přenesená",J287,0)</f>
        <v>0</v>
      </c>
      <c r="BI287" s="192">
        <f>IF(N287="nulová",J287,0)</f>
        <v>0</v>
      </c>
      <c r="BJ287" s="19" t="s">
        <v>82</v>
      </c>
      <c r="BK287" s="192">
        <f>ROUND(I287*H287,2)</f>
        <v>0</v>
      </c>
      <c r="BL287" s="19" t="s">
        <v>263</v>
      </c>
      <c r="BM287" s="191" t="s">
        <v>1211</v>
      </c>
    </row>
    <row r="288" s="2" customFormat="1">
      <c r="A288" s="38"/>
      <c r="B288" s="39"/>
      <c r="C288" s="38"/>
      <c r="D288" s="193" t="s">
        <v>154</v>
      </c>
      <c r="E288" s="38"/>
      <c r="F288" s="194" t="s">
        <v>1210</v>
      </c>
      <c r="G288" s="38"/>
      <c r="H288" s="38"/>
      <c r="I288" s="195"/>
      <c r="J288" s="38"/>
      <c r="K288" s="38"/>
      <c r="L288" s="39"/>
      <c r="M288" s="196"/>
      <c r="N288" s="197"/>
      <c r="O288" s="77"/>
      <c r="P288" s="77"/>
      <c r="Q288" s="77"/>
      <c r="R288" s="77"/>
      <c r="S288" s="77"/>
      <c r="T288" s="78"/>
      <c r="U288" s="38"/>
      <c r="V288" s="38"/>
      <c r="W288" s="38"/>
      <c r="X288" s="38"/>
      <c r="Y288" s="38"/>
      <c r="Z288" s="38"/>
      <c r="AA288" s="38"/>
      <c r="AB288" s="38"/>
      <c r="AC288" s="38"/>
      <c r="AD288" s="38"/>
      <c r="AE288" s="38"/>
      <c r="AT288" s="19" t="s">
        <v>154</v>
      </c>
      <c r="AU288" s="19" t="s">
        <v>84</v>
      </c>
    </row>
    <row r="289" s="13" customFormat="1">
      <c r="A289" s="13"/>
      <c r="B289" s="200"/>
      <c r="C289" s="13"/>
      <c r="D289" s="193" t="s">
        <v>158</v>
      </c>
      <c r="E289" s="13"/>
      <c r="F289" s="202" t="s">
        <v>1212</v>
      </c>
      <c r="G289" s="13"/>
      <c r="H289" s="203">
        <v>4.944</v>
      </c>
      <c r="I289" s="204"/>
      <c r="J289" s="13"/>
      <c r="K289" s="13"/>
      <c r="L289" s="200"/>
      <c r="M289" s="205"/>
      <c r="N289" s="206"/>
      <c r="O289" s="206"/>
      <c r="P289" s="206"/>
      <c r="Q289" s="206"/>
      <c r="R289" s="206"/>
      <c r="S289" s="206"/>
      <c r="T289" s="207"/>
      <c r="U289" s="13"/>
      <c r="V289" s="13"/>
      <c r="W289" s="13"/>
      <c r="X289" s="13"/>
      <c r="Y289" s="13"/>
      <c r="Z289" s="13"/>
      <c r="AA289" s="13"/>
      <c r="AB289" s="13"/>
      <c r="AC289" s="13"/>
      <c r="AD289" s="13"/>
      <c r="AE289" s="13"/>
      <c r="AT289" s="201" t="s">
        <v>158</v>
      </c>
      <c r="AU289" s="201" t="s">
        <v>84</v>
      </c>
      <c r="AV289" s="13" t="s">
        <v>84</v>
      </c>
      <c r="AW289" s="13" t="s">
        <v>3</v>
      </c>
      <c r="AX289" s="13" t="s">
        <v>82</v>
      </c>
      <c r="AY289" s="201" t="s">
        <v>145</v>
      </c>
    </row>
    <row r="290" s="2" customFormat="1" ht="16.5" customHeight="1">
      <c r="A290" s="38"/>
      <c r="B290" s="179"/>
      <c r="C290" s="224" t="s">
        <v>439</v>
      </c>
      <c r="D290" s="224" t="s">
        <v>238</v>
      </c>
      <c r="E290" s="225" t="s">
        <v>1213</v>
      </c>
      <c r="F290" s="226" t="s">
        <v>1214</v>
      </c>
      <c r="G290" s="227" t="s">
        <v>233</v>
      </c>
      <c r="H290" s="228">
        <v>16</v>
      </c>
      <c r="I290" s="229"/>
      <c r="J290" s="230">
        <f>ROUND(I290*H290,2)</f>
        <v>0</v>
      </c>
      <c r="K290" s="226" t="s">
        <v>1</v>
      </c>
      <c r="L290" s="231"/>
      <c r="M290" s="232" t="s">
        <v>1</v>
      </c>
      <c r="N290" s="233" t="s">
        <v>39</v>
      </c>
      <c r="O290" s="77"/>
      <c r="P290" s="189">
        <f>O290*H290</f>
        <v>0</v>
      </c>
      <c r="Q290" s="189">
        <v>0</v>
      </c>
      <c r="R290" s="189">
        <f>Q290*H290</f>
        <v>0</v>
      </c>
      <c r="S290" s="189">
        <v>0</v>
      </c>
      <c r="T290" s="190">
        <f>S290*H290</f>
        <v>0</v>
      </c>
      <c r="U290" s="38"/>
      <c r="V290" s="38"/>
      <c r="W290" s="38"/>
      <c r="X290" s="38"/>
      <c r="Y290" s="38"/>
      <c r="Z290" s="38"/>
      <c r="AA290" s="38"/>
      <c r="AB290" s="38"/>
      <c r="AC290" s="38"/>
      <c r="AD290" s="38"/>
      <c r="AE290" s="38"/>
      <c r="AR290" s="191" t="s">
        <v>304</v>
      </c>
      <c r="AT290" s="191" t="s">
        <v>238</v>
      </c>
      <c r="AU290" s="191" t="s">
        <v>84</v>
      </c>
      <c r="AY290" s="19" t="s">
        <v>145</v>
      </c>
      <c r="BE290" s="192">
        <f>IF(N290="základní",J290,0)</f>
        <v>0</v>
      </c>
      <c r="BF290" s="192">
        <f>IF(N290="snížená",J290,0)</f>
        <v>0</v>
      </c>
      <c r="BG290" s="192">
        <f>IF(N290="zákl. přenesená",J290,0)</f>
        <v>0</v>
      </c>
      <c r="BH290" s="192">
        <f>IF(N290="sníž. přenesená",J290,0)</f>
        <v>0</v>
      </c>
      <c r="BI290" s="192">
        <f>IF(N290="nulová",J290,0)</f>
        <v>0</v>
      </c>
      <c r="BJ290" s="19" t="s">
        <v>82</v>
      </c>
      <c r="BK290" s="192">
        <f>ROUND(I290*H290,2)</f>
        <v>0</v>
      </c>
      <c r="BL290" s="19" t="s">
        <v>263</v>
      </c>
      <c r="BM290" s="191" t="s">
        <v>1215</v>
      </c>
    </row>
    <row r="291" s="2" customFormat="1">
      <c r="A291" s="38"/>
      <c r="B291" s="39"/>
      <c r="C291" s="38"/>
      <c r="D291" s="193" t="s">
        <v>154</v>
      </c>
      <c r="E291" s="38"/>
      <c r="F291" s="194" t="s">
        <v>1214</v>
      </c>
      <c r="G291" s="38"/>
      <c r="H291" s="38"/>
      <c r="I291" s="195"/>
      <c r="J291" s="38"/>
      <c r="K291" s="38"/>
      <c r="L291" s="39"/>
      <c r="M291" s="196"/>
      <c r="N291" s="197"/>
      <c r="O291" s="77"/>
      <c r="P291" s="77"/>
      <c r="Q291" s="77"/>
      <c r="R291" s="77"/>
      <c r="S291" s="77"/>
      <c r="T291" s="78"/>
      <c r="U291" s="38"/>
      <c r="V291" s="38"/>
      <c r="W291" s="38"/>
      <c r="X291" s="38"/>
      <c r="Y291" s="38"/>
      <c r="Z291" s="38"/>
      <c r="AA291" s="38"/>
      <c r="AB291" s="38"/>
      <c r="AC291" s="38"/>
      <c r="AD291" s="38"/>
      <c r="AE291" s="38"/>
      <c r="AT291" s="19" t="s">
        <v>154</v>
      </c>
      <c r="AU291" s="19" t="s">
        <v>84</v>
      </c>
    </row>
    <row r="292" s="2" customFormat="1" ht="16.5" customHeight="1">
      <c r="A292" s="38"/>
      <c r="B292" s="179"/>
      <c r="C292" s="224" t="s">
        <v>445</v>
      </c>
      <c r="D292" s="224" t="s">
        <v>238</v>
      </c>
      <c r="E292" s="225" t="s">
        <v>1216</v>
      </c>
      <c r="F292" s="226" t="s">
        <v>1217</v>
      </c>
      <c r="G292" s="227" t="s">
        <v>392</v>
      </c>
      <c r="H292" s="228">
        <v>8.2400000000000002</v>
      </c>
      <c r="I292" s="229"/>
      <c r="J292" s="230">
        <f>ROUND(I292*H292,2)</f>
        <v>0</v>
      </c>
      <c r="K292" s="226" t="s">
        <v>1</v>
      </c>
      <c r="L292" s="231"/>
      <c r="M292" s="232" t="s">
        <v>1</v>
      </c>
      <c r="N292" s="233" t="s">
        <v>39</v>
      </c>
      <c r="O292" s="77"/>
      <c r="P292" s="189">
        <f>O292*H292</f>
        <v>0</v>
      </c>
      <c r="Q292" s="189">
        <v>0</v>
      </c>
      <c r="R292" s="189">
        <f>Q292*H292</f>
        <v>0</v>
      </c>
      <c r="S292" s="189">
        <v>0</v>
      </c>
      <c r="T292" s="190">
        <f>S292*H292</f>
        <v>0</v>
      </c>
      <c r="U292" s="38"/>
      <c r="V292" s="38"/>
      <c r="W292" s="38"/>
      <c r="X292" s="38"/>
      <c r="Y292" s="38"/>
      <c r="Z292" s="38"/>
      <c r="AA292" s="38"/>
      <c r="AB292" s="38"/>
      <c r="AC292" s="38"/>
      <c r="AD292" s="38"/>
      <c r="AE292" s="38"/>
      <c r="AR292" s="191" t="s">
        <v>304</v>
      </c>
      <c r="AT292" s="191" t="s">
        <v>238</v>
      </c>
      <c r="AU292" s="191" t="s">
        <v>84</v>
      </c>
      <c r="AY292" s="19" t="s">
        <v>145</v>
      </c>
      <c r="BE292" s="192">
        <f>IF(N292="základní",J292,0)</f>
        <v>0</v>
      </c>
      <c r="BF292" s="192">
        <f>IF(N292="snížená",J292,0)</f>
        <v>0</v>
      </c>
      <c r="BG292" s="192">
        <f>IF(N292="zákl. přenesená",J292,0)</f>
        <v>0</v>
      </c>
      <c r="BH292" s="192">
        <f>IF(N292="sníž. přenesená",J292,0)</f>
        <v>0</v>
      </c>
      <c r="BI292" s="192">
        <f>IF(N292="nulová",J292,0)</f>
        <v>0</v>
      </c>
      <c r="BJ292" s="19" t="s">
        <v>82</v>
      </c>
      <c r="BK292" s="192">
        <f>ROUND(I292*H292,2)</f>
        <v>0</v>
      </c>
      <c r="BL292" s="19" t="s">
        <v>263</v>
      </c>
      <c r="BM292" s="191" t="s">
        <v>1218</v>
      </c>
    </row>
    <row r="293" s="2" customFormat="1">
      <c r="A293" s="38"/>
      <c r="B293" s="39"/>
      <c r="C293" s="38"/>
      <c r="D293" s="193" t="s">
        <v>154</v>
      </c>
      <c r="E293" s="38"/>
      <c r="F293" s="194" t="s">
        <v>1217</v>
      </c>
      <c r="G293" s="38"/>
      <c r="H293" s="38"/>
      <c r="I293" s="195"/>
      <c r="J293" s="38"/>
      <c r="K293" s="38"/>
      <c r="L293" s="39"/>
      <c r="M293" s="196"/>
      <c r="N293" s="197"/>
      <c r="O293" s="77"/>
      <c r="P293" s="77"/>
      <c r="Q293" s="77"/>
      <c r="R293" s="77"/>
      <c r="S293" s="77"/>
      <c r="T293" s="78"/>
      <c r="U293" s="38"/>
      <c r="V293" s="38"/>
      <c r="W293" s="38"/>
      <c r="X293" s="38"/>
      <c r="Y293" s="38"/>
      <c r="Z293" s="38"/>
      <c r="AA293" s="38"/>
      <c r="AB293" s="38"/>
      <c r="AC293" s="38"/>
      <c r="AD293" s="38"/>
      <c r="AE293" s="38"/>
      <c r="AT293" s="19" t="s">
        <v>154</v>
      </c>
      <c r="AU293" s="19" t="s">
        <v>84</v>
      </c>
    </row>
    <row r="294" s="13" customFormat="1">
      <c r="A294" s="13"/>
      <c r="B294" s="200"/>
      <c r="C294" s="13"/>
      <c r="D294" s="193" t="s">
        <v>158</v>
      </c>
      <c r="E294" s="13"/>
      <c r="F294" s="202" t="s">
        <v>1219</v>
      </c>
      <c r="G294" s="13"/>
      <c r="H294" s="203">
        <v>8.2400000000000002</v>
      </c>
      <c r="I294" s="204"/>
      <c r="J294" s="13"/>
      <c r="K294" s="13"/>
      <c r="L294" s="200"/>
      <c r="M294" s="205"/>
      <c r="N294" s="206"/>
      <c r="O294" s="206"/>
      <c r="P294" s="206"/>
      <c r="Q294" s="206"/>
      <c r="R294" s="206"/>
      <c r="S294" s="206"/>
      <c r="T294" s="207"/>
      <c r="U294" s="13"/>
      <c r="V294" s="13"/>
      <c r="W294" s="13"/>
      <c r="X294" s="13"/>
      <c r="Y294" s="13"/>
      <c r="Z294" s="13"/>
      <c r="AA294" s="13"/>
      <c r="AB294" s="13"/>
      <c r="AC294" s="13"/>
      <c r="AD294" s="13"/>
      <c r="AE294" s="13"/>
      <c r="AT294" s="201" t="s">
        <v>158</v>
      </c>
      <c r="AU294" s="201" t="s">
        <v>84</v>
      </c>
      <c r="AV294" s="13" t="s">
        <v>84</v>
      </c>
      <c r="AW294" s="13" t="s">
        <v>3</v>
      </c>
      <c r="AX294" s="13" t="s">
        <v>82</v>
      </c>
      <c r="AY294" s="201" t="s">
        <v>145</v>
      </c>
    </row>
    <row r="295" s="2" customFormat="1" ht="24.15" customHeight="1">
      <c r="A295" s="38"/>
      <c r="B295" s="179"/>
      <c r="C295" s="180" t="s">
        <v>461</v>
      </c>
      <c r="D295" s="180" t="s">
        <v>147</v>
      </c>
      <c r="E295" s="181" t="s">
        <v>1220</v>
      </c>
      <c r="F295" s="182" t="s">
        <v>1221</v>
      </c>
      <c r="G295" s="183" t="s">
        <v>392</v>
      </c>
      <c r="H295" s="184">
        <v>9</v>
      </c>
      <c r="I295" s="185"/>
      <c r="J295" s="186">
        <f>ROUND(I295*H295,2)</f>
        <v>0</v>
      </c>
      <c r="K295" s="182" t="s">
        <v>151</v>
      </c>
      <c r="L295" s="39"/>
      <c r="M295" s="187" t="s">
        <v>1</v>
      </c>
      <c r="N295" s="188" t="s">
        <v>39</v>
      </c>
      <c r="O295" s="77"/>
      <c r="P295" s="189">
        <f>O295*H295</f>
        <v>0</v>
      </c>
      <c r="Q295" s="189">
        <v>0.00048999999999999998</v>
      </c>
      <c r="R295" s="189">
        <f>Q295*H295</f>
        <v>0.0044099999999999999</v>
      </c>
      <c r="S295" s="189">
        <v>0</v>
      </c>
      <c r="T295" s="190">
        <f>S295*H295</f>
        <v>0</v>
      </c>
      <c r="U295" s="38"/>
      <c r="V295" s="38"/>
      <c r="W295" s="38"/>
      <c r="X295" s="38"/>
      <c r="Y295" s="38"/>
      <c r="Z295" s="38"/>
      <c r="AA295" s="38"/>
      <c r="AB295" s="38"/>
      <c r="AC295" s="38"/>
      <c r="AD295" s="38"/>
      <c r="AE295" s="38"/>
      <c r="AR295" s="191" t="s">
        <v>263</v>
      </c>
      <c r="AT295" s="191" t="s">
        <v>147</v>
      </c>
      <c r="AU295" s="191" t="s">
        <v>84</v>
      </c>
      <c r="AY295" s="19" t="s">
        <v>145</v>
      </c>
      <c r="BE295" s="192">
        <f>IF(N295="základní",J295,0)</f>
        <v>0</v>
      </c>
      <c r="BF295" s="192">
        <f>IF(N295="snížená",J295,0)</f>
        <v>0</v>
      </c>
      <c r="BG295" s="192">
        <f>IF(N295="zákl. přenesená",J295,0)</f>
        <v>0</v>
      </c>
      <c r="BH295" s="192">
        <f>IF(N295="sníž. přenesená",J295,0)</f>
        <v>0</v>
      </c>
      <c r="BI295" s="192">
        <f>IF(N295="nulová",J295,0)</f>
        <v>0</v>
      </c>
      <c r="BJ295" s="19" t="s">
        <v>82</v>
      </c>
      <c r="BK295" s="192">
        <f>ROUND(I295*H295,2)</f>
        <v>0</v>
      </c>
      <c r="BL295" s="19" t="s">
        <v>263</v>
      </c>
      <c r="BM295" s="191" t="s">
        <v>1222</v>
      </c>
    </row>
    <row r="296" s="2" customFormat="1">
      <c r="A296" s="38"/>
      <c r="B296" s="39"/>
      <c r="C296" s="38"/>
      <c r="D296" s="193" t="s">
        <v>154</v>
      </c>
      <c r="E296" s="38"/>
      <c r="F296" s="194" t="s">
        <v>1223</v>
      </c>
      <c r="G296" s="38"/>
      <c r="H296" s="38"/>
      <c r="I296" s="195"/>
      <c r="J296" s="38"/>
      <c r="K296" s="38"/>
      <c r="L296" s="39"/>
      <c r="M296" s="196"/>
      <c r="N296" s="197"/>
      <c r="O296" s="77"/>
      <c r="P296" s="77"/>
      <c r="Q296" s="77"/>
      <c r="R296" s="77"/>
      <c r="S296" s="77"/>
      <c r="T296" s="78"/>
      <c r="U296" s="38"/>
      <c r="V296" s="38"/>
      <c r="W296" s="38"/>
      <c r="X296" s="38"/>
      <c r="Y296" s="38"/>
      <c r="Z296" s="38"/>
      <c r="AA296" s="38"/>
      <c r="AB296" s="38"/>
      <c r="AC296" s="38"/>
      <c r="AD296" s="38"/>
      <c r="AE296" s="38"/>
      <c r="AT296" s="19" t="s">
        <v>154</v>
      </c>
      <c r="AU296" s="19" t="s">
        <v>84</v>
      </c>
    </row>
    <row r="297" s="2" customFormat="1">
      <c r="A297" s="38"/>
      <c r="B297" s="39"/>
      <c r="C297" s="38"/>
      <c r="D297" s="198" t="s">
        <v>156</v>
      </c>
      <c r="E297" s="38"/>
      <c r="F297" s="199" t="s">
        <v>1224</v>
      </c>
      <c r="G297" s="38"/>
      <c r="H297" s="38"/>
      <c r="I297" s="195"/>
      <c r="J297" s="38"/>
      <c r="K297" s="38"/>
      <c r="L297" s="39"/>
      <c r="M297" s="196"/>
      <c r="N297" s="197"/>
      <c r="O297" s="77"/>
      <c r="P297" s="77"/>
      <c r="Q297" s="77"/>
      <c r="R297" s="77"/>
      <c r="S297" s="77"/>
      <c r="T297" s="78"/>
      <c r="U297" s="38"/>
      <c r="V297" s="38"/>
      <c r="W297" s="38"/>
      <c r="X297" s="38"/>
      <c r="Y297" s="38"/>
      <c r="Z297" s="38"/>
      <c r="AA297" s="38"/>
      <c r="AB297" s="38"/>
      <c r="AC297" s="38"/>
      <c r="AD297" s="38"/>
      <c r="AE297" s="38"/>
      <c r="AT297" s="19" t="s">
        <v>156</v>
      </c>
      <c r="AU297" s="19" t="s">
        <v>84</v>
      </c>
    </row>
    <row r="298" s="15" customFormat="1">
      <c r="A298" s="15"/>
      <c r="B298" s="216"/>
      <c r="C298" s="15"/>
      <c r="D298" s="193" t="s">
        <v>158</v>
      </c>
      <c r="E298" s="217" t="s">
        <v>1</v>
      </c>
      <c r="F298" s="218" t="s">
        <v>1208</v>
      </c>
      <c r="G298" s="15"/>
      <c r="H298" s="217" t="s">
        <v>1</v>
      </c>
      <c r="I298" s="219"/>
      <c r="J298" s="15"/>
      <c r="K298" s="15"/>
      <c r="L298" s="216"/>
      <c r="M298" s="220"/>
      <c r="N298" s="221"/>
      <c r="O298" s="221"/>
      <c r="P298" s="221"/>
      <c r="Q298" s="221"/>
      <c r="R298" s="221"/>
      <c r="S298" s="221"/>
      <c r="T298" s="222"/>
      <c r="U298" s="15"/>
      <c r="V298" s="15"/>
      <c r="W298" s="15"/>
      <c r="X298" s="15"/>
      <c r="Y298" s="15"/>
      <c r="Z298" s="15"/>
      <c r="AA298" s="15"/>
      <c r="AB298" s="15"/>
      <c r="AC298" s="15"/>
      <c r="AD298" s="15"/>
      <c r="AE298" s="15"/>
      <c r="AT298" s="217" t="s">
        <v>158</v>
      </c>
      <c r="AU298" s="217" t="s">
        <v>84</v>
      </c>
      <c r="AV298" s="15" t="s">
        <v>82</v>
      </c>
      <c r="AW298" s="15" t="s">
        <v>31</v>
      </c>
      <c r="AX298" s="15" t="s">
        <v>74</v>
      </c>
      <c r="AY298" s="217" t="s">
        <v>145</v>
      </c>
    </row>
    <row r="299" s="13" customFormat="1">
      <c r="A299" s="13"/>
      <c r="B299" s="200"/>
      <c r="C299" s="13"/>
      <c r="D299" s="193" t="s">
        <v>158</v>
      </c>
      <c r="E299" s="201" t="s">
        <v>1</v>
      </c>
      <c r="F299" s="202" t="s">
        <v>217</v>
      </c>
      <c r="G299" s="13"/>
      <c r="H299" s="203">
        <v>9</v>
      </c>
      <c r="I299" s="204"/>
      <c r="J299" s="13"/>
      <c r="K299" s="13"/>
      <c r="L299" s="200"/>
      <c r="M299" s="205"/>
      <c r="N299" s="206"/>
      <c r="O299" s="206"/>
      <c r="P299" s="206"/>
      <c r="Q299" s="206"/>
      <c r="R299" s="206"/>
      <c r="S299" s="206"/>
      <c r="T299" s="207"/>
      <c r="U299" s="13"/>
      <c r="V299" s="13"/>
      <c r="W299" s="13"/>
      <c r="X299" s="13"/>
      <c r="Y299" s="13"/>
      <c r="Z299" s="13"/>
      <c r="AA299" s="13"/>
      <c r="AB299" s="13"/>
      <c r="AC299" s="13"/>
      <c r="AD299" s="13"/>
      <c r="AE299" s="13"/>
      <c r="AT299" s="201" t="s">
        <v>158</v>
      </c>
      <c r="AU299" s="201" t="s">
        <v>84</v>
      </c>
      <c r="AV299" s="13" t="s">
        <v>84</v>
      </c>
      <c r="AW299" s="13" t="s">
        <v>31</v>
      </c>
      <c r="AX299" s="13" t="s">
        <v>74</v>
      </c>
      <c r="AY299" s="201" t="s">
        <v>145</v>
      </c>
    </row>
    <row r="300" s="14" customFormat="1">
      <c r="A300" s="14"/>
      <c r="B300" s="208"/>
      <c r="C300" s="14"/>
      <c r="D300" s="193" t="s">
        <v>158</v>
      </c>
      <c r="E300" s="209" t="s">
        <v>1</v>
      </c>
      <c r="F300" s="210" t="s">
        <v>160</v>
      </c>
      <c r="G300" s="14"/>
      <c r="H300" s="211">
        <v>9</v>
      </c>
      <c r="I300" s="212"/>
      <c r="J300" s="14"/>
      <c r="K300" s="14"/>
      <c r="L300" s="208"/>
      <c r="M300" s="213"/>
      <c r="N300" s="214"/>
      <c r="O300" s="214"/>
      <c r="P300" s="214"/>
      <c r="Q300" s="214"/>
      <c r="R300" s="214"/>
      <c r="S300" s="214"/>
      <c r="T300" s="215"/>
      <c r="U300" s="14"/>
      <c r="V300" s="14"/>
      <c r="W300" s="14"/>
      <c r="X300" s="14"/>
      <c r="Y300" s="14"/>
      <c r="Z300" s="14"/>
      <c r="AA300" s="14"/>
      <c r="AB300" s="14"/>
      <c r="AC300" s="14"/>
      <c r="AD300" s="14"/>
      <c r="AE300" s="14"/>
      <c r="AT300" s="209" t="s">
        <v>158</v>
      </c>
      <c r="AU300" s="209" t="s">
        <v>84</v>
      </c>
      <c r="AV300" s="14" t="s">
        <v>152</v>
      </c>
      <c r="AW300" s="14" t="s">
        <v>31</v>
      </c>
      <c r="AX300" s="14" t="s">
        <v>82</v>
      </c>
      <c r="AY300" s="209" t="s">
        <v>145</v>
      </c>
    </row>
    <row r="301" s="2" customFormat="1" ht="16.5" customHeight="1">
      <c r="A301" s="38"/>
      <c r="B301" s="179"/>
      <c r="C301" s="224" t="s">
        <v>465</v>
      </c>
      <c r="D301" s="224" t="s">
        <v>238</v>
      </c>
      <c r="E301" s="225" t="s">
        <v>1225</v>
      </c>
      <c r="F301" s="226" t="s">
        <v>1210</v>
      </c>
      <c r="G301" s="227" t="s">
        <v>392</v>
      </c>
      <c r="H301" s="228">
        <v>5.5620000000000003</v>
      </c>
      <c r="I301" s="229"/>
      <c r="J301" s="230">
        <f>ROUND(I301*H301,2)</f>
        <v>0</v>
      </c>
      <c r="K301" s="226" t="s">
        <v>1</v>
      </c>
      <c r="L301" s="231"/>
      <c r="M301" s="232" t="s">
        <v>1</v>
      </c>
      <c r="N301" s="233" t="s">
        <v>39</v>
      </c>
      <c r="O301" s="77"/>
      <c r="P301" s="189">
        <f>O301*H301</f>
        <v>0</v>
      </c>
      <c r="Q301" s="189">
        <v>0</v>
      </c>
      <c r="R301" s="189">
        <f>Q301*H301</f>
        <v>0</v>
      </c>
      <c r="S301" s="189">
        <v>0</v>
      </c>
      <c r="T301" s="190">
        <f>S301*H301</f>
        <v>0</v>
      </c>
      <c r="U301" s="38"/>
      <c r="V301" s="38"/>
      <c r="W301" s="38"/>
      <c r="X301" s="38"/>
      <c r="Y301" s="38"/>
      <c r="Z301" s="38"/>
      <c r="AA301" s="38"/>
      <c r="AB301" s="38"/>
      <c r="AC301" s="38"/>
      <c r="AD301" s="38"/>
      <c r="AE301" s="38"/>
      <c r="AR301" s="191" t="s">
        <v>304</v>
      </c>
      <c r="AT301" s="191" t="s">
        <v>238</v>
      </c>
      <c r="AU301" s="191" t="s">
        <v>84</v>
      </c>
      <c r="AY301" s="19" t="s">
        <v>145</v>
      </c>
      <c r="BE301" s="192">
        <f>IF(N301="základní",J301,0)</f>
        <v>0</v>
      </c>
      <c r="BF301" s="192">
        <f>IF(N301="snížená",J301,0)</f>
        <v>0</v>
      </c>
      <c r="BG301" s="192">
        <f>IF(N301="zákl. přenesená",J301,0)</f>
        <v>0</v>
      </c>
      <c r="BH301" s="192">
        <f>IF(N301="sníž. přenesená",J301,0)</f>
        <v>0</v>
      </c>
      <c r="BI301" s="192">
        <f>IF(N301="nulová",J301,0)</f>
        <v>0</v>
      </c>
      <c r="BJ301" s="19" t="s">
        <v>82</v>
      </c>
      <c r="BK301" s="192">
        <f>ROUND(I301*H301,2)</f>
        <v>0</v>
      </c>
      <c r="BL301" s="19" t="s">
        <v>263</v>
      </c>
      <c r="BM301" s="191" t="s">
        <v>1226</v>
      </c>
    </row>
    <row r="302" s="2" customFormat="1">
      <c r="A302" s="38"/>
      <c r="B302" s="39"/>
      <c r="C302" s="38"/>
      <c r="D302" s="193" t="s">
        <v>154</v>
      </c>
      <c r="E302" s="38"/>
      <c r="F302" s="194" t="s">
        <v>1210</v>
      </c>
      <c r="G302" s="38"/>
      <c r="H302" s="38"/>
      <c r="I302" s="195"/>
      <c r="J302" s="38"/>
      <c r="K302" s="38"/>
      <c r="L302" s="39"/>
      <c r="M302" s="196"/>
      <c r="N302" s="197"/>
      <c r="O302" s="77"/>
      <c r="P302" s="77"/>
      <c r="Q302" s="77"/>
      <c r="R302" s="77"/>
      <c r="S302" s="77"/>
      <c r="T302" s="78"/>
      <c r="U302" s="38"/>
      <c r="V302" s="38"/>
      <c r="W302" s="38"/>
      <c r="X302" s="38"/>
      <c r="Y302" s="38"/>
      <c r="Z302" s="38"/>
      <c r="AA302" s="38"/>
      <c r="AB302" s="38"/>
      <c r="AC302" s="38"/>
      <c r="AD302" s="38"/>
      <c r="AE302" s="38"/>
      <c r="AT302" s="19" t="s">
        <v>154</v>
      </c>
      <c r="AU302" s="19" t="s">
        <v>84</v>
      </c>
    </row>
    <row r="303" s="13" customFormat="1">
      <c r="A303" s="13"/>
      <c r="B303" s="200"/>
      <c r="C303" s="13"/>
      <c r="D303" s="193" t="s">
        <v>158</v>
      </c>
      <c r="E303" s="13"/>
      <c r="F303" s="202" t="s">
        <v>1227</v>
      </c>
      <c r="G303" s="13"/>
      <c r="H303" s="203">
        <v>5.5620000000000003</v>
      </c>
      <c r="I303" s="204"/>
      <c r="J303" s="13"/>
      <c r="K303" s="13"/>
      <c r="L303" s="200"/>
      <c r="M303" s="205"/>
      <c r="N303" s="206"/>
      <c r="O303" s="206"/>
      <c r="P303" s="206"/>
      <c r="Q303" s="206"/>
      <c r="R303" s="206"/>
      <c r="S303" s="206"/>
      <c r="T303" s="207"/>
      <c r="U303" s="13"/>
      <c r="V303" s="13"/>
      <c r="W303" s="13"/>
      <c r="X303" s="13"/>
      <c r="Y303" s="13"/>
      <c r="Z303" s="13"/>
      <c r="AA303" s="13"/>
      <c r="AB303" s="13"/>
      <c r="AC303" s="13"/>
      <c r="AD303" s="13"/>
      <c r="AE303" s="13"/>
      <c r="AT303" s="201" t="s">
        <v>158</v>
      </c>
      <c r="AU303" s="201" t="s">
        <v>84</v>
      </c>
      <c r="AV303" s="13" t="s">
        <v>84</v>
      </c>
      <c r="AW303" s="13" t="s">
        <v>3</v>
      </c>
      <c r="AX303" s="13" t="s">
        <v>82</v>
      </c>
      <c r="AY303" s="201" t="s">
        <v>145</v>
      </c>
    </row>
    <row r="304" s="2" customFormat="1" ht="16.5" customHeight="1">
      <c r="A304" s="38"/>
      <c r="B304" s="179"/>
      <c r="C304" s="224" t="s">
        <v>476</v>
      </c>
      <c r="D304" s="224" t="s">
        <v>238</v>
      </c>
      <c r="E304" s="225" t="s">
        <v>1228</v>
      </c>
      <c r="F304" s="226" t="s">
        <v>1229</v>
      </c>
      <c r="G304" s="227" t="s">
        <v>233</v>
      </c>
      <c r="H304" s="228">
        <v>19</v>
      </c>
      <c r="I304" s="229"/>
      <c r="J304" s="230">
        <f>ROUND(I304*H304,2)</f>
        <v>0</v>
      </c>
      <c r="K304" s="226" t="s">
        <v>1</v>
      </c>
      <c r="L304" s="231"/>
      <c r="M304" s="232" t="s">
        <v>1</v>
      </c>
      <c r="N304" s="233" t="s">
        <v>39</v>
      </c>
      <c r="O304" s="77"/>
      <c r="P304" s="189">
        <f>O304*H304</f>
        <v>0</v>
      </c>
      <c r="Q304" s="189">
        <v>0</v>
      </c>
      <c r="R304" s="189">
        <f>Q304*H304</f>
        <v>0</v>
      </c>
      <c r="S304" s="189">
        <v>0</v>
      </c>
      <c r="T304" s="190">
        <f>S304*H304</f>
        <v>0</v>
      </c>
      <c r="U304" s="38"/>
      <c r="V304" s="38"/>
      <c r="W304" s="38"/>
      <c r="X304" s="38"/>
      <c r="Y304" s="38"/>
      <c r="Z304" s="38"/>
      <c r="AA304" s="38"/>
      <c r="AB304" s="38"/>
      <c r="AC304" s="38"/>
      <c r="AD304" s="38"/>
      <c r="AE304" s="38"/>
      <c r="AR304" s="191" t="s">
        <v>304</v>
      </c>
      <c r="AT304" s="191" t="s">
        <v>238</v>
      </c>
      <c r="AU304" s="191" t="s">
        <v>84</v>
      </c>
      <c r="AY304" s="19" t="s">
        <v>145</v>
      </c>
      <c r="BE304" s="192">
        <f>IF(N304="základní",J304,0)</f>
        <v>0</v>
      </c>
      <c r="BF304" s="192">
        <f>IF(N304="snížená",J304,0)</f>
        <v>0</v>
      </c>
      <c r="BG304" s="192">
        <f>IF(N304="zákl. přenesená",J304,0)</f>
        <v>0</v>
      </c>
      <c r="BH304" s="192">
        <f>IF(N304="sníž. přenesená",J304,0)</f>
        <v>0</v>
      </c>
      <c r="BI304" s="192">
        <f>IF(N304="nulová",J304,0)</f>
        <v>0</v>
      </c>
      <c r="BJ304" s="19" t="s">
        <v>82</v>
      </c>
      <c r="BK304" s="192">
        <f>ROUND(I304*H304,2)</f>
        <v>0</v>
      </c>
      <c r="BL304" s="19" t="s">
        <v>263</v>
      </c>
      <c r="BM304" s="191" t="s">
        <v>1230</v>
      </c>
    </row>
    <row r="305" s="2" customFormat="1">
      <c r="A305" s="38"/>
      <c r="B305" s="39"/>
      <c r="C305" s="38"/>
      <c r="D305" s="193" t="s">
        <v>154</v>
      </c>
      <c r="E305" s="38"/>
      <c r="F305" s="194" t="s">
        <v>1229</v>
      </c>
      <c r="G305" s="38"/>
      <c r="H305" s="38"/>
      <c r="I305" s="195"/>
      <c r="J305" s="38"/>
      <c r="K305" s="38"/>
      <c r="L305" s="39"/>
      <c r="M305" s="196"/>
      <c r="N305" s="197"/>
      <c r="O305" s="77"/>
      <c r="P305" s="77"/>
      <c r="Q305" s="77"/>
      <c r="R305" s="77"/>
      <c r="S305" s="77"/>
      <c r="T305" s="78"/>
      <c r="U305" s="38"/>
      <c r="V305" s="38"/>
      <c r="W305" s="38"/>
      <c r="X305" s="38"/>
      <c r="Y305" s="38"/>
      <c r="Z305" s="38"/>
      <c r="AA305" s="38"/>
      <c r="AB305" s="38"/>
      <c r="AC305" s="38"/>
      <c r="AD305" s="38"/>
      <c r="AE305" s="38"/>
      <c r="AT305" s="19" t="s">
        <v>154</v>
      </c>
      <c r="AU305" s="19" t="s">
        <v>84</v>
      </c>
    </row>
    <row r="306" s="2" customFormat="1" ht="16.5" customHeight="1">
      <c r="A306" s="38"/>
      <c r="B306" s="179"/>
      <c r="C306" s="224" t="s">
        <v>482</v>
      </c>
      <c r="D306" s="224" t="s">
        <v>238</v>
      </c>
      <c r="E306" s="225" t="s">
        <v>1231</v>
      </c>
      <c r="F306" s="226" t="s">
        <v>1186</v>
      </c>
      <c r="G306" s="227" t="s">
        <v>392</v>
      </c>
      <c r="H306" s="228">
        <v>9.2699999999999996</v>
      </c>
      <c r="I306" s="229"/>
      <c r="J306" s="230">
        <f>ROUND(I306*H306,2)</f>
        <v>0</v>
      </c>
      <c r="K306" s="226" t="s">
        <v>1</v>
      </c>
      <c r="L306" s="231"/>
      <c r="M306" s="232" t="s">
        <v>1</v>
      </c>
      <c r="N306" s="233" t="s">
        <v>39</v>
      </c>
      <c r="O306" s="77"/>
      <c r="P306" s="189">
        <f>O306*H306</f>
        <v>0</v>
      </c>
      <c r="Q306" s="189">
        <v>0</v>
      </c>
      <c r="R306" s="189">
        <f>Q306*H306</f>
        <v>0</v>
      </c>
      <c r="S306" s="189">
        <v>0</v>
      </c>
      <c r="T306" s="190">
        <f>S306*H306</f>
        <v>0</v>
      </c>
      <c r="U306" s="38"/>
      <c r="V306" s="38"/>
      <c r="W306" s="38"/>
      <c r="X306" s="38"/>
      <c r="Y306" s="38"/>
      <c r="Z306" s="38"/>
      <c r="AA306" s="38"/>
      <c r="AB306" s="38"/>
      <c r="AC306" s="38"/>
      <c r="AD306" s="38"/>
      <c r="AE306" s="38"/>
      <c r="AR306" s="191" t="s">
        <v>304</v>
      </c>
      <c r="AT306" s="191" t="s">
        <v>238</v>
      </c>
      <c r="AU306" s="191" t="s">
        <v>84</v>
      </c>
      <c r="AY306" s="19" t="s">
        <v>145</v>
      </c>
      <c r="BE306" s="192">
        <f>IF(N306="základní",J306,0)</f>
        <v>0</v>
      </c>
      <c r="BF306" s="192">
        <f>IF(N306="snížená",J306,0)</f>
        <v>0</v>
      </c>
      <c r="BG306" s="192">
        <f>IF(N306="zákl. přenesená",J306,0)</f>
        <v>0</v>
      </c>
      <c r="BH306" s="192">
        <f>IF(N306="sníž. přenesená",J306,0)</f>
        <v>0</v>
      </c>
      <c r="BI306" s="192">
        <f>IF(N306="nulová",J306,0)</f>
        <v>0</v>
      </c>
      <c r="BJ306" s="19" t="s">
        <v>82</v>
      </c>
      <c r="BK306" s="192">
        <f>ROUND(I306*H306,2)</f>
        <v>0</v>
      </c>
      <c r="BL306" s="19" t="s">
        <v>263</v>
      </c>
      <c r="BM306" s="191" t="s">
        <v>1232</v>
      </c>
    </row>
    <row r="307" s="2" customFormat="1">
      <c r="A307" s="38"/>
      <c r="B307" s="39"/>
      <c r="C307" s="38"/>
      <c r="D307" s="193" t="s">
        <v>154</v>
      </c>
      <c r="E307" s="38"/>
      <c r="F307" s="194" t="s">
        <v>1186</v>
      </c>
      <c r="G307" s="38"/>
      <c r="H307" s="38"/>
      <c r="I307" s="195"/>
      <c r="J307" s="38"/>
      <c r="K307" s="38"/>
      <c r="L307" s="39"/>
      <c r="M307" s="196"/>
      <c r="N307" s="197"/>
      <c r="O307" s="77"/>
      <c r="P307" s="77"/>
      <c r="Q307" s="77"/>
      <c r="R307" s="77"/>
      <c r="S307" s="77"/>
      <c r="T307" s="78"/>
      <c r="U307" s="38"/>
      <c r="V307" s="38"/>
      <c r="W307" s="38"/>
      <c r="X307" s="38"/>
      <c r="Y307" s="38"/>
      <c r="Z307" s="38"/>
      <c r="AA307" s="38"/>
      <c r="AB307" s="38"/>
      <c r="AC307" s="38"/>
      <c r="AD307" s="38"/>
      <c r="AE307" s="38"/>
      <c r="AT307" s="19" t="s">
        <v>154</v>
      </c>
      <c r="AU307" s="19" t="s">
        <v>84</v>
      </c>
    </row>
    <row r="308" s="13" customFormat="1">
      <c r="A308" s="13"/>
      <c r="B308" s="200"/>
      <c r="C308" s="13"/>
      <c r="D308" s="193" t="s">
        <v>158</v>
      </c>
      <c r="E308" s="13"/>
      <c r="F308" s="202" t="s">
        <v>1233</v>
      </c>
      <c r="G308" s="13"/>
      <c r="H308" s="203">
        <v>9.2699999999999996</v>
      </c>
      <c r="I308" s="204"/>
      <c r="J308" s="13"/>
      <c r="K308" s="13"/>
      <c r="L308" s="200"/>
      <c r="M308" s="205"/>
      <c r="N308" s="206"/>
      <c r="O308" s="206"/>
      <c r="P308" s="206"/>
      <c r="Q308" s="206"/>
      <c r="R308" s="206"/>
      <c r="S308" s="206"/>
      <c r="T308" s="207"/>
      <c r="U308" s="13"/>
      <c r="V308" s="13"/>
      <c r="W308" s="13"/>
      <c r="X308" s="13"/>
      <c r="Y308" s="13"/>
      <c r="Z308" s="13"/>
      <c r="AA308" s="13"/>
      <c r="AB308" s="13"/>
      <c r="AC308" s="13"/>
      <c r="AD308" s="13"/>
      <c r="AE308" s="13"/>
      <c r="AT308" s="201" t="s">
        <v>158</v>
      </c>
      <c r="AU308" s="201" t="s">
        <v>84</v>
      </c>
      <c r="AV308" s="13" t="s">
        <v>84</v>
      </c>
      <c r="AW308" s="13" t="s">
        <v>3</v>
      </c>
      <c r="AX308" s="13" t="s">
        <v>82</v>
      </c>
      <c r="AY308" s="201" t="s">
        <v>145</v>
      </c>
    </row>
    <row r="309" s="2" customFormat="1" ht="24.15" customHeight="1">
      <c r="A309" s="38"/>
      <c r="B309" s="179"/>
      <c r="C309" s="180" t="s">
        <v>496</v>
      </c>
      <c r="D309" s="180" t="s">
        <v>147</v>
      </c>
      <c r="E309" s="181" t="s">
        <v>1234</v>
      </c>
      <c r="F309" s="182" t="s">
        <v>1235</v>
      </c>
      <c r="G309" s="183" t="s">
        <v>789</v>
      </c>
      <c r="H309" s="184">
        <v>2</v>
      </c>
      <c r="I309" s="185"/>
      <c r="J309" s="186">
        <f>ROUND(I309*H309,2)</f>
        <v>0</v>
      </c>
      <c r="K309" s="182" t="s">
        <v>151</v>
      </c>
      <c r="L309" s="39"/>
      <c r="M309" s="187" t="s">
        <v>1</v>
      </c>
      <c r="N309" s="188" t="s">
        <v>39</v>
      </c>
      <c r="O309" s="77"/>
      <c r="P309" s="189">
        <f>O309*H309</f>
        <v>0</v>
      </c>
      <c r="Q309" s="189">
        <v>0</v>
      </c>
      <c r="R309" s="189">
        <f>Q309*H309</f>
        <v>0</v>
      </c>
      <c r="S309" s="189">
        <v>0</v>
      </c>
      <c r="T309" s="190">
        <f>S309*H309</f>
        <v>0</v>
      </c>
      <c r="U309" s="38"/>
      <c r="V309" s="38"/>
      <c r="W309" s="38"/>
      <c r="X309" s="38"/>
      <c r="Y309" s="38"/>
      <c r="Z309" s="38"/>
      <c r="AA309" s="38"/>
      <c r="AB309" s="38"/>
      <c r="AC309" s="38"/>
      <c r="AD309" s="38"/>
      <c r="AE309" s="38"/>
      <c r="AR309" s="191" t="s">
        <v>263</v>
      </c>
      <c r="AT309" s="191" t="s">
        <v>147</v>
      </c>
      <c r="AU309" s="191" t="s">
        <v>84</v>
      </c>
      <c r="AY309" s="19" t="s">
        <v>145</v>
      </c>
      <c r="BE309" s="192">
        <f>IF(N309="základní",J309,0)</f>
        <v>0</v>
      </c>
      <c r="BF309" s="192">
        <f>IF(N309="snížená",J309,0)</f>
        <v>0</v>
      </c>
      <c r="BG309" s="192">
        <f>IF(N309="zákl. přenesená",J309,0)</f>
        <v>0</v>
      </c>
      <c r="BH309" s="192">
        <f>IF(N309="sníž. přenesená",J309,0)</f>
        <v>0</v>
      </c>
      <c r="BI309" s="192">
        <f>IF(N309="nulová",J309,0)</f>
        <v>0</v>
      </c>
      <c r="BJ309" s="19" t="s">
        <v>82</v>
      </c>
      <c r="BK309" s="192">
        <f>ROUND(I309*H309,2)</f>
        <v>0</v>
      </c>
      <c r="BL309" s="19" t="s">
        <v>263</v>
      </c>
      <c r="BM309" s="191" t="s">
        <v>1236</v>
      </c>
    </row>
    <row r="310" s="2" customFormat="1">
      <c r="A310" s="38"/>
      <c r="B310" s="39"/>
      <c r="C310" s="38"/>
      <c r="D310" s="193" t="s">
        <v>154</v>
      </c>
      <c r="E310" s="38"/>
      <c r="F310" s="194" t="s">
        <v>1237</v>
      </c>
      <c r="G310" s="38"/>
      <c r="H310" s="38"/>
      <c r="I310" s="195"/>
      <c r="J310" s="38"/>
      <c r="K310" s="38"/>
      <c r="L310" s="39"/>
      <c r="M310" s="196"/>
      <c r="N310" s="197"/>
      <c r="O310" s="77"/>
      <c r="P310" s="77"/>
      <c r="Q310" s="77"/>
      <c r="R310" s="77"/>
      <c r="S310" s="77"/>
      <c r="T310" s="78"/>
      <c r="U310" s="38"/>
      <c r="V310" s="38"/>
      <c r="W310" s="38"/>
      <c r="X310" s="38"/>
      <c r="Y310" s="38"/>
      <c r="Z310" s="38"/>
      <c r="AA310" s="38"/>
      <c r="AB310" s="38"/>
      <c r="AC310" s="38"/>
      <c r="AD310" s="38"/>
      <c r="AE310" s="38"/>
      <c r="AT310" s="19" t="s">
        <v>154</v>
      </c>
      <c r="AU310" s="19" t="s">
        <v>84</v>
      </c>
    </row>
    <row r="311" s="2" customFormat="1">
      <c r="A311" s="38"/>
      <c r="B311" s="39"/>
      <c r="C311" s="38"/>
      <c r="D311" s="198" t="s">
        <v>156</v>
      </c>
      <c r="E311" s="38"/>
      <c r="F311" s="199" t="s">
        <v>1238</v>
      </c>
      <c r="G311" s="38"/>
      <c r="H311" s="38"/>
      <c r="I311" s="195"/>
      <c r="J311" s="38"/>
      <c r="K311" s="38"/>
      <c r="L311" s="39"/>
      <c r="M311" s="196"/>
      <c r="N311" s="197"/>
      <c r="O311" s="77"/>
      <c r="P311" s="77"/>
      <c r="Q311" s="77"/>
      <c r="R311" s="77"/>
      <c r="S311" s="77"/>
      <c r="T311" s="78"/>
      <c r="U311" s="38"/>
      <c r="V311" s="38"/>
      <c r="W311" s="38"/>
      <c r="X311" s="38"/>
      <c r="Y311" s="38"/>
      <c r="Z311" s="38"/>
      <c r="AA311" s="38"/>
      <c r="AB311" s="38"/>
      <c r="AC311" s="38"/>
      <c r="AD311" s="38"/>
      <c r="AE311" s="38"/>
      <c r="AT311" s="19" t="s">
        <v>156</v>
      </c>
      <c r="AU311" s="19" t="s">
        <v>84</v>
      </c>
    </row>
    <row r="312" s="2" customFormat="1" ht="37.8" customHeight="1">
      <c r="A312" s="38"/>
      <c r="B312" s="179"/>
      <c r="C312" s="180" t="s">
        <v>500</v>
      </c>
      <c r="D312" s="180" t="s">
        <v>147</v>
      </c>
      <c r="E312" s="181" t="s">
        <v>1239</v>
      </c>
      <c r="F312" s="182" t="s">
        <v>1240</v>
      </c>
      <c r="G312" s="183" t="s">
        <v>392</v>
      </c>
      <c r="H312" s="184">
        <v>8</v>
      </c>
      <c r="I312" s="185"/>
      <c r="J312" s="186">
        <f>ROUND(I312*H312,2)</f>
        <v>0</v>
      </c>
      <c r="K312" s="182" t="s">
        <v>151</v>
      </c>
      <c r="L312" s="39"/>
      <c r="M312" s="187" t="s">
        <v>1</v>
      </c>
      <c r="N312" s="188" t="s">
        <v>39</v>
      </c>
      <c r="O312" s="77"/>
      <c r="P312" s="189">
        <f>O312*H312</f>
        <v>0</v>
      </c>
      <c r="Q312" s="189">
        <v>0.00011</v>
      </c>
      <c r="R312" s="189">
        <f>Q312*H312</f>
        <v>0.00088000000000000003</v>
      </c>
      <c r="S312" s="189">
        <v>0</v>
      </c>
      <c r="T312" s="190">
        <f>S312*H312</f>
        <v>0</v>
      </c>
      <c r="U312" s="38"/>
      <c r="V312" s="38"/>
      <c r="W312" s="38"/>
      <c r="X312" s="38"/>
      <c r="Y312" s="38"/>
      <c r="Z312" s="38"/>
      <c r="AA312" s="38"/>
      <c r="AB312" s="38"/>
      <c r="AC312" s="38"/>
      <c r="AD312" s="38"/>
      <c r="AE312" s="38"/>
      <c r="AR312" s="191" t="s">
        <v>263</v>
      </c>
      <c r="AT312" s="191" t="s">
        <v>147</v>
      </c>
      <c r="AU312" s="191" t="s">
        <v>84</v>
      </c>
      <c r="AY312" s="19" t="s">
        <v>145</v>
      </c>
      <c r="BE312" s="192">
        <f>IF(N312="základní",J312,0)</f>
        <v>0</v>
      </c>
      <c r="BF312" s="192">
        <f>IF(N312="snížená",J312,0)</f>
        <v>0</v>
      </c>
      <c r="BG312" s="192">
        <f>IF(N312="zákl. přenesená",J312,0)</f>
        <v>0</v>
      </c>
      <c r="BH312" s="192">
        <f>IF(N312="sníž. přenesená",J312,0)</f>
        <v>0</v>
      </c>
      <c r="BI312" s="192">
        <f>IF(N312="nulová",J312,0)</f>
        <v>0</v>
      </c>
      <c r="BJ312" s="19" t="s">
        <v>82</v>
      </c>
      <c r="BK312" s="192">
        <f>ROUND(I312*H312,2)</f>
        <v>0</v>
      </c>
      <c r="BL312" s="19" t="s">
        <v>263</v>
      </c>
      <c r="BM312" s="191" t="s">
        <v>1241</v>
      </c>
    </row>
    <row r="313" s="2" customFormat="1">
      <c r="A313" s="38"/>
      <c r="B313" s="39"/>
      <c r="C313" s="38"/>
      <c r="D313" s="193" t="s">
        <v>154</v>
      </c>
      <c r="E313" s="38"/>
      <c r="F313" s="194" t="s">
        <v>1242</v>
      </c>
      <c r="G313" s="38"/>
      <c r="H313" s="38"/>
      <c r="I313" s="195"/>
      <c r="J313" s="38"/>
      <c r="K313" s="38"/>
      <c r="L313" s="39"/>
      <c r="M313" s="196"/>
      <c r="N313" s="197"/>
      <c r="O313" s="77"/>
      <c r="P313" s="77"/>
      <c r="Q313" s="77"/>
      <c r="R313" s="77"/>
      <c r="S313" s="77"/>
      <c r="T313" s="78"/>
      <c r="U313" s="38"/>
      <c r="V313" s="38"/>
      <c r="W313" s="38"/>
      <c r="X313" s="38"/>
      <c r="Y313" s="38"/>
      <c r="Z313" s="38"/>
      <c r="AA313" s="38"/>
      <c r="AB313" s="38"/>
      <c r="AC313" s="38"/>
      <c r="AD313" s="38"/>
      <c r="AE313" s="38"/>
      <c r="AT313" s="19" t="s">
        <v>154</v>
      </c>
      <c r="AU313" s="19" t="s">
        <v>84</v>
      </c>
    </row>
    <row r="314" s="2" customFormat="1">
      <c r="A314" s="38"/>
      <c r="B314" s="39"/>
      <c r="C314" s="38"/>
      <c r="D314" s="198" t="s">
        <v>156</v>
      </c>
      <c r="E314" s="38"/>
      <c r="F314" s="199" t="s">
        <v>1243</v>
      </c>
      <c r="G314" s="38"/>
      <c r="H314" s="38"/>
      <c r="I314" s="195"/>
      <c r="J314" s="38"/>
      <c r="K314" s="38"/>
      <c r="L314" s="39"/>
      <c r="M314" s="196"/>
      <c r="N314" s="197"/>
      <c r="O314" s="77"/>
      <c r="P314" s="77"/>
      <c r="Q314" s="77"/>
      <c r="R314" s="77"/>
      <c r="S314" s="77"/>
      <c r="T314" s="78"/>
      <c r="U314" s="38"/>
      <c r="V314" s="38"/>
      <c r="W314" s="38"/>
      <c r="X314" s="38"/>
      <c r="Y314" s="38"/>
      <c r="Z314" s="38"/>
      <c r="AA314" s="38"/>
      <c r="AB314" s="38"/>
      <c r="AC314" s="38"/>
      <c r="AD314" s="38"/>
      <c r="AE314" s="38"/>
      <c r="AT314" s="19" t="s">
        <v>156</v>
      </c>
      <c r="AU314" s="19" t="s">
        <v>84</v>
      </c>
    </row>
    <row r="315" s="15" customFormat="1">
      <c r="A315" s="15"/>
      <c r="B315" s="216"/>
      <c r="C315" s="15"/>
      <c r="D315" s="193" t="s">
        <v>158</v>
      </c>
      <c r="E315" s="217" t="s">
        <v>1</v>
      </c>
      <c r="F315" s="218" t="s">
        <v>1208</v>
      </c>
      <c r="G315" s="15"/>
      <c r="H315" s="217" t="s">
        <v>1</v>
      </c>
      <c r="I315" s="219"/>
      <c r="J315" s="15"/>
      <c r="K315" s="15"/>
      <c r="L315" s="216"/>
      <c r="M315" s="220"/>
      <c r="N315" s="221"/>
      <c r="O315" s="221"/>
      <c r="P315" s="221"/>
      <c r="Q315" s="221"/>
      <c r="R315" s="221"/>
      <c r="S315" s="221"/>
      <c r="T315" s="222"/>
      <c r="U315" s="15"/>
      <c r="V315" s="15"/>
      <c r="W315" s="15"/>
      <c r="X315" s="15"/>
      <c r="Y315" s="15"/>
      <c r="Z315" s="15"/>
      <c r="AA315" s="15"/>
      <c r="AB315" s="15"/>
      <c r="AC315" s="15"/>
      <c r="AD315" s="15"/>
      <c r="AE315" s="15"/>
      <c r="AT315" s="217" t="s">
        <v>158</v>
      </c>
      <c r="AU315" s="217" t="s">
        <v>84</v>
      </c>
      <c r="AV315" s="15" t="s">
        <v>82</v>
      </c>
      <c r="AW315" s="15" t="s">
        <v>31</v>
      </c>
      <c r="AX315" s="15" t="s">
        <v>74</v>
      </c>
      <c r="AY315" s="217" t="s">
        <v>145</v>
      </c>
    </row>
    <row r="316" s="13" customFormat="1">
      <c r="A316" s="13"/>
      <c r="B316" s="200"/>
      <c r="C316" s="13"/>
      <c r="D316" s="193" t="s">
        <v>158</v>
      </c>
      <c r="E316" s="201" t="s">
        <v>1</v>
      </c>
      <c r="F316" s="202" t="s">
        <v>207</v>
      </c>
      <c r="G316" s="13"/>
      <c r="H316" s="203">
        <v>8</v>
      </c>
      <c r="I316" s="204"/>
      <c r="J316" s="13"/>
      <c r="K316" s="13"/>
      <c r="L316" s="200"/>
      <c r="M316" s="205"/>
      <c r="N316" s="206"/>
      <c r="O316" s="206"/>
      <c r="P316" s="206"/>
      <c r="Q316" s="206"/>
      <c r="R316" s="206"/>
      <c r="S316" s="206"/>
      <c r="T316" s="207"/>
      <c r="U316" s="13"/>
      <c r="V316" s="13"/>
      <c r="W316" s="13"/>
      <c r="X316" s="13"/>
      <c r="Y316" s="13"/>
      <c r="Z316" s="13"/>
      <c r="AA316" s="13"/>
      <c r="AB316" s="13"/>
      <c r="AC316" s="13"/>
      <c r="AD316" s="13"/>
      <c r="AE316" s="13"/>
      <c r="AT316" s="201" t="s">
        <v>158</v>
      </c>
      <c r="AU316" s="201" t="s">
        <v>84</v>
      </c>
      <c r="AV316" s="13" t="s">
        <v>84</v>
      </c>
      <c r="AW316" s="13" t="s">
        <v>31</v>
      </c>
      <c r="AX316" s="13" t="s">
        <v>74</v>
      </c>
      <c r="AY316" s="201" t="s">
        <v>145</v>
      </c>
    </row>
    <row r="317" s="14" customFormat="1">
      <c r="A317" s="14"/>
      <c r="B317" s="208"/>
      <c r="C317" s="14"/>
      <c r="D317" s="193" t="s">
        <v>158</v>
      </c>
      <c r="E317" s="209" t="s">
        <v>1</v>
      </c>
      <c r="F317" s="210" t="s">
        <v>160</v>
      </c>
      <c r="G317" s="14"/>
      <c r="H317" s="211">
        <v>8</v>
      </c>
      <c r="I317" s="212"/>
      <c r="J317" s="14"/>
      <c r="K317" s="14"/>
      <c r="L317" s="208"/>
      <c r="M317" s="213"/>
      <c r="N317" s="214"/>
      <c r="O317" s="214"/>
      <c r="P317" s="214"/>
      <c r="Q317" s="214"/>
      <c r="R317" s="214"/>
      <c r="S317" s="214"/>
      <c r="T317" s="215"/>
      <c r="U317" s="14"/>
      <c r="V317" s="14"/>
      <c r="W317" s="14"/>
      <c r="X317" s="14"/>
      <c r="Y317" s="14"/>
      <c r="Z317" s="14"/>
      <c r="AA317" s="14"/>
      <c r="AB317" s="14"/>
      <c r="AC317" s="14"/>
      <c r="AD317" s="14"/>
      <c r="AE317" s="14"/>
      <c r="AT317" s="209" t="s">
        <v>158</v>
      </c>
      <c r="AU317" s="209" t="s">
        <v>84</v>
      </c>
      <c r="AV317" s="14" t="s">
        <v>152</v>
      </c>
      <c r="AW317" s="14" t="s">
        <v>31</v>
      </c>
      <c r="AX317" s="14" t="s">
        <v>82</v>
      </c>
      <c r="AY317" s="209" t="s">
        <v>145</v>
      </c>
    </row>
    <row r="318" s="2" customFormat="1" ht="37.8" customHeight="1">
      <c r="A318" s="38"/>
      <c r="B318" s="179"/>
      <c r="C318" s="180" t="s">
        <v>511</v>
      </c>
      <c r="D318" s="180" t="s">
        <v>147</v>
      </c>
      <c r="E318" s="181" t="s">
        <v>1244</v>
      </c>
      <c r="F318" s="182" t="s">
        <v>1245</v>
      </c>
      <c r="G318" s="183" t="s">
        <v>392</v>
      </c>
      <c r="H318" s="184">
        <v>9</v>
      </c>
      <c r="I318" s="185"/>
      <c r="J318" s="186">
        <f>ROUND(I318*H318,2)</f>
        <v>0</v>
      </c>
      <c r="K318" s="182" t="s">
        <v>151</v>
      </c>
      <c r="L318" s="39"/>
      <c r="M318" s="187" t="s">
        <v>1</v>
      </c>
      <c r="N318" s="188" t="s">
        <v>39</v>
      </c>
      <c r="O318" s="77"/>
      <c r="P318" s="189">
        <f>O318*H318</f>
        <v>0</v>
      </c>
      <c r="Q318" s="189">
        <v>0.00016000000000000001</v>
      </c>
      <c r="R318" s="189">
        <f>Q318*H318</f>
        <v>0.0014400000000000001</v>
      </c>
      <c r="S318" s="189">
        <v>0</v>
      </c>
      <c r="T318" s="190">
        <f>S318*H318</f>
        <v>0</v>
      </c>
      <c r="U318" s="38"/>
      <c r="V318" s="38"/>
      <c r="W318" s="38"/>
      <c r="X318" s="38"/>
      <c r="Y318" s="38"/>
      <c r="Z318" s="38"/>
      <c r="AA318" s="38"/>
      <c r="AB318" s="38"/>
      <c r="AC318" s="38"/>
      <c r="AD318" s="38"/>
      <c r="AE318" s="38"/>
      <c r="AR318" s="191" t="s">
        <v>263</v>
      </c>
      <c r="AT318" s="191" t="s">
        <v>147</v>
      </c>
      <c r="AU318" s="191" t="s">
        <v>84</v>
      </c>
      <c r="AY318" s="19" t="s">
        <v>145</v>
      </c>
      <c r="BE318" s="192">
        <f>IF(N318="základní",J318,0)</f>
        <v>0</v>
      </c>
      <c r="BF318" s="192">
        <f>IF(N318="snížená",J318,0)</f>
        <v>0</v>
      </c>
      <c r="BG318" s="192">
        <f>IF(N318="zákl. přenesená",J318,0)</f>
        <v>0</v>
      </c>
      <c r="BH318" s="192">
        <f>IF(N318="sníž. přenesená",J318,0)</f>
        <v>0</v>
      </c>
      <c r="BI318" s="192">
        <f>IF(N318="nulová",J318,0)</f>
        <v>0</v>
      </c>
      <c r="BJ318" s="19" t="s">
        <v>82</v>
      </c>
      <c r="BK318" s="192">
        <f>ROUND(I318*H318,2)</f>
        <v>0</v>
      </c>
      <c r="BL318" s="19" t="s">
        <v>263</v>
      </c>
      <c r="BM318" s="191" t="s">
        <v>1246</v>
      </c>
    </row>
    <row r="319" s="2" customFormat="1">
      <c r="A319" s="38"/>
      <c r="B319" s="39"/>
      <c r="C319" s="38"/>
      <c r="D319" s="193" t="s">
        <v>154</v>
      </c>
      <c r="E319" s="38"/>
      <c r="F319" s="194" t="s">
        <v>1247</v>
      </c>
      <c r="G319" s="38"/>
      <c r="H319" s="38"/>
      <c r="I319" s="195"/>
      <c r="J319" s="38"/>
      <c r="K319" s="38"/>
      <c r="L319" s="39"/>
      <c r="M319" s="196"/>
      <c r="N319" s="197"/>
      <c r="O319" s="77"/>
      <c r="P319" s="77"/>
      <c r="Q319" s="77"/>
      <c r="R319" s="77"/>
      <c r="S319" s="77"/>
      <c r="T319" s="78"/>
      <c r="U319" s="38"/>
      <c r="V319" s="38"/>
      <c r="W319" s="38"/>
      <c r="X319" s="38"/>
      <c r="Y319" s="38"/>
      <c r="Z319" s="38"/>
      <c r="AA319" s="38"/>
      <c r="AB319" s="38"/>
      <c r="AC319" s="38"/>
      <c r="AD319" s="38"/>
      <c r="AE319" s="38"/>
      <c r="AT319" s="19" t="s">
        <v>154</v>
      </c>
      <c r="AU319" s="19" t="s">
        <v>84</v>
      </c>
    </row>
    <row r="320" s="2" customFormat="1">
      <c r="A320" s="38"/>
      <c r="B320" s="39"/>
      <c r="C320" s="38"/>
      <c r="D320" s="198" t="s">
        <v>156</v>
      </c>
      <c r="E320" s="38"/>
      <c r="F320" s="199" t="s">
        <v>1248</v>
      </c>
      <c r="G320" s="38"/>
      <c r="H320" s="38"/>
      <c r="I320" s="195"/>
      <c r="J320" s="38"/>
      <c r="K320" s="38"/>
      <c r="L320" s="39"/>
      <c r="M320" s="196"/>
      <c r="N320" s="197"/>
      <c r="O320" s="77"/>
      <c r="P320" s="77"/>
      <c r="Q320" s="77"/>
      <c r="R320" s="77"/>
      <c r="S320" s="77"/>
      <c r="T320" s="78"/>
      <c r="U320" s="38"/>
      <c r="V320" s="38"/>
      <c r="W320" s="38"/>
      <c r="X320" s="38"/>
      <c r="Y320" s="38"/>
      <c r="Z320" s="38"/>
      <c r="AA320" s="38"/>
      <c r="AB320" s="38"/>
      <c r="AC320" s="38"/>
      <c r="AD320" s="38"/>
      <c r="AE320" s="38"/>
      <c r="AT320" s="19" t="s">
        <v>156</v>
      </c>
      <c r="AU320" s="19" t="s">
        <v>84</v>
      </c>
    </row>
    <row r="321" s="15" customFormat="1">
      <c r="A321" s="15"/>
      <c r="B321" s="216"/>
      <c r="C321" s="15"/>
      <c r="D321" s="193" t="s">
        <v>158</v>
      </c>
      <c r="E321" s="217" t="s">
        <v>1</v>
      </c>
      <c r="F321" s="218" t="s">
        <v>1208</v>
      </c>
      <c r="G321" s="15"/>
      <c r="H321" s="217" t="s">
        <v>1</v>
      </c>
      <c r="I321" s="219"/>
      <c r="J321" s="15"/>
      <c r="K321" s="15"/>
      <c r="L321" s="216"/>
      <c r="M321" s="220"/>
      <c r="N321" s="221"/>
      <c r="O321" s="221"/>
      <c r="P321" s="221"/>
      <c r="Q321" s="221"/>
      <c r="R321" s="221"/>
      <c r="S321" s="221"/>
      <c r="T321" s="222"/>
      <c r="U321" s="15"/>
      <c r="V321" s="15"/>
      <c r="W321" s="15"/>
      <c r="X321" s="15"/>
      <c r="Y321" s="15"/>
      <c r="Z321" s="15"/>
      <c r="AA321" s="15"/>
      <c r="AB321" s="15"/>
      <c r="AC321" s="15"/>
      <c r="AD321" s="15"/>
      <c r="AE321" s="15"/>
      <c r="AT321" s="217" t="s">
        <v>158</v>
      </c>
      <c r="AU321" s="217" t="s">
        <v>84</v>
      </c>
      <c r="AV321" s="15" t="s">
        <v>82</v>
      </c>
      <c r="AW321" s="15" t="s">
        <v>31</v>
      </c>
      <c r="AX321" s="15" t="s">
        <v>74</v>
      </c>
      <c r="AY321" s="217" t="s">
        <v>145</v>
      </c>
    </row>
    <row r="322" s="13" customFormat="1">
      <c r="A322" s="13"/>
      <c r="B322" s="200"/>
      <c r="C322" s="13"/>
      <c r="D322" s="193" t="s">
        <v>158</v>
      </c>
      <c r="E322" s="201" t="s">
        <v>1</v>
      </c>
      <c r="F322" s="202" t="s">
        <v>217</v>
      </c>
      <c r="G322" s="13"/>
      <c r="H322" s="203">
        <v>9</v>
      </c>
      <c r="I322" s="204"/>
      <c r="J322" s="13"/>
      <c r="K322" s="13"/>
      <c r="L322" s="200"/>
      <c r="M322" s="205"/>
      <c r="N322" s="206"/>
      <c r="O322" s="206"/>
      <c r="P322" s="206"/>
      <c r="Q322" s="206"/>
      <c r="R322" s="206"/>
      <c r="S322" s="206"/>
      <c r="T322" s="207"/>
      <c r="U322" s="13"/>
      <c r="V322" s="13"/>
      <c r="W322" s="13"/>
      <c r="X322" s="13"/>
      <c r="Y322" s="13"/>
      <c r="Z322" s="13"/>
      <c r="AA322" s="13"/>
      <c r="AB322" s="13"/>
      <c r="AC322" s="13"/>
      <c r="AD322" s="13"/>
      <c r="AE322" s="13"/>
      <c r="AT322" s="201" t="s">
        <v>158</v>
      </c>
      <c r="AU322" s="201" t="s">
        <v>84</v>
      </c>
      <c r="AV322" s="13" t="s">
        <v>84</v>
      </c>
      <c r="AW322" s="13" t="s">
        <v>31</v>
      </c>
      <c r="AX322" s="13" t="s">
        <v>74</v>
      </c>
      <c r="AY322" s="201" t="s">
        <v>145</v>
      </c>
    </row>
    <row r="323" s="14" customFormat="1">
      <c r="A323" s="14"/>
      <c r="B323" s="208"/>
      <c r="C323" s="14"/>
      <c r="D323" s="193" t="s">
        <v>158</v>
      </c>
      <c r="E323" s="209" t="s">
        <v>1</v>
      </c>
      <c r="F323" s="210" t="s">
        <v>160</v>
      </c>
      <c r="G323" s="14"/>
      <c r="H323" s="211">
        <v>9</v>
      </c>
      <c r="I323" s="212"/>
      <c r="J323" s="14"/>
      <c r="K323" s="14"/>
      <c r="L323" s="208"/>
      <c r="M323" s="213"/>
      <c r="N323" s="214"/>
      <c r="O323" s="214"/>
      <c r="P323" s="214"/>
      <c r="Q323" s="214"/>
      <c r="R323" s="214"/>
      <c r="S323" s="214"/>
      <c r="T323" s="215"/>
      <c r="U323" s="14"/>
      <c r="V323" s="14"/>
      <c r="W323" s="14"/>
      <c r="X323" s="14"/>
      <c r="Y323" s="14"/>
      <c r="Z323" s="14"/>
      <c r="AA323" s="14"/>
      <c r="AB323" s="14"/>
      <c r="AC323" s="14"/>
      <c r="AD323" s="14"/>
      <c r="AE323" s="14"/>
      <c r="AT323" s="209" t="s">
        <v>158</v>
      </c>
      <c r="AU323" s="209" t="s">
        <v>84</v>
      </c>
      <c r="AV323" s="14" t="s">
        <v>152</v>
      </c>
      <c r="AW323" s="14" t="s">
        <v>31</v>
      </c>
      <c r="AX323" s="14" t="s">
        <v>82</v>
      </c>
      <c r="AY323" s="209" t="s">
        <v>145</v>
      </c>
    </row>
    <row r="324" s="2" customFormat="1" ht="16.5" customHeight="1">
      <c r="A324" s="38"/>
      <c r="B324" s="179"/>
      <c r="C324" s="180" t="s">
        <v>515</v>
      </c>
      <c r="D324" s="180" t="s">
        <v>147</v>
      </c>
      <c r="E324" s="181" t="s">
        <v>1249</v>
      </c>
      <c r="F324" s="182" t="s">
        <v>1250</v>
      </c>
      <c r="G324" s="183" t="s">
        <v>233</v>
      </c>
      <c r="H324" s="184">
        <v>3</v>
      </c>
      <c r="I324" s="185"/>
      <c r="J324" s="186">
        <f>ROUND(I324*H324,2)</f>
        <v>0</v>
      </c>
      <c r="K324" s="182" t="s">
        <v>151</v>
      </c>
      <c r="L324" s="39"/>
      <c r="M324" s="187" t="s">
        <v>1</v>
      </c>
      <c r="N324" s="188" t="s">
        <v>39</v>
      </c>
      <c r="O324" s="77"/>
      <c r="P324" s="189">
        <f>O324*H324</f>
        <v>0</v>
      </c>
      <c r="Q324" s="189">
        <v>0</v>
      </c>
      <c r="R324" s="189">
        <f>Q324*H324</f>
        <v>0</v>
      </c>
      <c r="S324" s="189">
        <v>0</v>
      </c>
      <c r="T324" s="190">
        <f>S324*H324</f>
        <v>0</v>
      </c>
      <c r="U324" s="38"/>
      <c r="V324" s="38"/>
      <c r="W324" s="38"/>
      <c r="X324" s="38"/>
      <c r="Y324" s="38"/>
      <c r="Z324" s="38"/>
      <c r="AA324" s="38"/>
      <c r="AB324" s="38"/>
      <c r="AC324" s="38"/>
      <c r="AD324" s="38"/>
      <c r="AE324" s="38"/>
      <c r="AR324" s="191" t="s">
        <v>263</v>
      </c>
      <c r="AT324" s="191" t="s">
        <v>147</v>
      </c>
      <c r="AU324" s="191" t="s">
        <v>84</v>
      </c>
      <c r="AY324" s="19" t="s">
        <v>145</v>
      </c>
      <c r="BE324" s="192">
        <f>IF(N324="základní",J324,0)</f>
        <v>0</v>
      </c>
      <c r="BF324" s="192">
        <f>IF(N324="snížená",J324,0)</f>
        <v>0</v>
      </c>
      <c r="BG324" s="192">
        <f>IF(N324="zákl. přenesená",J324,0)</f>
        <v>0</v>
      </c>
      <c r="BH324" s="192">
        <f>IF(N324="sníž. přenesená",J324,0)</f>
        <v>0</v>
      </c>
      <c r="BI324" s="192">
        <f>IF(N324="nulová",J324,0)</f>
        <v>0</v>
      </c>
      <c r="BJ324" s="19" t="s">
        <v>82</v>
      </c>
      <c r="BK324" s="192">
        <f>ROUND(I324*H324,2)</f>
        <v>0</v>
      </c>
      <c r="BL324" s="19" t="s">
        <v>263</v>
      </c>
      <c r="BM324" s="191" t="s">
        <v>1251</v>
      </c>
    </row>
    <row r="325" s="2" customFormat="1">
      <c r="A325" s="38"/>
      <c r="B325" s="39"/>
      <c r="C325" s="38"/>
      <c r="D325" s="193" t="s">
        <v>154</v>
      </c>
      <c r="E325" s="38"/>
      <c r="F325" s="194" t="s">
        <v>1252</v>
      </c>
      <c r="G325" s="38"/>
      <c r="H325" s="38"/>
      <c r="I325" s="195"/>
      <c r="J325" s="38"/>
      <c r="K325" s="38"/>
      <c r="L325" s="39"/>
      <c r="M325" s="196"/>
      <c r="N325" s="197"/>
      <c r="O325" s="77"/>
      <c r="P325" s="77"/>
      <c r="Q325" s="77"/>
      <c r="R325" s="77"/>
      <c r="S325" s="77"/>
      <c r="T325" s="78"/>
      <c r="U325" s="38"/>
      <c r="V325" s="38"/>
      <c r="W325" s="38"/>
      <c r="X325" s="38"/>
      <c r="Y325" s="38"/>
      <c r="Z325" s="38"/>
      <c r="AA325" s="38"/>
      <c r="AB325" s="38"/>
      <c r="AC325" s="38"/>
      <c r="AD325" s="38"/>
      <c r="AE325" s="38"/>
      <c r="AT325" s="19" t="s">
        <v>154</v>
      </c>
      <c r="AU325" s="19" t="s">
        <v>84</v>
      </c>
    </row>
    <row r="326" s="2" customFormat="1">
      <c r="A326" s="38"/>
      <c r="B326" s="39"/>
      <c r="C326" s="38"/>
      <c r="D326" s="198" t="s">
        <v>156</v>
      </c>
      <c r="E326" s="38"/>
      <c r="F326" s="199" t="s">
        <v>1253</v>
      </c>
      <c r="G326" s="38"/>
      <c r="H326" s="38"/>
      <c r="I326" s="195"/>
      <c r="J326" s="38"/>
      <c r="K326" s="38"/>
      <c r="L326" s="39"/>
      <c r="M326" s="196"/>
      <c r="N326" s="197"/>
      <c r="O326" s="77"/>
      <c r="P326" s="77"/>
      <c r="Q326" s="77"/>
      <c r="R326" s="77"/>
      <c r="S326" s="77"/>
      <c r="T326" s="78"/>
      <c r="U326" s="38"/>
      <c r="V326" s="38"/>
      <c r="W326" s="38"/>
      <c r="X326" s="38"/>
      <c r="Y326" s="38"/>
      <c r="Z326" s="38"/>
      <c r="AA326" s="38"/>
      <c r="AB326" s="38"/>
      <c r="AC326" s="38"/>
      <c r="AD326" s="38"/>
      <c r="AE326" s="38"/>
      <c r="AT326" s="19" t="s">
        <v>156</v>
      </c>
      <c r="AU326" s="19" t="s">
        <v>84</v>
      </c>
    </row>
    <row r="327" s="2" customFormat="1" ht="24.15" customHeight="1">
      <c r="A327" s="38"/>
      <c r="B327" s="179"/>
      <c r="C327" s="180" t="s">
        <v>521</v>
      </c>
      <c r="D327" s="180" t="s">
        <v>147</v>
      </c>
      <c r="E327" s="181" t="s">
        <v>1254</v>
      </c>
      <c r="F327" s="182" t="s">
        <v>1255</v>
      </c>
      <c r="G327" s="183" t="s">
        <v>233</v>
      </c>
      <c r="H327" s="184">
        <v>1</v>
      </c>
      <c r="I327" s="185"/>
      <c r="J327" s="186">
        <f>ROUND(I327*H327,2)</f>
        <v>0</v>
      </c>
      <c r="K327" s="182" t="s">
        <v>151</v>
      </c>
      <c r="L327" s="39"/>
      <c r="M327" s="187" t="s">
        <v>1</v>
      </c>
      <c r="N327" s="188" t="s">
        <v>39</v>
      </c>
      <c r="O327" s="77"/>
      <c r="P327" s="189">
        <f>O327*H327</f>
        <v>0</v>
      </c>
      <c r="Q327" s="189">
        <v>0</v>
      </c>
      <c r="R327" s="189">
        <f>Q327*H327</f>
        <v>0</v>
      </c>
      <c r="S327" s="189">
        <v>0</v>
      </c>
      <c r="T327" s="190">
        <f>S327*H327</f>
        <v>0</v>
      </c>
      <c r="U327" s="38"/>
      <c r="V327" s="38"/>
      <c r="W327" s="38"/>
      <c r="X327" s="38"/>
      <c r="Y327" s="38"/>
      <c r="Z327" s="38"/>
      <c r="AA327" s="38"/>
      <c r="AB327" s="38"/>
      <c r="AC327" s="38"/>
      <c r="AD327" s="38"/>
      <c r="AE327" s="38"/>
      <c r="AR327" s="191" t="s">
        <v>263</v>
      </c>
      <c r="AT327" s="191" t="s">
        <v>147</v>
      </c>
      <c r="AU327" s="191" t="s">
        <v>84</v>
      </c>
      <c r="AY327" s="19" t="s">
        <v>145</v>
      </c>
      <c r="BE327" s="192">
        <f>IF(N327="základní",J327,0)</f>
        <v>0</v>
      </c>
      <c r="BF327" s="192">
        <f>IF(N327="snížená",J327,0)</f>
        <v>0</v>
      </c>
      <c r="BG327" s="192">
        <f>IF(N327="zákl. přenesená",J327,0)</f>
        <v>0</v>
      </c>
      <c r="BH327" s="192">
        <f>IF(N327="sníž. přenesená",J327,0)</f>
        <v>0</v>
      </c>
      <c r="BI327" s="192">
        <f>IF(N327="nulová",J327,0)</f>
        <v>0</v>
      </c>
      <c r="BJ327" s="19" t="s">
        <v>82</v>
      </c>
      <c r="BK327" s="192">
        <f>ROUND(I327*H327,2)</f>
        <v>0</v>
      </c>
      <c r="BL327" s="19" t="s">
        <v>263</v>
      </c>
      <c r="BM327" s="191" t="s">
        <v>1256</v>
      </c>
    </row>
    <row r="328" s="2" customFormat="1">
      <c r="A328" s="38"/>
      <c r="B328" s="39"/>
      <c r="C328" s="38"/>
      <c r="D328" s="193" t="s">
        <v>154</v>
      </c>
      <c r="E328" s="38"/>
      <c r="F328" s="194" t="s">
        <v>1257</v>
      </c>
      <c r="G328" s="38"/>
      <c r="H328" s="38"/>
      <c r="I328" s="195"/>
      <c r="J328" s="38"/>
      <c r="K328" s="38"/>
      <c r="L328" s="39"/>
      <c r="M328" s="196"/>
      <c r="N328" s="197"/>
      <c r="O328" s="77"/>
      <c r="P328" s="77"/>
      <c r="Q328" s="77"/>
      <c r="R328" s="77"/>
      <c r="S328" s="77"/>
      <c r="T328" s="78"/>
      <c r="U328" s="38"/>
      <c r="V328" s="38"/>
      <c r="W328" s="38"/>
      <c r="X328" s="38"/>
      <c r="Y328" s="38"/>
      <c r="Z328" s="38"/>
      <c r="AA328" s="38"/>
      <c r="AB328" s="38"/>
      <c r="AC328" s="38"/>
      <c r="AD328" s="38"/>
      <c r="AE328" s="38"/>
      <c r="AT328" s="19" t="s">
        <v>154</v>
      </c>
      <c r="AU328" s="19" t="s">
        <v>84</v>
      </c>
    </row>
    <row r="329" s="2" customFormat="1">
      <c r="A329" s="38"/>
      <c r="B329" s="39"/>
      <c r="C329" s="38"/>
      <c r="D329" s="198" t="s">
        <v>156</v>
      </c>
      <c r="E329" s="38"/>
      <c r="F329" s="199" t="s">
        <v>1258</v>
      </c>
      <c r="G329" s="38"/>
      <c r="H329" s="38"/>
      <c r="I329" s="195"/>
      <c r="J329" s="38"/>
      <c r="K329" s="38"/>
      <c r="L329" s="39"/>
      <c r="M329" s="196"/>
      <c r="N329" s="197"/>
      <c r="O329" s="77"/>
      <c r="P329" s="77"/>
      <c r="Q329" s="77"/>
      <c r="R329" s="77"/>
      <c r="S329" s="77"/>
      <c r="T329" s="78"/>
      <c r="U329" s="38"/>
      <c r="V329" s="38"/>
      <c r="W329" s="38"/>
      <c r="X329" s="38"/>
      <c r="Y329" s="38"/>
      <c r="Z329" s="38"/>
      <c r="AA329" s="38"/>
      <c r="AB329" s="38"/>
      <c r="AC329" s="38"/>
      <c r="AD329" s="38"/>
      <c r="AE329" s="38"/>
      <c r="AT329" s="19" t="s">
        <v>156</v>
      </c>
      <c r="AU329" s="19" t="s">
        <v>84</v>
      </c>
    </row>
    <row r="330" s="15" customFormat="1">
      <c r="A330" s="15"/>
      <c r="B330" s="216"/>
      <c r="C330" s="15"/>
      <c r="D330" s="193" t="s">
        <v>158</v>
      </c>
      <c r="E330" s="217" t="s">
        <v>1</v>
      </c>
      <c r="F330" s="218" t="s">
        <v>1259</v>
      </c>
      <c r="G330" s="15"/>
      <c r="H330" s="217" t="s">
        <v>1</v>
      </c>
      <c r="I330" s="219"/>
      <c r="J330" s="15"/>
      <c r="K330" s="15"/>
      <c r="L330" s="216"/>
      <c r="M330" s="220"/>
      <c r="N330" s="221"/>
      <c r="O330" s="221"/>
      <c r="P330" s="221"/>
      <c r="Q330" s="221"/>
      <c r="R330" s="221"/>
      <c r="S330" s="221"/>
      <c r="T330" s="222"/>
      <c r="U330" s="15"/>
      <c r="V330" s="15"/>
      <c r="W330" s="15"/>
      <c r="X330" s="15"/>
      <c r="Y330" s="15"/>
      <c r="Z330" s="15"/>
      <c r="AA330" s="15"/>
      <c r="AB330" s="15"/>
      <c r="AC330" s="15"/>
      <c r="AD330" s="15"/>
      <c r="AE330" s="15"/>
      <c r="AT330" s="217" t="s">
        <v>158</v>
      </c>
      <c r="AU330" s="217" t="s">
        <v>84</v>
      </c>
      <c r="AV330" s="15" t="s">
        <v>82</v>
      </c>
      <c r="AW330" s="15" t="s">
        <v>31</v>
      </c>
      <c r="AX330" s="15" t="s">
        <v>74</v>
      </c>
      <c r="AY330" s="217" t="s">
        <v>145</v>
      </c>
    </row>
    <row r="331" s="15" customFormat="1">
      <c r="A331" s="15"/>
      <c r="B331" s="216"/>
      <c r="C331" s="15"/>
      <c r="D331" s="193" t="s">
        <v>158</v>
      </c>
      <c r="E331" s="217" t="s">
        <v>1</v>
      </c>
      <c r="F331" s="218" t="s">
        <v>1260</v>
      </c>
      <c r="G331" s="15"/>
      <c r="H331" s="217" t="s">
        <v>1</v>
      </c>
      <c r="I331" s="219"/>
      <c r="J331" s="15"/>
      <c r="K331" s="15"/>
      <c r="L331" s="216"/>
      <c r="M331" s="220"/>
      <c r="N331" s="221"/>
      <c r="O331" s="221"/>
      <c r="P331" s="221"/>
      <c r="Q331" s="221"/>
      <c r="R331" s="221"/>
      <c r="S331" s="221"/>
      <c r="T331" s="222"/>
      <c r="U331" s="15"/>
      <c r="V331" s="15"/>
      <c r="W331" s="15"/>
      <c r="X331" s="15"/>
      <c r="Y331" s="15"/>
      <c r="Z331" s="15"/>
      <c r="AA331" s="15"/>
      <c r="AB331" s="15"/>
      <c r="AC331" s="15"/>
      <c r="AD331" s="15"/>
      <c r="AE331" s="15"/>
      <c r="AT331" s="217" t="s">
        <v>158</v>
      </c>
      <c r="AU331" s="217" t="s">
        <v>84</v>
      </c>
      <c r="AV331" s="15" t="s">
        <v>82</v>
      </c>
      <c r="AW331" s="15" t="s">
        <v>31</v>
      </c>
      <c r="AX331" s="15" t="s">
        <v>74</v>
      </c>
      <c r="AY331" s="217" t="s">
        <v>145</v>
      </c>
    </row>
    <row r="332" s="13" customFormat="1">
      <c r="A332" s="13"/>
      <c r="B332" s="200"/>
      <c r="C332" s="13"/>
      <c r="D332" s="193" t="s">
        <v>158</v>
      </c>
      <c r="E332" s="201" t="s">
        <v>1</v>
      </c>
      <c r="F332" s="202" t="s">
        <v>82</v>
      </c>
      <c r="G332" s="13"/>
      <c r="H332" s="203">
        <v>1</v>
      </c>
      <c r="I332" s="204"/>
      <c r="J332" s="13"/>
      <c r="K332" s="13"/>
      <c r="L332" s="200"/>
      <c r="M332" s="205"/>
      <c r="N332" s="206"/>
      <c r="O332" s="206"/>
      <c r="P332" s="206"/>
      <c r="Q332" s="206"/>
      <c r="R332" s="206"/>
      <c r="S332" s="206"/>
      <c r="T332" s="207"/>
      <c r="U332" s="13"/>
      <c r="V332" s="13"/>
      <c r="W332" s="13"/>
      <c r="X332" s="13"/>
      <c r="Y332" s="13"/>
      <c r="Z332" s="13"/>
      <c r="AA332" s="13"/>
      <c r="AB332" s="13"/>
      <c r="AC332" s="13"/>
      <c r="AD332" s="13"/>
      <c r="AE332" s="13"/>
      <c r="AT332" s="201" t="s">
        <v>158</v>
      </c>
      <c r="AU332" s="201" t="s">
        <v>84</v>
      </c>
      <c r="AV332" s="13" t="s">
        <v>84</v>
      </c>
      <c r="AW332" s="13" t="s">
        <v>31</v>
      </c>
      <c r="AX332" s="13" t="s">
        <v>74</v>
      </c>
      <c r="AY332" s="201" t="s">
        <v>145</v>
      </c>
    </row>
    <row r="333" s="14" customFormat="1">
      <c r="A333" s="14"/>
      <c r="B333" s="208"/>
      <c r="C333" s="14"/>
      <c r="D333" s="193" t="s">
        <v>158</v>
      </c>
      <c r="E333" s="209" t="s">
        <v>1</v>
      </c>
      <c r="F333" s="210" t="s">
        <v>160</v>
      </c>
      <c r="G333" s="14"/>
      <c r="H333" s="211">
        <v>1</v>
      </c>
      <c r="I333" s="212"/>
      <c r="J333" s="14"/>
      <c r="K333" s="14"/>
      <c r="L333" s="208"/>
      <c r="M333" s="213"/>
      <c r="N333" s="214"/>
      <c r="O333" s="214"/>
      <c r="P333" s="214"/>
      <c r="Q333" s="214"/>
      <c r="R333" s="214"/>
      <c r="S333" s="214"/>
      <c r="T333" s="215"/>
      <c r="U333" s="14"/>
      <c r="V333" s="14"/>
      <c r="W333" s="14"/>
      <c r="X333" s="14"/>
      <c r="Y333" s="14"/>
      <c r="Z333" s="14"/>
      <c r="AA333" s="14"/>
      <c r="AB333" s="14"/>
      <c r="AC333" s="14"/>
      <c r="AD333" s="14"/>
      <c r="AE333" s="14"/>
      <c r="AT333" s="209" t="s">
        <v>158</v>
      </c>
      <c r="AU333" s="209" t="s">
        <v>84</v>
      </c>
      <c r="AV333" s="14" t="s">
        <v>152</v>
      </c>
      <c r="AW333" s="14" t="s">
        <v>31</v>
      </c>
      <c r="AX333" s="14" t="s">
        <v>82</v>
      </c>
      <c r="AY333" s="209" t="s">
        <v>145</v>
      </c>
    </row>
    <row r="334" s="2" customFormat="1" ht="21.75" customHeight="1">
      <c r="A334" s="38"/>
      <c r="B334" s="179"/>
      <c r="C334" s="180" t="s">
        <v>524</v>
      </c>
      <c r="D334" s="180" t="s">
        <v>147</v>
      </c>
      <c r="E334" s="181" t="s">
        <v>1261</v>
      </c>
      <c r="F334" s="182" t="s">
        <v>1262</v>
      </c>
      <c r="G334" s="183" t="s">
        <v>233</v>
      </c>
      <c r="H334" s="184">
        <v>3</v>
      </c>
      <c r="I334" s="185"/>
      <c r="J334" s="186">
        <f>ROUND(I334*H334,2)</f>
        <v>0</v>
      </c>
      <c r="K334" s="182" t="s">
        <v>151</v>
      </c>
      <c r="L334" s="39"/>
      <c r="M334" s="187" t="s">
        <v>1</v>
      </c>
      <c r="N334" s="188" t="s">
        <v>39</v>
      </c>
      <c r="O334" s="77"/>
      <c r="P334" s="189">
        <f>O334*H334</f>
        <v>0</v>
      </c>
      <c r="Q334" s="189">
        <v>0.00017000000000000001</v>
      </c>
      <c r="R334" s="189">
        <f>Q334*H334</f>
        <v>0.00051000000000000004</v>
      </c>
      <c r="S334" s="189">
        <v>0</v>
      </c>
      <c r="T334" s="190">
        <f>S334*H334</f>
        <v>0</v>
      </c>
      <c r="U334" s="38"/>
      <c r="V334" s="38"/>
      <c r="W334" s="38"/>
      <c r="X334" s="38"/>
      <c r="Y334" s="38"/>
      <c r="Z334" s="38"/>
      <c r="AA334" s="38"/>
      <c r="AB334" s="38"/>
      <c r="AC334" s="38"/>
      <c r="AD334" s="38"/>
      <c r="AE334" s="38"/>
      <c r="AR334" s="191" t="s">
        <v>263</v>
      </c>
      <c r="AT334" s="191" t="s">
        <v>147</v>
      </c>
      <c r="AU334" s="191" t="s">
        <v>84</v>
      </c>
      <c r="AY334" s="19" t="s">
        <v>145</v>
      </c>
      <c r="BE334" s="192">
        <f>IF(N334="základní",J334,0)</f>
        <v>0</v>
      </c>
      <c r="BF334" s="192">
        <f>IF(N334="snížená",J334,0)</f>
        <v>0</v>
      </c>
      <c r="BG334" s="192">
        <f>IF(N334="zákl. přenesená",J334,0)</f>
        <v>0</v>
      </c>
      <c r="BH334" s="192">
        <f>IF(N334="sníž. přenesená",J334,0)</f>
        <v>0</v>
      </c>
      <c r="BI334" s="192">
        <f>IF(N334="nulová",J334,0)</f>
        <v>0</v>
      </c>
      <c r="BJ334" s="19" t="s">
        <v>82</v>
      </c>
      <c r="BK334" s="192">
        <f>ROUND(I334*H334,2)</f>
        <v>0</v>
      </c>
      <c r="BL334" s="19" t="s">
        <v>263</v>
      </c>
      <c r="BM334" s="191" t="s">
        <v>1263</v>
      </c>
    </row>
    <row r="335" s="2" customFormat="1">
      <c r="A335" s="38"/>
      <c r="B335" s="39"/>
      <c r="C335" s="38"/>
      <c r="D335" s="193" t="s">
        <v>154</v>
      </c>
      <c r="E335" s="38"/>
      <c r="F335" s="194" t="s">
        <v>1264</v>
      </c>
      <c r="G335" s="38"/>
      <c r="H335" s="38"/>
      <c r="I335" s="195"/>
      <c r="J335" s="38"/>
      <c r="K335" s="38"/>
      <c r="L335" s="39"/>
      <c r="M335" s="196"/>
      <c r="N335" s="197"/>
      <c r="O335" s="77"/>
      <c r="P335" s="77"/>
      <c r="Q335" s="77"/>
      <c r="R335" s="77"/>
      <c r="S335" s="77"/>
      <c r="T335" s="78"/>
      <c r="U335" s="38"/>
      <c r="V335" s="38"/>
      <c r="W335" s="38"/>
      <c r="X335" s="38"/>
      <c r="Y335" s="38"/>
      <c r="Z335" s="38"/>
      <c r="AA335" s="38"/>
      <c r="AB335" s="38"/>
      <c r="AC335" s="38"/>
      <c r="AD335" s="38"/>
      <c r="AE335" s="38"/>
      <c r="AT335" s="19" t="s">
        <v>154</v>
      </c>
      <c r="AU335" s="19" t="s">
        <v>84</v>
      </c>
    </row>
    <row r="336" s="2" customFormat="1">
      <c r="A336" s="38"/>
      <c r="B336" s="39"/>
      <c r="C336" s="38"/>
      <c r="D336" s="198" t="s">
        <v>156</v>
      </c>
      <c r="E336" s="38"/>
      <c r="F336" s="199" t="s">
        <v>1265</v>
      </c>
      <c r="G336" s="38"/>
      <c r="H336" s="38"/>
      <c r="I336" s="195"/>
      <c r="J336" s="38"/>
      <c r="K336" s="38"/>
      <c r="L336" s="39"/>
      <c r="M336" s="196"/>
      <c r="N336" s="197"/>
      <c r="O336" s="77"/>
      <c r="P336" s="77"/>
      <c r="Q336" s="77"/>
      <c r="R336" s="77"/>
      <c r="S336" s="77"/>
      <c r="T336" s="78"/>
      <c r="U336" s="38"/>
      <c r="V336" s="38"/>
      <c r="W336" s="38"/>
      <c r="X336" s="38"/>
      <c r="Y336" s="38"/>
      <c r="Z336" s="38"/>
      <c r="AA336" s="38"/>
      <c r="AB336" s="38"/>
      <c r="AC336" s="38"/>
      <c r="AD336" s="38"/>
      <c r="AE336" s="38"/>
      <c r="AT336" s="19" t="s">
        <v>156</v>
      </c>
      <c r="AU336" s="19" t="s">
        <v>84</v>
      </c>
    </row>
    <row r="337" s="2" customFormat="1" ht="21.75" customHeight="1">
      <c r="A337" s="38"/>
      <c r="B337" s="179"/>
      <c r="C337" s="180" t="s">
        <v>532</v>
      </c>
      <c r="D337" s="180" t="s">
        <v>147</v>
      </c>
      <c r="E337" s="181" t="s">
        <v>1266</v>
      </c>
      <c r="F337" s="182" t="s">
        <v>1267</v>
      </c>
      <c r="G337" s="183" t="s">
        <v>233</v>
      </c>
      <c r="H337" s="184">
        <v>1</v>
      </c>
      <c r="I337" s="185"/>
      <c r="J337" s="186">
        <f>ROUND(I337*H337,2)</f>
        <v>0</v>
      </c>
      <c r="K337" s="182" t="s">
        <v>151</v>
      </c>
      <c r="L337" s="39"/>
      <c r="M337" s="187" t="s">
        <v>1</v>
      </c>
      <c r="N337" s="188" t="s">
        <v>39</v>
      </c>
      <c r="O337" s="77"/>
      <c r="P337" s="189">
        <f>O337*H337</f>
        <v>0</v>
      </c>
      <c r="Q337" s="189">
        <v>1.0000000000000001E-05</v>
      </c>
      <c r="R337" s="189">
        <f>Q337*H337</f>
        <v>1.0000000000000001E-05</v>
      </c>
      <c r="S337" s="189">
        <v>0</v>
      </c>
      <c r="T337" s="190">
        <f>S337*H337</f>
        <v>0</v>
      </c>
      <c r="U337" s="38"/>
      <c r="V337" s="38"/>
      <c r="W337" s="38"/>
      <c r="X337" s="38"/>
      <c r="Y337" s="38"/>
      <c r="Z337" s="38"/>
      <c r="AA337" s="38"/>
      <c r="AB337" s="38"/>
      <c r="AC337" s="38"/>
      <c r="AD337" s="38"/>
      <c r="AE337" s="38"/>
      <c r="AR337" s="191" t="s">
        <v>263</v>
      </c>
      <c r="AT337" s="191" t="s">
        <v>147</v>
      </c>
      <c r="AU337" s="191" t="s">
        <v>84</v>
      </c>
      <c r="AY337" s="19" t="s">
        <v>145</v>
      </c>
      <c r="BE337" s="192">
        <f>IF(N337="základní",J337,0)</f>
        <v>0</v>
      </c>
      <c r="BF337" s="192">
        <f>IF(N337="snížená",J337,0)</f>
        <v>0</v>
      </c>
      <c r="BG337" s="192">
        <f>IF(N337="zákl. přenesená",J337,0)</f>
        <v>0</v>
      </c>
      <c r="BH337" s="192">
        <f>IF(N337="sníž. přenesená",J337,0)</f>
        <v>0</v>
      </c>
      <c r="BI337" s="192">
        <f>IF(N337="nulová",J337,0)</f>
        <v>0</v>
      </c>
      <c r="BJ337" s="19" t="s">
        <v>82</v>
      </c>
      <c r="BK337" s="192">
        <f>ROUND(I337*H337,2)</f>
        <v>0</v>
      </c>
      <c r="BL337" s="19" t="s">
        <v>263</v>
      </c>
      <c r="BM337" s="191" t="s">
        <v>1268</v>
      </c>
    </row>
    <row r="338" s="2" customFormat="1">
      <c r="A338" s="38"/>
      <c r="B338" s="39"/>
      <c r="C338" s="38"/>
      <c r="D338" s="193" t="s">
        <v>154</v>
      </c>
      <c r="E338" s="38"/>
      <c r="F338" s="194" t="s">
        <v>1269</v>
      </c>
      <c r="G338" s="38"/>
      <c r="H338" s="38"/>
      <c r="I338" s="195"/>
      <c r="J338" s="38"/>
      <c r="K338" s="38"/>
      <c r="L338" s="39"/>
      <c r="M338" s="196"/>
      <c r="N338" s="197"/>
      <c r="O338" s="77"/>
      <c r="P338" s="77"/>
      <c r="Q338" s="77"/>
      <c r="R338" s="77"/>
      <c r="S338" s="77"/>
      <c r="T338" s="78"/>
      <c r="U338" s="38"/>
      <c r="V338" s="38"/>
      <c r="W338" s="38"/>
      <c r="X338" s="38"/>
      <c r="Y338" s="38"/>
      <c r="Z338" s="38"/>
      <c r="AA338" s="38"/>
      <c r="AB338" s="38"/>
      <c r="AC338" s="38"/>
      <c r="AD338" s="38"/>
      <c r="AE338" s="38"/>
      <c r="AT338" s="19" t="s">
        <v>154</v>
      </c>
      <c r="AU338" s="19" t="s">
        <v>84</v>
      </c>
    </row>
    <row r="339" s="2" customFormat="1">
      <c r="A339" s="38"/>
      <c r="B339" s="39"/>
      <c r="C339" s="38"/>
      <c r="D339" s="198" t="s">
        <v>156</v>
      </c>
      <c r="E339" s="38"/>
      <c r="F339" s="199" t="s">
        <v>1270</v>
      </c>
      <c r="G339" s="38"/>
      <c r="H339" s="38"/>
      <c r="I339" s="195"/>
      <c r="J339" s="38"/>
      <c r="K339" s="38"/>
      <c r="L339" s="39"/>
      <c r="M339" s="196"/>
      <c r="N339" s="197"/>
      <c r="O339" s="77"/>
      <c r="P339" s="77"/>
      <c r="Q339" s="77"/>
      <c r="R339" s="77"/>
      <c r="S339" s="77"/>
      <c r="T339" s="78"/>
      <c r="U339" s="38"/>
      <c r="V339" s="38"/>
      <c r="W339" s="38"/>
      <c r="X339" s="38"/>
      <c r="Y339" s="38"/>
      <c r="Z339" s="38"/>
      <c r="AA339" s="38"/>
      <c r="AB339" s="38"/>
      <c r="AC339" s="38"/>
      <c r="AD339" s="38"/>
      <c r="AE339" s="38"/>
      <c r="AT339" s="19" t="s">
        <v>156</v>
      </c>
      <c r="AU339" s="19" t="s">
        <v>84</v>
      </c>
    </row>
    <row r="340" s="15" customFormat="1">
      <c r="A340" s="15"/>
      <c r="B340" s="216"/>
      <c r="C340" s="15"/>
      <c r="D340" s="193" t="s">
        <v>158</v>
      </c>
      <c r="E340" s="217" t="s">
        <v>1</v>
      </c>
      <c r="F340" s="218" t="s">
        <v>1179</v>
      </c>
      <c r="G340" s="15"/>
      <c r="H340" s="217" t="s">
        <v>1</v>
      </c>
      <c r="I340" s="219"/>
      <c r="J340" s="15"/>
      <c r="K340" s="15"/>
      <c r="L340" s="216"/>
      <c r="M340" s="220"/>
      <c r="N340" s="221"/>
      <c r="O340" s="221"/>
      <c r="P340" s="221"/>
      <c r="Q340" s="221"/>
      <c r="R340" s="221"/>
      <c r="S340" s="221"/>
      <c r="T340" s="222"/>
      <c r="U340" s="15"/>
      <c r="V340" s="15"/>
      <c r="W340" s="15"/>
      <c r="X340" s="15"/>
      <c r="Y340" s="15"/>
      <c r="Z340" s="15"/>
      <c r="AA340" s="15"/>
      <c r="AB340" s="15"/>
      <c r="AC340" s="15"/>
      <c r="AD340" s="15"/>
      <c r="AE340" s="15"/>
      <c r="AT340" s="217" t="s">
        <v>158</v>
      </c>
      <c r="AU340" s="217" t="s">
        <v>84</v>
      </c>
      <c r="AV340" s="15" t="s">
        <v>82</v>
      </c>
      <c r="AW340" s="15" t="s">
        <v>31</v>
      </c>
      <c r="AX340" s="15" t="s">
        <v>74</v>
      </c>
      <c r="AY340" s="217" t="s">
        <v>145</v>
      </c>
    </row>
    <row r="341" s="13" customFormat="1">
      <c r="A341" s="13"/>
      <c r="B341" s="200"/>
      <c r="C341" s="13"/>
      <c r="D341" s="193" t="s">
        <v>158</v>
      </c>
      <c r="E341" s="201" t="s">
        <v>1</v>
      </c>
      <c r="F341" s="202" t="s">
        <v>82</v>
      </c>
      <c r="G341" s="13"/>
      <c r="H341" s="203">
        <v>1</v>
      </c>
      <c r="I341" s="204"/>
      <c r="J341" s="13"/>
      <c r="K341" s="13"/>
      <c r="L341" s="200"/>
      <c r="M341" s="205"/>
      <c r="N341" s="206"/>
      <c r="O341" s="206"/>
      <c r="P341" s="206"/>
      <c r="Q341" s="206"/>
      <c r="R341" s="206"/>
      <c r="S341" s="206"/>
      <c r="T341" s="207"/>
      <c r="U341" s="13"/>
      <c r="V341" s="13"/>
      <c r="W341" s="13"/>
      <c r="X341" s="13"/>
      <c r="Y341" s="13"/>
      <c r="Z341" s="13"/>
      <c r="AA341" s="13"/>
      <c r="AB341" s="13"/>
      <c r="AC341" s="13"/>
      <c r="AD341" s="13"/>
      <c r="AE341" s="13"/>
      <c r="AT341" s="201" t="s">
        <v>158</v>
      </c>
      <c r="AU341" s="201" t="s">
        <v>84</v>
      </c>
      <c r="AV341" s="13" t="s">
        <v>84</v>
      </c>
      <c r="AW341" s="13" t="s">
        <v>31</v>
      </c>
      <c r="AX341" s="13" t="s">
        <v>74</v>
      </c>
      <c r="AY341" s="201" t="s">
        <v>145</v>
      </c>
    </row>
    <row r="342" s="14" customFormat="1">
      <c r="A342" s="14"/>
      <c r="B342" s="208"/>
      <c r="C342" s="14"/>
      <c r="D342" s="193" t="s">
        <v>158</v>
      </c>
      <c r="E342" s="209" t="s">
        <v>1</v>
      </c>
      <c r="F342" s="210" t="s">
        <v>160</v>
      </c>
      <c r="G342" s="14"/>
      <c r="H342" s="211">
        <v>1</v>
      </c>
      <c r="I342" s="212"/>
      <c r="J342" s="14"/>
      <c r="K342" s="14"/>
      <c r="L342" s="208"/>
      <c r="M342" s="213"/>
      <c r="N342" s="214"/>
      <c r="O342" s="214"/>
      <c r="P342" s="214"/>
      <c r="Q342" s="214"/>
      <c r="R342" s="214"/>
      <c r="S342" s="214"/>
      <c r="T342" s="215"/>
      <c r="U342" s="14"/>
      <c r="V342" s="14"/>
      <c r="W342" s="14"/>
      <c r="X342" s="14"/>
      <c r="Y342" s="14"/>
      <c r="Z342" s="14"/>
      <c r="AA342" s="14"/>
      <c r="AB342" s="14"/>
      <c r="AC342" s="14"/>
      <c r="AD342" s="14"/>
      <c r="AE342" s="14"/>
      <c r="AT342" s="209" t="s">
        <v>158</v>
      </c>
      <c r="AU342" s="209" t="s">
        <v>84</v>
      </c>
      <c r="AV342" s="14" t="s">
        <v>152</v>
      </c>
      <c r="AW342" s="14" t="s">
        <v>31</v>
      </c>
      <c r="AX342" s="14" t="s">
        <v>82</v>
      </c>
      <c r="AY342" s="209" t="s">
        <v>145</v>
      </c>
    </row>
    <row r="343" s="2" customFormat="1" ht="24.15" customHeight="1">
      <c r="A343" s="38"/>
      <c r="B343" s="179"/>
      <c r="C343" s="180" t="s">
        <v>539</v>
      </c>
      <c r="D343" s="180" t="s">
        <v>147</v>
      </c>
      <c r="E343" s="181" t="s">
        <v>1271</v>
      </c>
      <c r="F343" s="182" t="s">
        <v>1272</v>
      </c>
      <c r="G343" s="183" t="s">
        <v>233</v>
      </c>
      <c r="H343" s="184">
        <v>2</v>
      </c>
      <c r="I343" s="185"/>
      <c r="J343" s="186">
        <f>ROUND(I343*H343,2)</f>
        <v>0</v>
      </c>
      <c r="K343" s="182" t="s">
        <v>151</v>
      </c>
      <c r="L343" s="39"/>
      <c r="M343" s="187" t="s">
        <v>1</v>
      </c>
      <c r="N343" s="188" t="s">
        <v>39</v>
      </c>
      <c r="O343" s="77"/>
      <c r="P343" s="189">
        <f>O343*H343</f>
        <v>0</v>
      </c>
      <c r="Q343" s="189">
        <v>0.00022000000000000001</v>
      </c>
      <c r="R343" s="189">
        <f>Q343*H343</f>
        <v>0.00044000000000000002</v>
      </c>
      <c r="S343" s="189">
        <v>0</v>
      </c>
      <c r="T343" s="190">
        <f>S343*H343</f>
        <v>0</v>
      </c>
      <c r="U343" s="38"/>
      <c r="V343" s="38"/>
      <c r="W343" s="38"/>
      <c r="X343" s="38"/>
      <c r="Y343" s="38"/>
      <c r="Z343" s="38"/>
      <c r="AA343" s="38"/>
      <c r="AB343" s="38"/>
      <c r="AC343" s="38"/>
      <c r="AD343" s="38"/>
      <c r="AE343" s="38"/>
      <c r="AR343" s="191" t="s">
        <v>263</v>
      </c>
      <c r="AT343" s="191" t="s">
        <v>147</v>
      </c>
      <c r="AU343" s="191" t="s">
        <v>84</v>
      </c>
      <c r="AY343" s="19" t="s">
        <v>145</v>
      </c>
      <c r="BE343" s="192">
        <f>IF(N343="základní",J343,0)</f>
        <v>0</v>
      </c>
      <c r="BF343" s="192">
        <f>IF(N343="snížená",J343,0)</f>
        <v>0</v>
      </c>
      <c r="BG343" s="192">
        <f>IF(N343="zákl. přenesená",J343,0)</f>
        <v>0</v>
      </c>
      <c r="BH343" s="192">
        <f>IF(N343="sníž. přenesená",J343,0)</f>
        <v>0</v>
      </c>
      <c r="BI343" s="192">
        <f>IF(N343="nulová",J343,0)</f>
        <v>0</v>
      </c>
      <c r="BJ343" s="19" t="s">
        <v>82</v>
      </c>
      <c r="BK343" s="192">
        <f>ROUND(I343*H343,2)</f>
        <v>0</v>
      </c>
      <c r="BL343" s="19" t="s">
        <v>263</v>
      </c>
      <c r="BM343" s="191" t="s">
        <v>1273</v>
      </c>
    </row>
    <row r="344" s="2" customFormat="1">
      <c r="A344" s="38"/>
      <c r="B344" s="39"/>
      <c r="C344" s="38"/>
      <c r="D344" s="193" t="s">
        <v>154</v>
      </c>
      <c r="E344" s="38"/>
      <c r="F344" s="194" t="s">
        <v>1274</v>
      </c>
      <c r="G344" s="38"/>
      <c r="H344" s="38"/>
      <c r="I344" s="195"/>
      <c r="J344" s="38"/>
      <c r="K344" s="38"/>
      <c r="L344" s="39"/>
      <c r="M344" s="196"/>
      <c r="N344" s="197"/>
      <c r="O344" s="77"/>
      <c r="P344" s="77"/>
      <c r="Q344" s="77"/>
      <c r="R344" s="77"/>
      <c r="S344" s="77"/>
      <c r="T344" s="78"/>
      <c r="U344" s="38"/>
      <c r="V344" s="38"/>
      <c r="W344" s="38"/>
      <c r="X344" s="38"/>
      <c r="Y344" s="38"/>
      <c r="Z344" s="38"/>
      <c r="AA344" s="38"/>
      <c r="AB344" s="38"/>
      <c r="AC344" s="38"/>
      <c r="AD344" s="38"/>
      <c r="AE344" s="38"/>
      <c r="AT344" s="19" t="s">
        <v>154</v>
      </c>
      <c r="AU344" s="19" t="s">
        <v>84</v>
      </c>
    </row>
    <row r="345" s="2" customFormat="1">
      <c r="A345" s="38"/>
      <c r="B345" s="39"/>
      <c r="C345" s="38"/>
      <c r="D345" s="198" t="s">
        <v>156</v>
      </c>
      <c r="E345" s="38"/>
      <c r="F345" s="199" t="s">
        <v>1275</v>
      </c>
      <c r="G345" s="38"/>
      <c r="H345" s="38"/>
      <c r="I345" s="195"/>
      <c r="J345" s="38"/>
      <c r="K345" s="38"/>
      <c r="L345" s="39"/>
      <c r="M345" s="196"/>
      <c r="N345" s="197"/>
      <c r="O345" s="77"/>
      <c r="P345" s="77"/>
      <c r="Q345" s="77"/>
      <c r="R345" s="77"/>
      <c r="S345" s="77"/>
      <c r="T345" s="78"/>
      <c r="U345" s="38"/>
      <c r="V345" s="38"/>
      <c r="W345" s="38"/>
      <c r="X345" s="38"/>
      <c r="Y345" s="38"/>
      <c r="Z345" s="38"/>
      <c r="AA345" s="38"/>
      <c r="AB345" s="38"/>
      <c r="AC345" s="38"/>
      <c r="AD345" s="38"/>
      <c r="AE345" s="38"/>
      <c r="AT345" s="19" t="s">
        <v>156</v>
      </c>
      <c r="AU345" s="19" t="s">
        <v>84</v>
      </c>
    </row>
    <row r="346" s="2" customFormat="1" ht="24.15" customHeight="1">
      <c r="A346" s="38"/>
      <c r="B346" s="179"/>
      <c r="C346" s="180" t="s">
        <v>546</v>
      </c>
      <c r="D346" s="180" t="s">
        <v>147</v>
      </c>
      <c r="E346" s="181" t="s">
        <v>1276</v>
      </c>
      <c r="F346" s="182" t="s">
        <v>1277</v>
      </c>
      <c r="G346" s="183" t="s">
        <v>233</v>
      </c>
      <c r="H346" s="184">
        <v>2</v>
      </c>
      <c r="I346" s="185"/>
      <c r="J346" s="186">
        <f>ROUND(I346*H346,2)</f>
        <v>0</v>
      </c>
      <c r="K346" s="182" t="s">
        <v>151</v>
      </c>
      <c r="L346" s="39"/>
      <c r="M346" s="187" t="s">
        <v>1</v>
      </c>
      <c r="N346" s="188" t="s">
        <v>39</v>
      </c>
      <c r="O346" s="77"/>
      <c r="P346" s="189">
        <f>O346*H346</f>
        <v>0</v>
      </c>
      <c r="Q346" s="189">
        <v>0.00056999999999999998</v>
      </c>
      <c r="R346" s="189">
        <f>Q346*H346</f>
        <v>0.00114</v>
      </c>
      <c r="S346" s="189">
        <v>0</v>
      </c>
      <c r="T346" s="190">
        <f>S346*H346</f>
        <v>0</v>
      </c>
      <c r="U346" s="38"/>
      <c r="V346" s="38"/>
      <c r="W346" s="38"/>
      <c r="X346" s="38"/>
      <c r="Y346" s="38"/>
      <c r="Z346" s="38"/>
      <c r="AA346" s="38"/>
      <c r="AB346" s="38"/>
      <c r="AC346" s="38"/>
      <c r="AD346" s="38"/>
      <c r="AE346" s="38"/>
      <c r="AR346" s="191" t="s">
        <v>263</v>
      </c>
      <c r="AT346" s="191" t="s">
        <v>147</v>
      </c>
      <c r="AU346" s="191" t="s">
        <v>84</v>
      </c>
      <c r="AY346" s="19" t="s">
        <v>145</v>
      </c>
      <c r="BE346" s="192">
        <f>IF(N346="základní",J346,0)</f>
        <v>0</v>
      </c>
      <c r="BF346" s="192">
        <f>IF(N346="snížená",J346,0)</f>
        <v>0</v>
      </c>
      <c r="BG346" s="192">
        <f>IF(N346="zákl. přenesená",J346,0)</f>
        <v>0</v>
      </c>
      <c r="BH346" s="192">
        <f>IF(N346="sníž. přenesená",J346,0)</f>
        <v>0</v>
      </c>
      <c r="BI346" s="192">
        <f>IF(N346="nulová",J346,0)</f>
        <v>0</v>
      </c>
      <c r="BJ346" s="19" t="s">
        <v>82</v>
      </c>
      <c r="BK346" s="192">
        <f>ROUND(I346*H346,2)</f>
        <v>0</v>
      </c>
      <c r="BL346" s="19" t="s">
        <v>263</v>
      </c>
      <c r="BM346" s="191" t="s">
        <v>1278</v>
      </c>
    </row>
    <row r="347" s="2" customFormat="1">
      <c r="A347" s="38"/>
      <c r="B347" s="39"/>
      <c r="C347" s="38"/>
      <c r="D347" s="193" t="s">
        <v>154</v>
      </c>
      <c r="E347" s="38"/>
      <c r="F347" s="194" t="s">
        <v>1279</v>
      </c>
      <c r="G347" s="38"/>
      <c r="H347" s="38"/>
      <c r="I347" s="195"/>
      <c r="J347" s="38"/>
      <c r="K347" s="38"/>
      <c r="L347" s="39"/>
      <c r="M347" s="196"/>
      <c r="N347" s="197"/>
      <c r="O347" s="77"/>
      <c r="P347" s="77"/>
      <c r="Q347" s="77"/>
      <c r="R347" s="77"/>
      <c r="S347" s="77"/>
      <c r="T347" s="78"/>
      <c r="U347" s="38"/>
      <c r="V347" s="38"/>
      <c r="W347" s="38"/>
      <c r="X347" s="38"/>
      <c r="Y347" s="38"/>
      <c r="Z347" s="38"/>
      <c r="AA347" s="38"/>
      <c r="AB347" s="38"/>
      <c r="AC347" s="38"/>
      <c r="AD347" s="38"/>
      <c r="AE347" s="38"/>
      <c r="AT347" s="19" t="s">
        <v>154</v>
      </c>
      <c r="AU347" s="19" t="s">
        <v>84</v>
      </c>
    </row>
    <row r="348" s="2" customFormat="1">
      <c r="A348" s="38"/>
      <c r="B348" s="39"/>
      <c r="C348" s="38"/>
      <c r="D348" s="198" t="s">
        <v>156</v>
      </c>
      <c r="E348" s="38"/>
      <c r="F348" s="199" t="s">
        <v>1280</v>
      </c>
      <c r="G348" s="38"/>
      <c r="H348" s="38"/>
      <c r="I348" s="195"/>
      <c r="J348" s="38"/>
      <c r="K348" s="38"/>
      <c r="L348" s="39"/>
      <c r="M348" s="196"/>
      <c r="N348" s="197"/>
      <c r="O348" s="77"/>
      <c r="P348" s="77"/>
      <c r="Q348" s="77"/>
      <c r="R348" s="77"/>
      <c r="S348" s="77"/>
      <c r="T348" s="78"/>
      <c r="U348" s="38"/>
      <c r="V348" s="38"/>
      <c r="W348" s="38"/>
      <c r="X348" s="38"/>
      <c r="Y348" s="38"/>
      <c r="Z348" s="38"/>
      <c r="AA348" s="38"/>
      <c r="AB348" s="38"/>
      <c r="AC348" s="38"/>
      <c r="AD348" s="38"/>
      <c r="AE348" s="38"/>
      <c r="AT348" s="19" t="s">
        <v>156</v>
      </c>
      <c r="AU348" s="19" t="s">
        <v>84</v>
      </c>
    </row>
    <row r="349" s="2" customFormat="1" ht="24.15" customHeight="1">
      <c r="A349" s="38"/>
      <c r="B349" s="179"/>
      <c r="C349" s="180" t="s">
        <v>554</v>
      </c>
      <c r="D349" s="180" t="s">
        <v>147</v>
      </c>
      <c r="E349" s="181" t="s">
        <v>1281</v>
      </c>
      <c r="F349" s="182" t="s">
        <v>1282</v>
      </c>
      <c r="G349" s="183" t="s">
        <v>233</v>
      </c>
      <c r="H349" s="184">
        <v>1</v>
      </c>
      <c r="I349" s="185"/>
      <c r="J349" s="186">
        <f>ROUND(I349*H349,2)</f>
        <v>0</v>
      </c>
      <c r="K349" s="182" t="s">
        <v>151</v>
      </c>
      <c r="L349" s="39"/>
      <c r="M349" s="187" t="s">
        <v>1</v>
      </c>
      <c r="N349" s="188" t="s">
        <v>39</v>
      </c>
      <c r="O349" s="77"/>
      <c r="P349" s="189">
        <f>O349*H349</f>
        <v>0</v>
      </c>
      <c r="Q349" s="189">
        <v>0.00040000000000000002</v>
      </c>
      <c r="R349" s="189">
        <f>Q349*H349</f>
        <v>0.00040000000000000002</v>
      </c>
      <c r="S349" s="189">
        <v>0</v>
      </c>
      <c r="T349" s="190">
        <f>S349*H349</f>
        <v>0</v>
      </c>
      <c r="U349" s="38"/>
      <c r="V349" s="38"/>
      <c r="W349" s="38"/>
      <c r="X349" s="38"/>
      <c r="Y349" s="38"/>
      <c r="Z349" s="38"/>
      <c r="AA349" s="38"/>
      <c r="AB349" s="38"/>
      <c r="AC349" s="38"/>
      <c r="AD349" s="38"/>
      <c r="AE349" s="38"/>
      <c r="AR349" s="191" t="s">
        <v>263</v>
      </c>
      <c r="AT349" s="191" t="s">
        <v>147</v>
      </c>
      <c r="AU349" s="191" t="s">
        <v>84</v>
      </c>
      <c r="AY349" s="19" t="s">
        <v>145</v>
      </c>
      <c r="BE349" s="192">
        <f>IF(N349="základní",J349,0)</f>
        <v>0</v>
      </c>
      <c r="BF349" s="192">
        <f>IF(N349="snížená",J349,0)</f>
        <v>0</v>
      </c>
      <c r="BG349" s="192">
        <f>IF(N349="zákl. přenesená",J349,0)</f>
        <v>0</v>
      </c>
      <c r="BH349" s="192">
        <f>IF(N349="sníž. přenesená",J349,0)</f>
        <v>0</v>
      </c>
      <c r="BI349" s="192">
        <f>IF(N349="nulová",J349,0)</f>
        <v>0</v>
      </c>
      <c r="BJ349" s="19" t="s">
        <v>82</v>
      </c>
      <c r="BK349" s="192">
        <f>ROUND(I349*H349,2)</f>
        <v>0</v>
      </c>
      <c r="BL349" s="19" t="s">
        <v>263</v>
      </c>
      <c r="BM349" s="191" t="s">
        <v>1283</v>
      </c>
    </row>
    <row r="350" s="2" customFormat="1">
      <c r="A350" s="38"/>
      <c r="B350" s="39"/>
      <c r="C350" s="38"/>
      <c r="D350" s="193" t="s">
        <v>154</v>
      </c>
      <c r="E350" s="38"/>
      <c r="F350" s="194" t="s">
        <v>1284</v>
      </c>
      <c r="G350" s="38"/>
      <c r="H350" s="38"/>
      <c r="I350" s="195"/>
      <c r="J350" s="38"/>
      <c r="K350" s="38"/>
      <c r="L350" s="39"/>
      <c r="M350" s="196"/>
      <c r="N350" s="197"/>
      <c r="O350" s="77"/>
      <c r="P350" s="77"/>
      <c r="Q350" s="77"/>
      <c r="R350" s="77"/>
      <c r="S350" s="77"/>
      <c r="T350" s="78"/>
      <c r="U350" s="38"/>
      <c r="V350" s="38"/>
      <c r="W350" s="38"/>
      <c r="X350" s="38"/>
      <c r="Y350" s="38"/>
      <c r="Z350" s="38"/>
      <c r="AA350" s="38"/>
      <c r="AB350" s="38"/>
      <c r="AC350" s="38"/>
      <c r="AD350" s="38"/>
      <c r="AE350" s="38"/>
      <c r="AT350" s="19" t="s">
        <v>154</v>
      </c>
      <c r="AU350" s="19" t="s">
        <v>84</v>
      </c>
    </row>
    <row r="351" s="2" customFormat="1">
      <c r="A351" s="38"/>
      <c r="B351" s="39"/>
      <c r="C351" s="38"/>
      <c r="D351" s="198" t="s">
        <v>156</v>
      </c>
      <c r="E351" s="38"/>
      <c r="F351" s="199" t="s">
        <v>1285</v>
      </c>
      <c r="G351" s="38"/>
      <c r="H351" s="38"/>
      <c r="I351" s="195"/>
      <c r="J351" s="38"/>
      <c r="K351" s="38"/>
      <c r="L351" s="39"/>
      <c r="M351" s="196"/>
      <c r="N351" s="197"/>
      <c r="O351" s="77"/>
      <c r="P351" s="77"/>
      <c r="Q351" s="77"/>
      <c r="R351" s="77"/>
      <c r="S351" s="77"/>
      <c r="T351" s="78"/>
      <c r="U351" s="38"/>
      <c r="V351" s="38"/>
      <c r="W351" s="38"/>
      <c r="X351" s="38"/>
      <c r="Y351" s="38"/>
      <c r="Z351" s="38"/>
      <c r="AA351" s="38"/>
      <c r="AB351" s="38"/>
      <c r="AC351" s="38"/>
      <c r="AD351" s="38"/>
      <c r="AE351" s="38"/>
      <c r="AT351" s="19" t="s">
        <v>156</v>
      </c>
      <c r="AU351" s="19" t="s">
        <v>84</v>
      </c>
    </row>
    <row r="352" s="2" customFormat="1" ht="21.75" customHeight="1">
      <c r="A352" s="38"/>
      <c r="B352" s="179"/>
      <c r="C352" s="180" t="s">
        <v>561</v>
      </c>
      <c r="D352" s="180" t="s">
        <v>147</v>
      </c>
      <c r="E352" s="181" t="s">
        <v>1286</v>
      </c>
      <c r="F352" s="182" t="s">
        <v>1287</v>
      </c>
      <c r="G352" s="183" t="s">
        <v>233</v>
      </c>
      <c r="H352" s="184">
        <v>1</v>
      </c>
      <c r="I352" s="185"/>
      <c r="J352" s="186">
        <f>ROUND(I352*H352,2)</f>
        <v>0</v>
      </c>
      <c r="K352" s="182" t="s">
        <v>151</v>
      </c>
      <c r="L352" s="39"/>
      <c r="M352" s="187" t="s">
        <v>1</v>
      </c>
      <c r="N352" s="188" t="s">
        <v>39</v>
      </c>
      <c r="O352" s="77"/>
      <c r="P352" s="189">
        <f>O352*H352</f>
        <v>0</v>
      </c>
      <c r="Q352" s="189">
        <v>2.0000000000000002E-05</v>
      </c>
      <c r="R352" s="189">
        <f>Q352*H352</f>
        <v>2.0000000000000002E-05</v>
      </c>
      <c r="S352" s="189">
        <v>0</v>
      </c>
      <c r="T352" s="190">
        <f>S352*H352</f>
        <v>0</v>
      </c>
      <c r="U352" s="38"/>
      <c r="V352" s="38"/>
      <c r="W352" s="38"/>
      <c r="X352" s="38"/>
      <c r="Y352" s="38"/>
      <c r="Z352" s="38"/>
      <c r="AA352" s="38"/>
      <c r="AB352" s="38"/>
      <c r="AC352" s="38"/>
      <c r="AD352" s="38"/>
      <c r="AE352" s="38"/>
      <c r="AR352" s="191" t="s">
        <v>263</v>
      </c>
      <c r="AT352" s="191" t="s">
        <v>147</v>
      </c>
      <c r="AU352" s="191" t="s">
        <v>84</v>
      </c>
      <c r="AY352" s="19" t="s">
        <v>145</v>
      </c>
      <c r="BE352" s="192">
        <f>IF(N352="základní",J352,0)</f>
        <v>0</v>
      </c>
      <c r="BF352" s="192">
        <f>IF(N352="snížená",J352,0)</f>
        <v>0</v>
      </c>
      <c r="BG352" s="192">
        <f>IF(N352="zákl. přenesená",J352,0)</f>
        <v>0</v>
      </c>
      <c r="BH352" s="192">
        <f>IF(N352="sníž. přenesená",J352,0)</f>
        <v>0</v>
      </c>
      <c r="BI352" s="192">
        <f>IF(N352="nulová",J352,0)</f>
        <v>0</v>
      </c>
      <c r="BJ352" s="19" t="s">
        <v>82</v>
      </c>
      <c r="BK352" s="192">
        <f>ROUND(I352*H352,2)</f>
        <v>0</v>
      </c>
      <c r="BL352" s="19" t="s">
        <v>263</v>
      </c>
      <c r="BM352" s="191" t="s">
        <v>1288</v>
      </c>
    </row>
    <row r="353" s="2" customFormat="1">
      <c r="A353" s="38"/>
      <c r="B353" s="39"/>
      <c r="C353" s="38"/>
      <c r="D353" s="193" t="s">
        <v>154</v>
      </c>
      <c r="E353" s="38"/>
      <c r="F353" s="194" t="s">
        <v>1289</v>
      </c>
      <c r="G353" s="38"/>
      <c r="H353" s="38"/>
      <c r="I353" s="195"/>
      <c r="J353" s="38"/>
      <c r="K353" s="38"/>
      <c r="L353" s="39"/>
      <c r="M353" s="196"/>
      <c r="N353" s="197"/>
      <c r="O353" s="77"/>
      <c r="P353" s="77"/>
      <c r="Q353" s="77"/>
      <c r="R353" s="77"/>
      <c r="S353" s="77"/>
      <c r="T353" s="78"/>
      <c r="U353" s="38"/>
      <c r="V353" s="38"/>
      <c r="W353" s="38"/>
      <c r="X353" s="38"/>
      <c r="Y353" s="38"/>
      <c r="Z353" s="38"/>
      <c r="AA353" s="38"/>
      <c r="AB353" s="38"/>
      <c r="AC353" s="38"/>
      <c r="AD353" s="38"/>
      <c r="AE353" s="38"/>
      <c r="AT353" s="19" t="s">
        <v>154</v>
      </c>
      <c r="AU353" s="19" t="s">
        <v>84</v>
      </c>
    </row>
    <row r="354" s="2" customFormat="1">
      <c r="A354" s="38"/>
      <c r="B354" s="39"/>
      <c r="C354" s="38"/>
      <c r="D354" s="198" t="s">
        <v>156</v>
      </c>
      <c r="E354" s="38"/>
      <c r="F354" s="199" t="s">
        <v>1290</v>
      </c>
      <c r="G354" s="38"/>
      <c r="H354" s="38"/>
      <c r="I354" s="195"/>
      <c r="J354" s="38"/>
      <c r="K354" s="38"/>
      <c r="L354" s="39"/>
      <c r="M354" s="196"/>
      <c r="N354" s="197"/>
      <c r="O354" s="77"/>
      <c r="P354" s="77"/>
      <c r="Q354" s="77"/>
      <c r="R354" s="77"/>
      <c r="S354" s="77"/>
      <c r="T354" s="78"/>
      <c r="U354" s="38"/>
      <c r="V354" s="38"/>
      <c r="W354" s="38"/>
      <c r="X354" s="38"/>
      <c r="Y354" s="38"/>
      <c r="Z354" s="38"/>
      <c r="AA354" s="38"/>
      <c r="AB354" s="38"/>
      <c r="AC354" s="38"/>
      <c r="AD354" s="38"/>
      <c r="AE354" s="38"/>
      <c r="AT354" s="19" t="s">
        <v>156</v>
      </c>
      <c r="AU354" s="19" t="s">
        <v>84</v>
      </c>
    </row>
    <row r="355" s="2" customFormat="1" ht="16.5" customHeight="1">
      <c r="A355" s="38"/>
      <c r="B355" s="179"/>
      <c r="C355" s="224" t="s">
        <v>567</v>
      </c>
      <c r="D355" s="224" t="s">
        <v>238</v>
      </c>
      <c r="E355" s="225" t="s">
        <v>1291</v>
      </c>
      <c r="F355" s="226" t="s">
        <v>1292</v>
      </c>
      <c r="G355" s="227" t="s">
        <v>233</v>
      </c>
      <c r="H355" s="228">
        <v>1</v>
      </c>
      <c r="I355" s="229"/>
      <c r="J355" s="230">
        <f>ROUND(I355*H355,2)</f>
        <v>0</v>
      </c>
      <c r="K355" s="226" t="s">
        <v>151</v>
      </c>
      <c r="L355" s="231"/>
      <c r="M355" s="232" t="s">
        <v>1</v>
      </c>
      <c r="N355" s="233" t="s">
        <v>39</v>
      </c>
      <c r="O355" s="77"/>
      <c r="P355" s="189">
        <f>O355*H355</f>
        <v>0</v>
      </c>
      <c r="Q355" s="189">
        <v>0.00055000000000000003</v>
      </c>
      <c r="R355" s="189">
        <f>Q355*H355</f>
        <v>0.00055000000000000003</v>
      </c>
      <c r="S355" s="189">
        <v>0</v>
      </c>
      <c r="T355" s="190">
        <f>S355*H355</f>
        <v>0</v>
      </c>
      <c r="U355" s="38"/>
      <c r="V355" s="38"/>
      <c r="W355" s="38"/>
      <c r="X355" s="38"/>
      <c r="Y355" s="38"/>
      <c r="Z355" s="38"/>
      <c r="AA355" s="38"/>
      <c r="AB355" s="38"/>
      <c r="AC355" s="38"/>
      <c r="AD355" s="38"/>
      <c r="AE355" s="38"/>
      <c r="AR355" s="191" t="s">
        <v>304</v>
      </c>
      <c r="AT355" s="191" t="s">
        <v>238</v>
      </c>
      <c r="AU355" s="191" t="s">
        <v>84</v>
      </c>
      <c r="AY355" s="19" t="s">
        <v>145</v>
      </c>
      <c r="BE355" s="192">
        <f>IF(N355="základní",J355,0)</f>
        <v>0</v>
      </c>
      <c r="BF355" s="192">
        <f>IF(N355="snížená",J355,0)</f>
        <v>0</v>
      </c>
      <c r="BG355" s="192">
        <f>IF(N355="zákl. přenesená",J355,0)</f>
        <v>0</v>
      </c>
      <c r="BH355" s="192">
        <f>IF(N355="sníž. přenesená",J355,0)</f>
        <v>0</v>
      </c>
      <c r="BI355" s="192">
        <f>IF(N355="nulová",J355,0)</f>
        <v>0</v>
      </c>
      <c r="BJ355" s="19" t="s">
        <v>82</v>
      </c>
      <c r="BK355" s="192">
        <f>ROUND(I355*H355,2)</f>
        <v>0</v>
      </c>
      <c r="BL355" s="19" t="s">
        <v>263</v>
      </c>
      <c r="BM355" s="191" t="s">
        <v>1293</v>
      </c>
    </row>
    <row r="356" s="2" customFormat="1">
      <c r="A356" s="38"/>
      <c r="B356" s="39"/>
      <c r="C356" s="38"/>
      <c r="D356" s="193" t="s">
        <v>154</v>
      </c>
      <c r="E356" s="38"/>
      <c r="F356" s="194" t="s">
        <v>1292</v>
      </c>
      <c r="G356" s="38"/>
      <c r="H356" s="38"/>
      <c r="I356" s="195"/>
      <c r="J356" s="38"/>
      <c r="K356" s="38"/>
      <c r="L356" s="39"/>
      <c r="M356" s="196"/>
      <c r="N356" s="197"/>
      <c r="O356" s="77"/>
      <c r="P356" s="77"/>
      <c r="Q356" s="77"/>
      <c r="R356" s="77"/>
      <c r="S356" s="77"/>
      <c r="T356" s="78"/>
      <c r="U356" s="38"/>
      <c r="V356" s="38"/>
      <c r="W356" s="38"/>
      <c r="X356" s="38"/>
      <c r="Y356" s="38"/>
      <c r="Z356" s="38"/>
      <c r="AA356" s="38"/>
      <c r="AB356" s="38"/>
      <c r="AC356" s="38"/>
      <c r="AD356" s="38"/>
      <c r="AE356" s="38"/>
      <c r="AT356" s="19" t="s">
        <v>154</v>
      </c>
      <c r="AU356" s="19" t="s">
        <v>84</v>
      </c>
    </row>
    <row r="357" s="2" customFormat="1" ht="21.75" customHeight="1">
      <c r="A357" s="38"/>
      <c r="B357" s="179"/>
      <c r="C357" s="180" t="s">
        <v>573</v>
      </c>
      <c r="D357" s="180" t="s">
        <v>147</v>
      </c>
      <c r="E357" s="181" t="s">
        <v>1294</v>
      </c>
      <c r="F357" s="182" t="s">
        <v>1295</v>
      </c>
      <c r="G357" s="183" t="s">
        <v>392</v>
      </c>
      <c r="H357" s="184">
        <v>17</v>
      </c>
      <c r="I357" s="185"/>
      <c r="J357" s="186">
        <f>ROUND(I357*H357,2)</f>
        <v>0</v>
      </c>
      <c r="K357" s="182" t="s">
        <v>151</v>
      </c>
      <c r="L357" s="39"/>
      <c r="M357" s="187" t="s">
        <v>1</v>
      </c>
      <c r="N357" s="188" t="s">
        <v>39</v>
      </c>
      <c r="O357" s="77"/>
      <c r="P357" s="189">
        <f>O357*H357</f>
        <v>0</v>
      </c>
      <c r="Q357" s="189">
        <v>1.0000000000000001E-05</v>
      </c>
      <c r="R357" s="189">
        <f>Q357*H357</f>
        <v>0.00017000000000000001</v>
      </c>
      <c r="S357" s="189">
        <v>0</v>
      </c>
      <c r="T357" s="190">
        <f>S357*H357</f>
        <v>0</v>
      </c>
      <c r="U357" s="38"/>
      <c r="V357" s="38"/>
      <c r="W357" s="38"/>
      <c r="X357" s="38"/>
      <c r="Y357" s="38"/>
      <c r="Z357" s="38"/>
      <c r="AA357" s="38"/>
      <c r="AB357" s="38"/>
      <c r="AC357" s="38"/>
      <c r="AD357" s="38"/>
      <c r="AE357" s="38"/>
      <c r="AR357" s="191" t="s">
        <v>263</v>
      </c>
      <c r="AT357" s="191" t="s">
        <v>147</v>
      </c>
      <c r="AU357" s="191" t="s">
        <v>84</v>
      </c>
      <c r="AY357" s="19" t="s">
        <v>145</v>
      </c>
      <c r="BE357" s="192">
        <f>IF(N357="základní",J357,0)</f>
        <v>0</v>
      </c>
      <c r="BF357" s="192">
        <f>IF(N357="snížená",J357,0)</f>
        <v>0</v>
      </c>
      <c r="BG357" s="192">
        <f>IF(N357="zákl. přenesená",J357,0)</f>
        <v>0</v>
      </c>
      <c r="BH357" s="192">
        <f>IF(N357="sníž. přenesená",J357,0)</f>
        <v>0</v>
      </c>
      <c r="BI357" s="192">
        <f>IF(N357="nulová",J357,0)</f>
        <v>0</v>
      </c>
      <c r="BJ357" s="19" t="s">
        <v>82</v>
      </c>
      <c r="BK357" s="192">
        <f>ROUND(I357*H357,2)</f>
        <v>0</v>
      </c>
      <c r="BL357" s="19" t="s">
        <v>263</v>
      </c>
      <c r="BM357" s="191" t="s">
        <v>1296</v>
      </c>
    </row>
    <row r="358" s="2" customFormat="1">
      <c r="A358" s="38"/>
      <c r="B358" s="39"/>
      <c r="C358" s="38"/>
      <c r="D358" s="193" t="s">
        <v>154</v>
      </c>
      <c r="E358" s="38"/>
      <c r="F358" s="194" t="s">
        <v>1297</v>
      </c>
      <c r="G358" s="38"/>
      <c r="H358" s="38"/>
      <c r="I358" s="195"/>
      <c r="J358" s="38"/>
      <c r="K358" s="38"/>
      <c r="L358" s="39"/>
      <c r="M358" s="196"/>
      <c r="N358" s="197"/>
      <c r="O358" s="77"/>
      <c r="P358" s="77"/>
      <c r="Q358" s="77"/>
      <c r="R358" s="77"/>
      <c r="S358" s="77"/>
      <c r="T358" s="78"/>
      <c r="U358" s="38"/>
      <c r="V358" s="38"/>
      <c r="W358" s="38"/>
      <c r="X358" s="38"/>
      <c r="Y358" s="38"/>
      <c r="Z358" s="38"/>
      <c r="AA358" s="38"/>
      <c r="AB358" s="38"/>
      <c r="AC358" s="38"/>
      <c r="AD358" s="38"/>
      <c r="AE358" s="38"/>
      <c r="AT358" s="19" t="s">
        <v>154</v>
      </c>
      <c r="AU358" s="19" t="s">
        <v>84</v>
      </c>
    </row>
    <row r="359" s="2" customFormat="1">
      <c r="A359" s="38"/>
      <c r="B359" s="39"/>
      <c r="C359" s="38"/>
      <c r="D359" s="198" t="s">
        <v>156</v>
      </c>
      <c r="E359" s="38"/>
      <c r="F359" s="199" t="s">
        <v>1298</v>
      </c>
      <c r="G359" s="38"/>
      <c r="H359" s="38"/>
      <c r="I359" s="195"/>
      <c r="J359" s="38"/>
      <c r="K359" s="38"/>
      <c r="L359" s="39"/>
      <c r="M359" s="196"/>
      <c r="N359" s="197"/>
      <c r="O359" s="77"/>
      <c r="P359" s="77"/>
      <c r="Q359" s="77"/>
      <c r="R359" s="77"/>
      <c r="S359" s="77"/>
      <c r="T359" s="78"/>
      <c r="U359" s="38"/>
      <c r="V359" s="38"/>
      <c r="W359" s="38"/>
      <c r="X359" s="38"/>
      <c r="Y359" s="38"/>
      <c r="Z359" s="38"/>
      <c r="AA359" s="38"/>
      <c r="AB359" s="38"/>
      <c r="AC359" s="38"/>
      <c r="AD359" s="38"/>
      <c r="AE359" s="38"/>
      <c r="AT359" s="19" t="s">
        <v>156</v>
      </c>
      <c r="AU359" s="19" t="s">
        <v>84</v>
      </c>
    </row>
    <row r="360" s="15" customFormat="1">
      <c r="A360" s="15"/>
      <c r="B360" s="216"/>
      <c r="C360" s="15"/>
      <c r="D360" s="193" t="s">
        <v>158</v>
      </c>
      <c r="E360" s="217" t="s">
        <v>1</v>
      </c>
      <c r="F360" s="218" t="s">
        <v>1208</v>
      </c>
      <c r="G360" s="15"/>
      <c r="H360" s="217" t="s">
        <v>1</v>
      </c>
      <c r="I360" s="219"/>
      <c r="J360" s="15"/>
      <c r="K360" s="15"/>
      <c r="L360" s="216"/>
      <c r="M360" s="220"/>
      <c r="N360" s="221"/>
      <c r="O360" s="221"/>
      <c r="P360" s="221"/>
      <c r="Q360" s="221"/>
      <c r="R360" s="221"/>
      <c r="S360" s="221"/>
      <c r="T360" s="222"/>
      <c r="U360" s="15"/>
      <c r="V360" s="15"/>
      <c r="W360" s="15"/>
      <c r="X360" s="15"/>
      <c r="Y360" s="15"/>
      <c r="Z360" s="15"/>
      <c r="AA360" s="15"/>
      <c r="AB360" s="15"/>
      <c r="AC360" s="15"/>
      <c r="AD360" s="15"/>
      <c r="AE360" s="15"/>
      <c r="AT360" s="217" t="s">
        <v>158</v>
      </c>
      <c r="AU360" s="217" t="s">
        <v>84</v>
      </c>
      <c r="AV360" s="15" t="s">
        <v>82</v>
      </c>
      <c r="AW360" s="15" t="s">
        <v>31</v>
      </c>
      <c r="AX360" s="15" t="s">
        <v>74</v>
      </c>
      <c r="AY360" s="217" t="s">
        <v>145</v>
      </c>
    </row>
    <row r="361" s="13" customFormat="1">
      <c r="A361" s="13"/>
      <c r="B361" s="200"/>
      <c r="C361" s="13"/>
      <c r="D361" s="193" t="s">
        <v>158</v>
      </c>
      <c r="E361" s="201" t="s">
        <v>1</v>
      </c>
      <c r="F361" s="202" t="s">
        <v>1299</v>
      </c>
      <c r="G361" s="13"/>
      <c r="H361" s="203">
        <v>17</v>
      </c>
      <c r="I361" s="204"/>
      <c r="J361" s="13"/>
      <c r="K361" s="13"/>
      <c r="L361" s="200"/>
      <c r="M361" s="205"/>
      <c r="N361" s="206"/>
      <c r="O361" s="206"/>
      <c r="P361" s="206"/>
      <c r="Q361" s="206"/>
      <c r="R361" s="206"/>
      <c r="S361" s="206"/>
      <c r="T361" s="207"/>
      <c r="U361" s="13"/>
      <c r="V361" s="13"/>
      <c r="W361" s="13"/>
      <c r="X361" s="13"/>
      <c r="Y361" s="13"/>
      <c r="Z361" s="13"/>
      <c r="AA361" s="13"/>
      <c r="AB361" s="13"/>
      <c r="AC361" s="13"/>
      <c r="AD361" s="13"/>
      <c r="AE361" s="13"/>
      <c r="AT361" s="201" t="s">
        <v>158</v>
      </c>
      <c r="AU361" s="201" t="s">
        <v>84</v>
      </c>
      <c r="AV361" s="13" t="s">
        <v>84</v>
      </c>
      <c r="AW361" s="13" t="s">
        <v>31</v>
      </c>
      <c r="AX361" s="13" t="s">
        <v>74</v>
      </c>
      <c r="AY361" s="201" t="s">
        <v>145</v>
      </c>
    </row>
    <row r="362" s="14" customFormat="1">
      <c r="A362" s="14"/>
      <c r="B362" s="208"/>
      <c r="C362" s="14"/>
      <c r="D362" s="193" t="s">
        <v>158</v>
      </c>
      <c r="E362" s="209" t="s">
        <v>1</v>
      </c>
      <c r="F362" s="210" t="s">
        <v>160</v>
      </c>
      <c r="G362" s="14"/>
      <c r="H362" s="211">
        <v>17</v>
      </c>
      <c r="I362" s="212"/>
      <c r="J362" s="14"/>
      <c r="K362" s="14"/>
      <c r="L362" s="208"/>
      <c r="M362" s="213"/>
      <c r="N362" s="214"/>
      <c r="O362" s="214"/>
      <c r="P362" s="214"/>
      <c r="Q362" s="214"/>
      <c r="R362" s="214"/>
      <c r="S362" s="214"/>
      <c r="T362" s="215"/>
      <c r="U362" s="14"/>
      <c r="V362" s="14"/>
      <c r="W362" s="14"/>
      <c r="X362" s="14"/>
      <c r="Y362" s="14"/>
      <c r="Z362" s="14"/>
      <c r="AA362" s="14"/>
      <c r="AB362" s="14"/>
      <c r="AC362" s="14"/>
      <c r="AD362" s="14"/>
      <c r="AE362" s="14"/>
      <c r="AT362" s="209" t="s">
        <v>158</v>
      </c>
      <c r="AU362" s="209" t="s">
        <v>84</v>
      </c>
      <c r="AV362" s="14" t="s">
        <v>152</v>
      </c>
      <c r="AW362" s="14" t="s">
        <v>31</v>
      </c>
      <c r="AX362" s="14" t="s">
        <v>82</v>
      </c>
      <c r="AY362" s="209" t="s">
        <v>145</v>
      </c>
    </row>
    <row r="363" s="2" customFormat="1" ht="24.15" customHeight="1">
      <c r="A363" s="38"/>
      <c r="B363" s="179"/>
      <c r="C363" s="180" t="s">
        <v>579</v>
      </c>
      <c r="D363" s="180" t="s">
        <v>147</v>
      </c>
      <c r="E363" s="181" t="s">
        <v>1300</v>
      </c>
      <c r="F363" s="182" t="s">
        <v>1301</v>
      </c>
      <c r="G363" s="183" t="s">
        <v>392</v>
      </c>
      <c r="H363" s="184">
        <v>17</v>
      </c>
      <c r="I363" s="185"/>
      <c r="J363" s="186">
        <f>ROUND(I363*H363,2)</f>
        <v>0</v>
      </c>
      <c r="K363" s="182" t="s">
        <v>151</v>
      </c>
      <c r="L363" s="39"/>
      <c r="M363" s="187" t="s">
        <v>1</v>
      </c>
      <c r="N363" s="188" t="s">
        <v>39</v>
      </c>
      <c r="O363" s="77"/>
      <c r="P363" s="189">
        <f>O363*H363</f>
        <v>0</v>
      </c>
      <c r="Q363" s="189">
        <v>2.0000000000000002E-05</v>
      </c>
      <c r="R363" s="189">
        <f>Q363*H363</f>
        <v>0.00034000000000000002</v>
      </c>
      <c r="S363" s="189">
        <v>0</v>
      </c>
      <c r="T363" s="190">
        <f>S363*H363</f>
        <v>0</v>
      </c>
      <c r="U363" s="38"/>
      <c r="V363" s="38"/>
      <c r="W363" s="38"/>
      <c r="X363" s="38"/>
      <c r="Y363" s="38"/>
      <c r="Z363" s="38"/>
      <c r="AA363" s="38"/>
      <c r="AB363" s="38"/>
      <c r="AC363" s="38"/>
      <c r="AD363" s="38"/>
      <c r="AE363" s="38"/>
      <c r="AR363" s="191" t="s">
        <v>263</v>
      </c>
      <c r="AT363" s="191" t="s">
        <v>147</v>
      </c>
      <c r="AU363" s="191" t="s">
        <v>84</v>
      </c>
      <c r="AY363" s="19" t="s">
        <v>145</v>
      </c>
      <c r="BE363" s="192">
        <f>IF(N363="základní",J363,0)</f>
        <v>0</v>
      </c>
      <c r="BF363" s="192">
        <f>IF(N363="snížená",J363,0)</f>
        <v>0</v>
      </c>
      <c r="BG363" s="192">
        <f>IF(N363="zákl. přenesená",J363,0)</f>
        <v>0</v>
      </c>
      <c r="BH363" s="192">
        <f>IF(N363="sníž. přenesená",J363,0)</f>
        <v>0</v>
      </c>
      <c r="BI363" s="192">
        <f>IF(N363="nulová",J363,0)</f>
        <v>0</v>
      </c>
      <c r="BJ363" s="19" t="s">
        <v>82</v>
      </c>
      <c r="BK363" s="192">
        <f>ROUND(I363*H363,2)</f>
        <v>0</v>
      </c>
      <c r="BL363" s="19" t="s">
        <v>263</v>
      </c>
      <c r="BM363" s="191" t="s">
        <v>1302</v>
      </c>
    </row>
    <row r="364" s="2" customFormat="1">
      <c r="A364" s="38"/>
      <c r="B364" s="39"/>
      <c r="C364" s="38"/>
      <c r="D364" s="193" t="s">
        <v>154</v>
      </c>
      <c r="E364" s="38"/>
      <c r="F364" s="194" t="s">
        <v>1303</v>
      </c>
      <c r="G364" s="38"/>
      <c r="H364" s="38"/>
      <c r="I364" s="195"/>
      <c r="J364" s="38"/>
      <c r="K364" s="38"/>
      <c r="L364" s="39"/>
      <c r="M364" s="196"/>
      <c r="N364" s="197"/>
      <c r="O364" s="77"/>
      <c r="P364" s="77"/>
      <c r="Q364" s="77"/>
      <c r="R364" s="77"/>
      <c r="S364" s="77"/>
      <c r="T364" s="78"/>
      <c r="U364" s="38"/>
      <c r="V364" s="38"/>
      <c r="W364" s="38"/>
      <c r="X364" s="38"/>
      <c r="Y364" s="38"/>
      <c r="Z364" s="38"/>
      <c r="AA364" s="38"/>
      <c r="AB364" s="38"/>
      <c r="AC364" s="38"/>
      <c r="AD364" s="38"/>
      <c r="AE364" s="38"/>
      <c r="AT364" s="19" t="s">
        <v>154</v>
      </c>
      <c r="AU364" s="19" t="s">
        <v>84</v>
      </c>
    </row>
    <row r="365" s="2" customFormat="1">
      <c r="A365" s="38"/>
      <c r="B365" s="39"/>
      <c r="C365" s="38"/>
      <c r="D365" s="198" t="s">
        <v>156</v>
      </c>
      <c r="E365" s="38"/>
      <c r="F365" s="199" t="s">
        <v>1304</v>
      </c>
      <c r="G365" s="38"/>
      <c r="H365" s="38"/>
      <c r="I365" s="195"/>
      <c r="J365" s="38"/>
      <c r="K365" s="38"/>
      <c r="L365" s="39"/>
      <c r="M365" s="196"/>
      <c r="N365" s="197"/>
      <c r="O365" s="77"/>
      <c r="P365" s="77"/>
      <c r="Q365" s="77"/>
      <c r="R365" s="77"/>
      <c r="S365" s="77"/>
      <c r="T365" s="78"/>
      <c r="U365" s="38"/>
      <c r="V365" s="38"/>
      <c r="W365" s="38"/>
      <c r="X365" s="38"/>
      <c r="Y365" s="38"/>
      <c r="Z365" s="38"/>
      <c r="AA365" s="38"/>
      <c r="AB365" s="38"/>
      <c r="AC365" s="38"/>
      <c r="AD365" s="38"/>
      <c r="AE365" s="38"/>
      <c r="AT365" s="19" t="s">
        <v>156</v>
      </c>
      <c r="AU365" s="19" t="s">
        <v>84</v>
      </c>
    </row>
    <row r="366" s="15" customFormat="1">
      <c r="A366" s="15"/>
      <c r="B366" s="216"/>
      <c r="C366" s="15"/>
      <c r="D366" s="193" t="s">
        <v>158</v>
      </c>
      <c r="E366" s="217" t="s">
        <v>1</v>
      </c>
      <c r="F366" s="218" t="s">
        <v>1208</v>
      </c>
      <c r="G366" s="15"/>
      <c r="H366" s="217" t="s">
        <v>1</v>
      </c>
      <c r="I366" s="219"/>
      <c r="J366" s="15"/>
      <c r="K366" s="15"/>
      <c r="L366" s="216"/>
      <c r="M366" s="220"/>
      <c r="N366" s="221"/>
      <c r="O366" s="221"/>
      <c r="P366" s="221"/>
      <c r="Q366" s="221"/>
      <c r="R366" s="221"/>
      <c r="S366" s="221"/>
      <c r="T366" s="222"/>
      <c r="U366" s="15"/>
      <c r="V366" s="15"/>
      <c r="W366" s="15"/>
      <c r="X366" s="15"/>
      <c r="Y366" s="15"/>
      <c r="Z366" s="15"/>
      <c r="AA366" s="15"/>
      <c r="AB366" s="15"/>
      <c r="AC366" s="15"/>
      <c r="AD366" s="15"/>
      <c r="AE366" s="15"/>
      <c r="AT366" s="217" t="s">
        <v>158</v>
      </c>
      <c r="AU366" s="217" t="s">
        <v>84</v>
      </c>
      <c r="AV366" s="15" t="s">
        <v>82</v>
      </c>
      <c r="AW366" s="15" t="s">
        <v>31</v>
      </c>
      <c r="AX366" s="15" t="s">
        <v>74</v>
      </c>
      <c r="AY366" s="217" t="s">
        <v>145</v>
      </c>
    </row>
    <row r="367" s="13" customFormat="1">
      <c r="A367" s="13"/>
      <c r="B367" s="200"/>
      <c r="C367" s="13"/>
      <c r="D367" s="193" t="s">
        <v>158</v>
      </c>
      <c r="E367" s="201" t="s">
        <v>1</v>
      </c>
      <c r="F367" s="202" t="s">
        <v>1299</v>
      </c>
      <c r="G367" s="13"/>
      <c r="H367" s="203">
        <v>17</v>
      </c>
      <c r="I367" s="204"/>
      <c r="J367" s="13"/>
      <c r="K367" s="13"/>
      <c r="L367" s="200"/>
      <c r="M367" s="205"/>
      <c r="N367" s="206"/>
      <c r="O367" s="206"/>
      <c r="P367" s="206"/>
      <c r="Q367" s="206"/>
      <c r="R367" s="206"/>
      <c r="S367" s="206"/>
      <c r="T367" s="207"/>
      <c r="U367" s="13"/>
      <c r="V367" s="13"/>
      <c r="W367" s="13"/>
      <c r="X367" s="13"/>
      <c r="Y367" s="13"/>
      <c r="Z367" s="13"/>
      <c r="AA367" s="13"/>
      <c r="AB367" s="13"/>
      <c r="AC367" s="13"/>
      <c r="AD367" s="13"/>
      <c r="AE367" s="13"/>
      <c r="AT367" s="201" t="s">
        <v>158</v>
      </c>
      <c r="AU367" s="201" t="s">
        <v>84</v>
      </c>
      <c r="AV367" s="13" t="s">
        <v>84</v>
      </c>
      <c r="AW367" s="13" t="s">
        <v>31</v>
      </c>
      <c r="AX367" s="13" t="s">
        <v>74</v>
      </c>
      <c r="AY367" s="201" t="s">
        <v>145</v>
      </c>
    </row>
    <row r="368" s="14" customFormat="1">
      <c r="A368" s="14"/>
      <c r="B368" s="208"/>
      <c r="C368" s="14"/>
      <c r="D368" s="193" t="s">
        <v>158</v>
      </c>
      <c r="E368" s="209" t="s">
        <v>1</v>
      </c>
      <c r="F368" s="210" t="s">
        <v>160</v>
      </c>
      <c r="G368" s="14"/>
      <c r="H368" s="211">
        <v>17</v>
      </c>
      <c r="I368" s="212"/>
      <c r="J368" s="14"/>
      <c r="K368" s="14"/>
      <c r="L368" s="208"/>
      <c r="M368" s="213"/>
      <c r="N368" s="214"/>
      <c r="O368" s="214"/>
      <c r="P368" s="214"/>
      <c r="Q368" s="214"/>
      <c r="R368" s="214"/>
      <c r="S368" s="214"/>
      <c r="T368" s="215"/>
      <c r="U368" s="14"/>
      <c r="V368" s="14"/>
      <c r="W368" s="14"/>
      <c r="X368" s="14"/>
      <c r="Y368" s="14"/>
      <c r="Z368" s="14"/>
      <c r="AA368" s="14"/>
      <c r="AB368" s="14"/>
      <c r="AC368" s="14"/>
      <c r="AD368" s="14"/>
      <c r="AE368" s="14"/>
      <c r="AT368" s="209" t="s">
        <v>158</v>
      </c>
      <c r="AU368" s="209" t="s">
        <v>84</v>
      </c>
      <c r="AV368" s="14" t="s">
        <v>152</v>
      </c>
      <c r="AW368" s="14" t="s">
        <v>31</v>
      </c>
      <c r="AX368" s="14" t="s">
        <v>82</v>
      </c>
      <c r="AY368" s="209" t="s">
        <v>145</v>
      </c>
    </row>
    <row r="369" s="2" customFormat="1" ht="24.15" customHeight="1">
      <c r="A369" s="38"/>
      <c r="B369" s="179"/>
      <c r="C369" s="180" t="s">
        <v>587</v>
      </c>
      <c r="D369" s="180" t="s">
        <v>147</v>
      </c>
      <c r="E369" s="181" t="s">
        <v>1305</v>
      </c>
      <c r="F369" s="182" t="s">
        <v>1306</v>
      </c>
      <c r="G369" s="183" t="s">
        <v>169</v>
      </c>
      <c r="H369" s="184">
        <v>0.012999999999999999</v>
      </c>
      <c r="I369" s="185"/>
      <c r="J369" s="186">
        <f>ROUND(I369*H369,2)</f>
        <v>0</v>
      </c>
      <c r="K369" s="182" t="s">
        <v>151</v>
      </c>
      <c r="L369" s="39"/>
      <c r="M369" s="187" t="s">
        <v>1</v>
      </c>
      <c r="N369" s="188" t="s">
        <v>39</v>
      </c>
      <c r="O369" s="77"/>
      <c r="P369" s="189">
        <f>O369*H369</f>
        <v>0</v>
      </c>
      <c r="Q369" s="189">
        <v>0</v>
      </c>
      <c r="R369" s="189">
        <f>Q369*H369</f>
        <v>0</v>
      </c>
      <c r="S369" s="189">
        <v>0</v>
      </c>
      <c r="T369" s="190">
        <f>S369*H369</f>
        <v>0</v>
      </c>
      <c r="U369" s="38"/>
      <c r="V369" s="38"/>
      <c r="W369" s="38"/>
      <c r="X369" s="38"/>
      <c r="Y369" s="38"/>
      <c r="Z369" s="38"/>
      <c r="AA369" s="38"/>
      <c r="AB369" s="38"/>
      <c r="AC369" s="38"/>
      <c r="AD369" s="38"/>
      <c r="AE369" s="38"/>
      <c r="AR369" s="191" t="s">
        <v>263</v>
      </c>
      <c r="AT369" s="191" t="s">
        <v>147</v>
      </c>
      <c r="AU369" s="191" t="s">
        <v>84</v>
      </c>
      <c r="AY369" s="19" t="s">
        <v>145</v>
      </c>
      <c r="BE369" s="192">
        <f>IF(N369="základní",J369,0)</f>
        <v>0</v>
      </c>
      <c r="BF369" s="192">
        <f>IF(N369="snížená",J369,0)</f>
        <v>0</v>
      </c>
      <c r="BG369" s="192">
        <f>IF(N369="zákl. přenesená",J369,0)</f>
        <v>0</v>
      </c>
      <c r="BH369" s="192">
        <f>IF(N369="sníž. přenesená",J369,0)</f>
        <v>0</v>
      </c>
      <c r="BI369" s="192">
        <f>IF(N369="nulová",J369,0)</f>
        <v>0</v>
      </c>
      <c r="BJ369" s="19" t="s">
        <v>82</v>
      </c>
      <c r="BK369" s="192">
        <f>ROUND(I369*H369,2)</f>
        <v>0</v>
      </c>
      <c r="BL369" s="19" t="s">
        <v>263</v>
      </c>
      <c r="BM369" s="191" t="s">
        <v>1307</v>
      </c>
    </row>
    <row r="370" s="2" customFormat="1">
      <c r="A370" s="38"/>
      <c r="B370" s="39"/>
      <c r="C370" s="38"/>
      <c r="D370" s="193" t="s">
        <v>154</v>
      </c>
      <c r="E370" s="38"/>
      <c r="F370" s="194" t="s">
        <v>1308</v>
      </c>
      <c r="G370" s="38"/>
      <c r="H370" s="38"/>
      <c r="I370" s="195"/>
      <c r="J370" s="38"/>
      <c r="K370" s="38"/>
      <c r="L370" s="39"/>
      <c r="M370" s="196"/>
      <c r="N370" s="197"/>
      <c r="O370" s="77"/>
      <c r="P370" s="77"/>
      <c r="Q370" s="77"/>
      <c r="R370" s="77"/>
      <c r="S370" s="77"/>
      <c r="T370" s="78"/>
      <c r="U370" s="38"/>
      <c r="V370" s="38"/>
      <c r="W370" s="38"/>
      <c r="X370" s="38"/>
      <c r="Y370" s="38"/>
      <c r="Z370" s="38"/>
      <c r="AA370" s="38"/>
      <c r="AB370" s="38"/>
      <c r="AC370" s="38"/>
      <c r="AD370" s="38"/>
      <c r="AE370" s="38"/>
      <c r="AT370" s="19" t="s">
        <v>154</v>
      </c>
      <c r="AU370" s="19" t="s">
        <v>84</v>
      </c>
    </row>
    <row r="371" s="2" customFormat="1">
      <c r="A371" s="38"/>
      <c r="B371" s="39"/>
      <c r="C371" s="38"/>
      <c r="D371" s="198" t="s">
        <v>156</v>
      </c>
      <c r="E371" s="38"/>
      <c r="F371" s="199" t="s">
        <v>1309</v>
      </c>
      <c r="G371" s="38"/>
      <c r="H371" s="38"/>
      <c r="I371" s="195"/>
      <c r="J371" s="38"/>
      <c r="K371" s="38"/>
      <c r="L371" s="39"/>
      <c r="M371" s="196"/>
      <c r="N371" s="197"/>
      <c r="O371" s="77"/>
      <c r="P371" s="77"/>
      <c r="Q371" s="77"/>
      <c r="R371" s="77"/>
      <c r="S371" s="77"/>
      <c r="T371" s="78"/>
      <c r="U371" s="38"/>
      <c r="V371" s="38"/>
      <c r="W371" s="38"/>
      <c r="X371" s="38"/>
      <c r="Y371" s="38"/>
      <c r="Z371" s="38"/>
      <c r="AA371" s="38"/>
      <c r="AB371" s="38"/>
      <c r="AC371" s="38"/>
      <c r="AD371" s="38"/>
      <c r="AE371" s="38"/>
      <c r="AT371" s="19" t="s">
        <v>156</v>
      </c>
      <c r="AU371" s="19" t="s">
        <v>84</v>
      </c>
    </row>
    <row r="372" s="2" customFormat="1" ht="33" customHeight="1">
      <c r="A372" s="38"/>
      <c r="B372" s="179"/>
      <c r="C372" s="180" t="s">
        <v>597</v>
      </c>
      <c r="D372" s="180" t="s">
        <v>147</v>
      </c>
      <c r="E372" s="181" t="s">
        <v>1310</v>
      </c>
      <c r="F372" s="182" t="s">
        <v>1311</v>
      </c>
      <c r="G372" s="183" t="s">
        <v>169</v>
      </c>
      <c r="H372" s="184">
        <v>0.012999999999999999</v>
      </c>
      <c r="I372" s="185"/>
      <c r="J372" s="186">
        <f>ROUND(I372*H372,2)</f>
        <v>0</v>
      </c>
      <c r="K372" s="182" t="s">
        <v>151</v>
      </c>
      <c r="L372" s="39"/>
      <c r="M372" s="187" t="s">
        <v>1</v>
      </c>
      <c r="N372" s="188" t="s">
        <v>39</v>
      </c>
      <c r="O372" s="77"/>
      <c r="P372" s="189">
        <f>O372*H372</f>
        <v>0</v>
      </c>
      <c r="Q372" s="189">
        <v>0</v>
      </c>
      <c r="R372" s="189">
        <f>Q372*H372</f>
        <v>0</v>
      </c>
      <c r="S372" s="189">
        <v>0</v>
      </c>
      <c r="T372" s="190">
        <f>S372*H372</f>
        <v>0</v>
      </c>
      <c r="U372" s="38"/>
      <c r="V372" s="38"/>
      <c r="W372" s="38"/>
      <c r="X372" s="38"/>
      <c r="Y372" s="38"/>
      <c r="Z372" s="38"/>
      <c r="AA372" s="38"/>
      <c r="AB372" s="38"/>
      <c r="AC372" s="38"/>
      <c r="AD372" s="38"/>
      <c r="AE372" s="38"/>
      <c r="AR372" s="191" t="s">
        <v>263</v>
      </c>
      <c r="AT372" s="191" t="s">
        <v>147</v>
      </c>
      <c r="AU372" s="191" t="s">
        <v>84</v>
      </c>
      <c r="AY372" s="19" t="s">
        <v>145</v>
      </c>
      <c r="BE372" s="192">
        <f>IF(N372="základní",J372,0)</f>
        <v>0</v>
      </c>
      <c r="BF372" s="192">
        <f>IF(N372="snížená",J372,0)</f>
        <v>0</v>
      </c>
      <c r="BG372" s="192">
        <f>IF(N372="zákl. přenesená",J372,0)</f>
        <v>0</v>
      </c>
      <c r="BH372" s="192">
        <f>IF(N372="sníž. přenesená",J372,0)</f>
        <v>0</v>
      </c>
      <c r="BI372" s="192">
        <f>IF(N372="nulová",J372,0)</f>
        <v>0</v>
      </c>
      <c r="BJ372" s="19" t="s">
        <v>82</v>
      </c>
      <c r="BK372" s="192">
        <f>ROUND(I372*H372,2)</f>
        <v>0</v>
      </c>
      <c r="BL372" s="19" t="s">
        <v>263</v>
      </c>
      <c r="BM372" s="191" t="s">
        <v>1312</v>
      </c>
    </row>
    <row r="373" s="2" customFormat="1">
      <c r="A373" s="38"/>
      <c r="B373" s="39"/>
      <c r="C373" s="38"/>
      <c r="D373" s="193" t="s">
        <v>154</v>
      </c>
      <c r="E373" s="38"/>
      <c r="F373" s="194" t="s">
        <v>1313</v>
      </c>
      <c r="G373" s="38"/>
      <c r="H373" s="38"/>
      <c r="I373" s="195"/>
      <c r="J373" s="38"/>
      <c r="K373" s="38"/>
      <c r="L373" s="39"/>
      <c r="M373" s="196"/>
      <c r="N373" s="197"/>
      <c r="O373" s="77"/>
      <c r="P373" s="77"/>
      <c r="Q373" s="77"/>
      <c r="R373" s="77"/>
      <c r="S373" s="77"/>
      <c r="T373" s="78"/>
      <c r="U373" s="38"/>
      <c r="V373" s="38"/>
      <c r="W373" s="38"/>
      <c r="X373" s="38"/>
      <c r="Y373" s="38"/>
      <c r="Z373" s="38"/>
      <c r="AA373" s="38"/>
      <c r="AB373" s="38"/>
      <c r="AC373" s="38"/>
      <c r="AD373" s="38"/>
      <c r="AE373" s="38"/>
      <c r="AT373" s="19" t="s">
        <v>154</v>
      </c>
      <c r="AU373" s="19" t="s">
        <v>84</v>
      </c>
    </row>
    <row r="374" s="2" customFormat="1">
      <c r="A374" s="38"/>
      <c r="B374" s="39"/>
      <c r="C374" s="38"/>
      <c r="D374" s="198" t="s">
        <v>156</v>
      </c>
      <c r="E374" s="38"/>
      <c r="F374" s="199" t="s">
        <v>1314</v>
      </c>
      <c r="G374" s="38"/>
      <c r="H374" s="38"/>
      <c r="I374" s="195"/>
      <c r="J374" s="38"/>
      <c r="K374" s="38"/>
      <c r="L374" s="39"/>
      <c r="M374" s="196"/>
      <c r="N374" s="197"/>
      <c r="O374" s="77"/>
      <c r="P374" s="77"/>
      <c r="Q374" s="77"/>
      <c r="R374" s="77"/>
      <c r="S374" s="77"/>
      <c r="T374" s="78"/>
      <c r="U374" s="38"/>
      <c r="V374" s="38"/>
      <c r="W374" s="38"/>
      <c r="X374" s="38"/>
      <c r="Y374" s="38"/>
      <c r="Z374" s="38"/>
      <c r="AA374" s="38"/>
      <c r="AB374" s="38"/>
      <c r="AC374" s="38"/>
      <c r="AD374" s="38"/>
      <c r="AE374" s="38"/>
      <c r="AT374" s="19" t="s">
        <v>156</v>
      </c>
      <c r="AU374" s="19" t="s">
        <v>84</v>
      </c>
    </row>
    <row r="375" s="12" customFormat="1" ht="22.8" customHeight="1">
      <c r="A375" s="12"/>
      <c r="B375" s="166"/>
      <c r="C375" s="12"/>
      <c r="D375" s="167" t="s">
        <v>73</v>
      </c>
      <c r="E375" s="177" t="s">
        <v>1315</v>
      </c>
      <c r="F375" s="177" t="s">
        <v>1316</v>
      </c>
      <c r="G375" s="12"/>
      <c r="H375" s="12"/>
      <c r="I375" s="169"/>
      <c r="J375" s="178">
        <f>BK375</f>
        <v>0</v>
      </c>
      <c r="K375" s="12"/>
      <c r="L375" s="166"/>
      <c r="M375" s="171"/>
      <c r="N375" s="172"/>
      <c r="O375" s="172"/>
      <c r="P375" s="173">
        <f>SUM(P376:P462)</f>
        <v>0</v>
      </c>
      <c r="Q375" s="172"/>
      <c r="R375" s="173">
        <f>SUM(R376:R462)</f>
        <v>0.064990000000000006</v>
      </c>
      <c r="S375" s="172"/>
      <c r="T375" s="174">
        <f>SUM(T376:T462)</f>
        <v>0</v>
      </c>
      <c r="U375" s="12"/>
      <c r="V375" s="12"/>
      <c r="W375" s="12"/>
      <c r="X375" s="12"/>
      <c r="Y375" s="12"/>
      <c r="Z375" s="12"/>
      <c r="AA375" s="12"/>
      <c r="AB375" s="12"/>
      <c r="AC375" s="12"/>
      <c r="AD375" s="12"/>
      <c r="AE375" s="12"/>
      <c r="AR375" s="167" t="s">
        <v>84</v>
      </c>
      <c r="AT375" s="175" t="s">
        <v>73</v>
      </c>
      <c r="AU375" s="175" t="s">
        <v>82</v>
      </c>
      <c r="AY375" s="167" t="s">
        <v>145</v>
      </c>
      <c r="BK375" s="176">
        <f>SUM(BK376:BK462)</f>
        <v>0</v>
      </c>
    </row>
    <row r="376" s="2" customFormat="1" ht="24.15" customHeight="1">
      <c r="A376" s="38"/>
      <c r="B376" s="179"/>
      <c r="C376" s="180" t="s">
        <v>606</v>
      </c>
      <c r="D376" s="180" t="s">
        <v>147</v>
      </c>
      <c r="E376" s="181" t="s">
        <v>1317</v>
      </c>
      <c r="F376" s="182" t="s">
        <v>1318</v>
      </c>
      <c r="G376" s="183" t="s">
        <v>789</v>
      </c>
      <c r="H376" s="184">
        <v>1</v>
      </c>
      <c r="I376" s="185"/>
      <c r="J376" s="186">
        <f>ROUND(I376*H376,2)</f>
        <v>0</v>
      </c>
      <c r="K376" s="182" t="s">
        <v>151</v>
      </c>
      <c r="L376" s="39"/>
      <c r="M376" s="187" t="s">
        <v>1</v>
      </c>
      <c r="N376" s="188" t="s">
        <v>39</v>
      </c>
      <c r="O376" s="77"/>
      <c r="P376" s="189">
        <f>O376*H376</f>
        <v>0</v>
      </c>
      <c r="Q376" s="189">
        <v>0.017469999999999999</v>
      </c>
      <c r="R376" s="189">
        <f>Q376*H376</f>
        <v>0.017469999999999999</v>
      </c>
      <c r="S376" s="189">
        <v>0</v>
      </c>
      <c r="T376" s="190">
        <f>S376*H376</f>
        <v>0</v>
      </c>
      <c r="U376" s="38"/>
      <c r="V376" s="38"/>
      <c r="W376" s="38"/>
      <c r="X376" s="38"/>
      <c r="Y376" s="38"/>
      <c r="Z376" s="38"/>
      <c r="AA376" s="38"/>
      <c r="AB376" s="38"/>
      <c r="AC376" s="38"/>
      <c r="AD376" s="38"/>
      <c r="AE376" s="38"/>
      <c r="AR376" s="191" t="s">
        <v>263</v>
      </c>
      <c r="AT376" s="191" t="s">
        <v>147</v>
      </c>
      <c r="AU376" s="191" t="s">
        <v>84</v>
      </c>
      <c r="AY376" s="19" t="s">
        <v>145</v>
      </c>
      <c r="BE376" s="192">
        <f>IF(N376="základní",J376,0)</f>
        <v>0</v>
      </c>
      <c r="BF376" s="192">
        <f>IF(N376="snížená",J376,0)</f>
        <v>0</v>
      </c>
      <c r="BG376" s="192">
        <f>IF(N376="zákl. přenesená",J376,0)</f>
        <v>0</v>
      </c>
      <c r="BH376" s="192">
        <f>IF(N376="sníž. přenesená",J376,0)</f>
        <v>0</v>
      </c>
      <c r="BI376" s="192">
        <f>IF(N376="nulová",J376,0)</f>
        <v>0</v>
      </c>
      <c r="BJ376" s="19" t="s">
        <v>82</v>
      </c>
      <c r="BK376" s="192">
        <f>ROUND(I376*H376,2)</f>
        <v>0</v>
      </c>
      <c r="BL376" s="19" t="s">
        <v>263</v>
      </c>
      <c r="BM376" s="191" t="s">
        <v>1319</v>
      </c>
    </row>
    <row r="377" s="2" customFormat="1">
      <c r="A377" s="38"/>
      <c r="B377" s="39"/>
      <c r="C377" s="38"/>
      <c r="D377" s="193" t="s">
        <v>154</v>
      </c>
      <c r="E377" s="38"/>
      <c r="F377" s="194" t="s">
        <v>1320</v>
      </c>
      <c r="G377" s="38"/>
      <c r="H377" s="38"/>
      <c r="I377" s="195"/>
      <c r="J377" s="38"/>
      <c r="K377" s="38"/>
      <c r="L377" s="39"/>
      <c r="M377" s="196"/>
      <c r="N377" s="197"/>
      <c r="O377" s="77"/>
      <c r="P377" s="77"/>
      <c r="Q377" s="77"/>
      <c r="R377" s="77"/>
      <c r="S377" s="77"/>
      <c r="T377" s="78"/>
      <c r="U377" s="38"/>
      <c r="V377" s="38"/>
      <c r="W377" s="38"/>
      <c r="X377" s="38"/>
      <c r="Y377" s="38"/>
      <c r="Z377" s="38"/>
      <c r="AA377" s="38"/>
      <c r="AB377" s="38"/>
      <c r="AC377" s="38"/>
      <c r="AD377" s="38"/>
      <c r="AE377" s="38"/>
      <c r="AT377" s="19" t="s">
        <v>154</v>
      </c>
      <c r="AU377" s="19" t="s">
        <v>84</v>
      </c>
    </row>
    <row r="378" s="2" customFormat="1">
      <c r="A378" s="38"/>
      <c r="B378" s="39"/>
      <c r="C378" s="38"/>
      <c r="D378" s="198" t="s">
        <v>156</v>
      </c>
      <c r="E378" s="38"/>
      <c r="F378" s="199" t="s">
        <v>1321</v>
      </c>
      <c r="G378" s="38"/>
      <c r="H378" s="38"/>
      <c r="I378" s="195"/>
      <c r="J378" s="38"/>
      <c r="K378" s="38"/>
      <c r="L378" s="39"/>
      <c r="M378" s="196"/>
      <c r="N378" s="197"/>
      <c r="O378" s="77"/>
      <c r="P378" s="77"/>
      <c r="Q378" s="77"/>
      <c r="R378" s="77"/>
      <c r="S378" s="77"/>
      <c r="T378" s="78"/>
      <c r="U378" s="38"/>
      <c r="V378" s="38"/>
      <c r="W378" s="38"/>
      <c r="X378" s="38"/>
      <c r="Y378" s="38"/>
      <c r="Z378" s="38"/>
      <c r="AA378" s="38"/>
      <c r="AB378" s="38"/>
      <c r="AC378" s="38"/>
      <c r="AD378" s="38"/>
      <c r="AE378" s="38"/>
      <c r="AT378" s="19" t="s">
        <v>156</v>
      </c>
      <c r="AU378" s="19" t="s">
        <v>84</v>
      </c>
    </row>
    <row r="379" s="15" customFormat="1">
      <c r="A379" s="15"/>
      <c r="B379" s="216"/>
      <c r="C379" s="15"/>
      <c r="D379" s="193" t="s">
        <v>158</v>
      </c>
      <c r="E379" s="217" t="s">
        <v>1</v>
      </c>
      <c r="F379" s="218" t="s">
        <v>1322</v>
      </c>
      <c r="G379" s="15"/>
      <c r="H379" s="217" t="s">
        <v>1</v>
      </c>
      <c r="I379" s="219"/>
      <c r="J379" s="15"/>
      <c r="K379" s="15"/>
      <c r="L379" s="216"/>
      <c r="M379" s="220"/>
      <c r="N379" s="221"/>
      <c r="O379" s="221"/>
      <c r="P379" s="221"/>
      <c r="Q379" s="221"/>
      <c r="R379" s="221"/>
      <c r="S379" s="221"/>
      <c r="T379" s="222"/>
      <c r="U379" s="15"/>
      <c r="V379" s="15"/>
      <c r="W379" s="15"/>
      <c r="X379" s="15"/>
      <c r="Y379" s="15"/>
      <c r="Z379" s="15"/>
      <c r="AA379" s="15"/>
      <c r="AB379" s="15"/>
      <c r="AC379" s="15"/>
      <c r="AD379" s="15"/>
      <c r="AE379" s="15"/>
      <c r="AT379" s="217" t="s">
        <v>158</v>
      </c>
      <c r="AU379" s="217" t="s">
        <v>84</v>
      </c>
      <c r="AV379" s="15" t="s">
        <v>82</v>
      </c>
      <c r="AW379" s="15" t="s">
        <v>31</v>
      </c>
      <c r="AX379" s="15" t="s">
        <v>74</v>
      </c>
      <c r="AY379" s="217" t="s">
        <v>145</v>
      </c>
    </row>
    <row r="380" s="13" customFormat="1">
      <c r="A380" s="13"/>
      <c r="B380" s="200"/>
      <c r="C380" s="13"/>
      <c r="D380" s="193" t="s">
        <v>158</v>
      </c>
      <c r="E380" s="201" t="s">
        <v>1</v>
      </c>
      <c r="F380" s="202" t="s">
        <v>82</v>
      </c>
      <c r="G380" s="13"/>
      <c r="H380" s="203">
        <v>1</v>
      </c>
      <c r="I380" s="204"/>
      <c r="J380" s="13"/>
      <c r="K380" s="13"/>
      <c r="L380" s="200"/>
      <c r="M380" s="205"/>
      <c r="N380" s="206"/>
      <c r="O380" s="206"/>
      <c r="P380" s="206"/>
      <c r="Q380" s="206"/>
      <c r="R380" s="206"/>
      <c r="S380" s="206"/>
      <c r="T380" s="207"/>
      <c r="U380" s="13"/>
      <c r="V380" s="13"/>
      <c r="W380" s="13"/>
      <c r="X380" s="13"/>
      <c r="Y380" s="13"/>
      <c r="Z380" s="13"/>
      <c r="AA380" s="13"/>
      <c r="AB380" s="13"/>
      <c r="AC380" s="13"/>
      <c r="AD380" s="13"/>
      <c r="AE380" s="13"/>
      <c r="AT380" s="201" t="s">
        <v>158</v>
      </c>
      <c r="AU380" s="201" t="s">
        <v>84</v>
      </c>
      <c r="AV380" s="13" t="s">
        <v>84</v>
      </c>
      <c r="AW380" s="13" t="s">
        <v>31</v>
      </c>
      <c r="AX380" s="13" t="s">
        <v>74</v>
      </c>
      <c r="AY380" s="201" t="s">
        <v>145</v>
      </c>
    </row>
    <row r="381" s="14" customFormat="1">
      <c r="A381" s="14"/>
      <c r="B381" s="208"/>
      <c r="C381" s="14"/>
      <c r="D381" s="193" t="s">
        <v>158</v>
      </c>
      <c r="E381" s="209" t="s">
        <v>1</v>
      </c>
      <c r="F381" s="210" t="s">
        <v>160</v>
      </c>
      <c r="G381" s="14"/>
      <c r="H381" s="211">
        <v>1</v>
      </c>
      <c r="I381" s="212"/>
      <c r="J381" s="14"/>
      <c r="K381" s="14"/>
      <c r="L381" s="208"/>
      <c r="M381" s="213"/>
      <c r="N381" s="214"/>
      <c r="O381" s="214"/>
      <c r="P381" s="214"/>
      <c r="Q381" s="214"/>
      <c r="R381" s="214"/>
      <c r="S381" s="214"/>
      <c r="T381" s="215"/>
      <c r="U381" s="14"/>
      <c r="V381" s="14"/>
      <c r="W381" s="14"/>
      <c r="X381" s="14"/>
      <c r="Y381" s="14"/>
      <c r="Z381" s="14"/>
      <c r="AA381" s="14"/>
      <c r="AB381" s="14"/>
      <c r="AC381" s="14"/>
      <c r="AD381" s="14"/>
      <c r="AE381" s="14"/>
      <c r="AT381" s="209" t="s">
        <v>158</v>
      </c>
      <c r="AU381" s="209" t="s">
        <v>84</v>
      </c>
      <c r="AV381" s="14" t="s">
        <v>152</v>
      </c>
      <c r="AW381" s="14" t="s">
        <v>31</v>
      </c>
      <c r="AX381" s="14" t="s">
        <v>82</v>
      </c>
      <c r="AY381" s="209" t="s">
        <v>145</v>
      </c>
    </row>
    <row r="382" s="2" customFormat="1" ht="16.5" customHeight="1">
      <c r="A382" s="38"/>
      <c r="B382" s="179"/>
      <c r="C382" s="180" t="s">
        <v>614</v>
      </c>
      <c r="D382" s="180" t="s">
        <v>147</v>
      </c>
      <c r="E382" s="181" t="s">
        <v>1323</v>
      </c>
      <c r="F382" s="182" t="s">
        <v>1324</v>
      </c>
      <c r="G382" s="183" t="s">
        <v>233</v>
      </c>
      <c r="H382" s="184">
        <v>1</v>
      </c>
      <c r="I382" s="185"/>
      <c r="J382" s="186">
        <f>ROUND(I382*H382,2)</f>
        <v>0</v>
      </c>
      <c r="K382" s="182" t="s">
        <v>151</v>
      </c>
      <c r="L382" s="39"/>
      <c r="M382" s="187" t="s">
        <v>1</v>
      </c>
      <c r="N382" s="188" t="s">
        <v>39</v>
      </c>
      <c r="O382" s="77"/>
      <c r="P382" s="189">
        <f>O382*H382</f>
        <v>0</v>
      </c>
      <c r="Q382" s="189">
        <v>0</v>
      </c>
      <c r="R382" s="189">
        <f>Q382*H382</f>
        <v>0</v>
      </c>
      <c r="S382" s="189">
        <v>0</v>
      </c>
      <c r="T382" s="190">
        <f>S382*H382</f>
        <v>0</v>
      </c>
      <c r="U382" s="38"/>
      <c r="V382" s="38"/>
      <c r="W382" s="38"/>
      <c r="X382" s="38"/>
      <c r="Y382" s="38"/>
      <c r="Z382" s="38"/>
      <c r="AA382" s="38"/>
      <c r="AB382" s="38"/>
      <c r="AC382" s="38"/>
      <c r="AD382" s="38"/>
      <c r="AE382" s="38"/>
      <c r="AR382" s="191" t="s">
        <v>263</v>
      </c>
      <c r="AT382" s="191" t="s">
        <v>147</v>
      </c>
      <c r="AU382" s="191" t="s">
        <v>84</v>
      </c>
      <c r="AY382" s="19" t="s">
        <v>145</v>
      </c>
      <c r="BE382" s="192">
        <f>IF(N382="základní",J382,0)</f>
        <v>0</v>
      </c>
      <c r="BF382" s="192">
        <f>IF(N382="snížená",J382,0)</f>
        <v>0</v>
      </c>
      <c r="BG382" s="192">
        <f>IF(N382="zákl. přenesená",J382,0)</f>
        <v>0</v>
      </c>
      <c r="BH382" s="192">
        <f>IF(N382="sníž. přenesená",J382,0)</f>
        <v>0</v>
      </c>
      <c r="BI382" s="192">
        <f>IF(N382="nulová",J382,0)</f>
        <v>0</v>
      </c>
      <c r="BJ382" s="19" t="s">
        <v>82</v>
      </c>
      <c r="BK382" s="192">
        <f>ROUND(I382*H382,2)</f>
        <v>0</v>
      </c>
      <c r="BL382" s="19" t="s">
        <v>263</v>
      </c>
      <c r="BM382" s="191" t="s">
        <v>1325</v>
      </c>
    </row>
    <row r="383" s="2" customFormat="1">
      <c r="A383" s="38"/>
      <c r="B383" s="39"/>
      <c r="C383" s="38"/>
      <c r="D383" s="193" t="s">
        <v>154</v>
      </c>
      <c r="E383" s="38"/>
      <c r="F383" s="194" t="s">
        <v>1326</v>
      </c>
      <c r="G383" s="38"/>
      <c r="H383" s="38"/>
      <c r="I383" s="195"/>
      <c r="J383" s="38"/>
      <c r="K383" s="38"/>
      <c r="L383" s="39"/>
      <c r="M383" s="196"/>
      <c r="N383" s="197"/>
      <c r="O383" s="77"/>
      <c r="P383" s="77"/>
      <c r="Q383" s="77"/>
      <c r="R383" s="77"/>
      <c r="S383" s="77"/>
      <c r="T383" s="78"/>
      <c r="U383" s="38"/>
      <c r="V383" s="38"/>
      <c r="W383" s="38"/>
      <c r="X383" s="38"/>
      <c r="Y383" s="38"/>
      <c r="Z383" s="38"/>
      <c r="AA383" s="38"/>
      <c r="AB383" s="38"/>
      <c r="AC383" s="38"/>
      <c r="AD383" s="38"/>
      <c r="AE383" s="38"/>
      <c r="AT383" s="19" t="s">
        <v>154</v>
      </c>
      <c r="AU383" s="19" t="s">
        <v>84</v>
      </c>
    </row>
    <row r="384" s="2" customFormat="1">
      <c r="A384" s="38"/>
      <c r="B384" s="39"/>
      <c r="C384" s="38"/>
      <c r="D384" s="198" t="s">
        <v>156</v>
      </c>
      <c r="E384" s="38"/>
      <c r="F384" s="199" t="s">
        <v>1327</v>
      </c>
      <c r="G384" s="38"/>
      <c r="H384" s="38"/>
      <c r="I384" s="195"/>
      <c r="J384" s="38"/>
      <c r="K384" s="38"/>
      <c r="L384" s="39"/>
      <c r="M384" s="196"/>
      <c r="N384" s="197"/>
      <c r="O384" s="77"/>
      <c r="P384" s="77"/>
      <c r="Q384" s="77"/>
      <c r="R384" s="77"/>
      <c r="S384" s="77"/>
      <c r="T384" s="78"/>
      <c r="U384" s="38"/>
      <c r="V384" s="38"/>
      <c r="W384" s="38"/>
      <c r="X384" s="38"/>
      <c r="Y384" s="38"/>
      <c r="Z384" s="38"/>
      <c r="AA384" s="38"/>
      <c r="AB384" s="38"/>
      <c r="AC384" s="38"/>
      <c r="AD384" s="38"/>
      <c r="AE384" s="38"/>
      <c r="AT384" s="19" t="s">
        <v>156</v>
      </c>
      <c r="AU384" s="19" t="s">
        <v>84</v>
      </c>
    </row>
    <row r="385" s="2" customFormat="1" ht="16.5" customHeight="1">
      <c r="A385" s="38"/>
      <c r="B385" s="179"/>
      <c r="C385" s="224" t="s">
        <v>621</v>
      </c>
      <c r="D385" s="224" t="s">
        <v>238</v>
      </c>
      <c r="E385" s="225" t="s">
        <v>1328</v>
      </c>
      <c r="F385" s="226" t="s">
        <v>1329</v>
      </c>
      <c r="G385" s="227" t="s">
        <v>233</v>
      </c>
      <c r="H385" s="228">
        <v>1</v>
      </c>
      <c r="I385" s="229"/>
      <c r="J385" s="230">
        <f>ROUND(I385*H385,2)</f>
        <v>0</v>
      </c>
      <c r="K385" s="226" t="s">
        <v>151</v>
      </c>
      <c r="L385" s="231"/>
      <c r="M385" s="232" t="s">
        <v>1</v>
      </c>
      <c r="N385" s="233" t="s">
        <v>39</v>
      </c>
      <c r="O385" s="77"/>
      <c r="P385" s="189">
        <f>O385*H385</f>
        <v>0</v>
      </c>
      <c r="Q385" s="189">
        <v>0.0022000000000000001</v>
      </c>
      <c r="R385" s="189">
        <f>Q385*H385</f>
        <v>0.0022000000000000001</v>
      </c>
      <c r="S385" s="189">
        <v>0</v>
      </c>
      <c r="T385" s="190">
        <f>S385*H385</f>
        <v>0</v>
      </c>
      <c r="U385" s="38"/>
      <c r="V385" s="38"/>
      <c r="W385" s="38"/>
      <c r="X385" s="38"/>
      <c r="Y385" s="38"/>
      <c r="Z385" s="38"/>
      <c r="AA385" s="38"/>
      <c r="AB385" s="38"/>
      <c r="AC385" s="38"/>
      <c r="AD385" s="38"/>
      <c r="AE385" s="38"/>
      <c r="AR385" s="191" t="s">
        <v>304</v>
      </c>
      <c r="AT385" s="191" t="s">
        <v>238</v>
      </c>
      <c r="AU385" s="191" t="s">
        <v>84</v>
      </c>
      <c r="AY385" s="19" t="s">
        <v>145</v>
      </c>
      <c r="BE385" s="192">
        <f>IF(N385="základní",J385,0)</f>
        <v>0</v>
      </c>
      <c r="BF385" s="192">
        <f>IF(N385="snížená",J385,0)</f>
        <v>0</v>
      </c>
      <c r="BG385" s="192">
        <f>IF(N385="zákl. přenesená",J385,0)</f>
        <v>0</v>
      </c>
      <c r="BH385" s="192">
        <f>IF(N385="sníž. přenesená",J385,0)</f>
        <v>0</v>
      </c>
      <c r="BI385" s="192">
        <f>IF(N385="nulová",J385,0)</f>
        <v>0</v>
      </c>
      <c r="BJ385" s="19" t="s">
        <v>82</v>
      </c>
      <c r="BK385" s="192">
        <f>ROUND(I385*H385,2)</f>
        <v>0</v>
      </c>
      <c r="BL385" s="19" t="s">
        <v>263</v>
      </c>
      <c r="BM385" s="191" t="s">
        <v>1330</v>
      </c>
    </row>
    <row r="386" s="2" customFormat="1">
      <c r="A386" s="38"/>
      <c r="B386" s="39"/>
      <c r="C386" s="38"/>
      <c r="D386" s="193" t="s">
        <v>154</v>
      </c>
      <c r="E386" s="38"/>
      <c r="F386" s="194" t="s">
        <v>1329</v>
      </c>
      <c r="G386" s="38"/>
      <c r="H386" s="38"/>
      <c r="I386" s="195"/>
      <c r="J386" s="38"/>
      <c r="K386" s="38"/>
      <c r="L386" s="39"/>
      <c r="M386" s="196"/>
      <c r="N386" s="197"/>
      <c r="O386" s="77"/>
      <c r="P386" s="77"/>
      <c r="Q386" s="77"/>
      <c r="R386" s="77"/>
      <c r="S386" s="77"/>
      <c r="T386" s="78"/>
      <c r="U386" s="38"/>
      <c r="V386" s="38"/>
      <c r="W386" s="38"/>
      <c r="X386" s="38"/>
      <c r="Y386" s="38"/>
      <c r="Z386" s="38"/>
      <c r="AA386" s="38"/>
      <c r="AB386" s="38"/>
      <c r="AC386" s="38"/>
      <c r="AD386" s="38"/>
      <c r="AE386" s="38"/>
      <c r="AT386" s="19" t="s">
        <v>154</v>
      </c>
      <c r="AU386" s="19" t="s">
        <v>84</v>
      </c>
    </row>
    <row r="387" s="2" customFormat="1" ht="24.15" customHeight="1">
      <c r="A387" s="38"/>
      <c r="B387" s="179"/>
      <c r="C387" s="180" t="s">
        <v>628</v>
      </c>
      <c r="D387" s="180" t="s">
        <v>147</v>
      </c>
      <c r="E387" s="181" t="s">
        <v>1331</v>
      </c>
      <c r="F387" s="182" t="s">
        <v>1332</v>
      </c>
      <c r="G387" s="183" t="s">
        <v>789</v>
      </c>
      <c r="H387" s="184">
        <v>1</v>
      </c>
      <c r="I387" s="185"/>
      <c r="J387" s="186">
        <f>ROUND(I387*H387,2)</f>
        <v>0</v>
      </c>
      <c r="K387" s="182" t="s">
        <v>151</v>
      </c>
      <c r="L387" s="39"/>
      <c r="M387" s="187" t="s">
        <v>1</v>
      </c>
      <c r="N387" s="188" t="s">
        <v>39</v>
      </c>
      <c r="O387" s="77"/>
      <c r="P387" s="189">
        <f>O387*H387</f>
        <v>0</v>
      </c>
      <c r="Q387" s="189">
        <v>0.01247</v>
      </c>
      <c r="R387" s="189">
        <f>Q387*H387</f>
        <v>0.01247</v>
      </c>
      <c r="S387" s="189">
        <v>0</v>
      </c>
      <c r="T387" s="190">
        <f>S387*H387</f>
        <v>0</v>
      </c>
      <c r="U387" s="38"/>
      <c r="V387" s="38"/>
      <c r="W387" s="38"/>
      <c r="X387" s="38"/>
      <c r="Y387" s="38"/>
      <c r="Z387" s="38"/>
      <c r="AA387" s="38"/>
      <c r="AB387" s="38"/>
      <c r="AC387" s="38"/>
      <c r="AD387" s="38"/>
      <c r="AE387" s="38"/>
      <c r="AR387" s="191" t="s">
        <v>263</v>
      </c>
      <c r="AT387" s="191" t="s">
        <v>147</v>
      </c>
      <c r="AU387" s="191" t="s">
        <v>84</v>
      </c>
      <c r="AY387" s="19" t="s">
        <v>145</v>
      </c>
      <c r="BE387" s="192">
        <f>IF(N387="základní",J387,0)</f>
        <v>0</v>
      </c>
      <c r="BF387" s="192">
        <f>IF(N387="snížená",J387,0)</f>
        <v>0</v>
      </c>
      <c r="BG387" s="192">
        <f>IF(N387="zákl. přenesená",J387,0)</f>
        <v>0</v>
      </c>
      <c r="BH387" s="192">
        <f>IF(N387="sníž. přenesená",J387,0)</f>
        <v>0</v>
      </c>
      <c r="BI387" s="192">
        <f>IF(N387="nulová",J387,0)</f>
        <v>0</v>
      </c>
      <c r="BJ387" s="19" t="s">
        <v>82</v>
      </c>
      <c r="BK387" s="192">
        <f>ROUND(I387*H387,2)</f>
        <v>0</v>
      </c>
      <c r="BL387" s="19" t="s">
        <v>263</v>
      </c>
      <c r="BM387" s="191" t="s">
        <v>1333</v>
      </c>
    </row>
    <row r="388" s="2" customFormat="1">
      <c r="A388" s="38"/>
      <c r="B388" s="39"/>
      <c r="C388" s="38"/>
      <c r="D388" s="193" t="s">
        <v>154</v>
      </c>
      <c r="E388" s="38"/>
      <c r="F388" s="194" t="s">
        <v>1334</v>
      </c>
      <c r="G388" s="38"/>
      <c r="H388" s="38"/>
      <c r="I388" s="195"/>
      <c r="J388" s="38"/>
      <c r="K388" s="38"/>
      <c r="L388" s="39"/>
      <c r="M388" s="196"/>
      <c r="N388" s="197"/>
      <c r="O388" s="77"/>
      <c r="P388" s="77"/>
      <c r="Q388" s="77"/>
      <c r="R388" s="77"/>
      <c r="S388" s="77"/>
      <c r="T388" s="78"/>
      <c r="U388" s="38"/>
      <c r="V388" s="38"/>
      <c r="W388" s="38"/>
      <c r="X388" s="38"/>
      <c r="Y388" s="38"/>
      <c r="Z388" s="38"/>
      <c r="AA388" s="38"/>
      <c r="AB388" s="38"/>
      <c r="AC388" s="38"/>
      <c r="AD388" s="38"/>
      <c r="AE388" s="38"/>
      <c r="AT388" s="19" t="s">
        <v>154</v>
      </c>
      <c r="AU388" s="19" t="s">
        <v>84</v>
      </c>
    </row>
    <row r="389" s="2" customFormat="1">
      <c r="A389" s="38"/>
      <c r="B389" s="39"/>
      <c r="C389" s="38"/>
      <c r="D389" s="198" t="s">
        <v>156</v>
      </c>
      <c r="E389" s="38"/>
      <c r="F389" s="199" t="s">
        <v>1335</v>
      </c>
      <c r="G389" s="38"/>
      <c r="H389" s="38"/>
      <c r="I389" s="195"/>
      <c r="J389" s="38"/>
      <c r="K389" s="38"/>
      <c r="L389" s="39"/>
      <c r="M389" s="196"/>
      <c r="N389" s="197"/>
      <c r="O389" s="77"/>
      <c r="P389" s="77"/>
      <c r="Q389" s="77"/>
      <c r="R389" s="77"/>
      <c r="S389" s="77"/>
      <c r="T389" s="78"/>
      <c r="U389" s="38"/>
      <c r="V389" s="38"/>
      <c r="W389" s="38"/>
      <c r="X389" s="38"/>
      <c r="Y389" s="38"/>
      <c r="Z389" s="38"/>
      <c r="AA389" s="38"/>
      <c r="AB389" s="38"/>
      <c r="AC389" s="38"/>
      <c r="AD389" s="38"/>
      <c r="AE389" s="38"/>
      <c r="AT389" s="19" t="s">
        <v>156</v>
      </c>
      <c r="AU389" s="19" t="s">
        <v>84</v>
      </c>
    </row>
    <row r="390" s="15" customFormat="1">
      <c r="A390" s="15"/>
      <c r="B390" s="216"/>
      <c r="C390" s="15"/>
      <c r="D390" s="193" t="s">
        <v>158</v>
      </c>
      <c r="E390" s="217" t="s">
        <v>1</v>
      </c>
      <c r="F390" s="218" t="s">
        <v>1322</v>
      </c>
      <c r="G390" s="15"/>
      <c r="H390" s="217" t="s">
        <v>1</v>
      </c>
      <c r="I390" s="219"/>
      <c r="J390" s="15"/>
      <c r="K390" s="15"/>
      <c r="L390" s="216"/>
      <c r="M390" s="220"/>
      <c r="N390" s="221"/>
      <c r="O390" s="221"/>
      <c r="P390" s="221"/>
      <c r="Q390" s="221"/>
      <c r="R390" s="221"/>
      <c r="S390" s="221"/>
      <c r="T390" s="222"/>
      <c r="U390" s="15"/>
      <c r="V390" s="15"/>
      <c r="W390" s="15"/>
      <c r="X390" s="15"/>
      <c r="Y390" s="15"/>
      <c r="Z390" s="15"/>
      <c r="AA390" s="15"/>
      <c r="AB390" s="15"/>
      <c r="AC390" s="15"/>
      <c r="AD390" s="15"/>
      <c r="AE390" s="15"/>
      <c r="AT390" s="217" t="s">
        <v>158</v>
      </c>
      <c r="AU390" s="217" t="s">
        <v>84</v>
      </c>
      <c r="AV390" s="15" t="s">
        <v>82</v>
      </c>
      <c r="AW390" s="15" t="s">
        <v>31</v>
      </c>
      <c r="AX390" s="15" t="s">
        <v>74</v>
      </c>
      <c r="AY390" s="217" t="s">
        <v>145</v>
      </c>
    </row>
    <row r="391" s="13" customFormat="1">
      <c r="A391" s="13"/>
      <c r="B391" s="200"/>
      <c r="C391" s="13"/>
      <c r="D391" s="193" t="s">
        <v>158</v>
      </c>
      <c r="E391" s="201" t="s">
        <v>1</v>
      </c>
      <c r="F391" s="202" t="s">
        <v>82</v>
      </c>
      <c r="G391" s="13"/>
      <c r="H391" s="203">
        <v>1</v>
      </c>
      <c r="I391" s="204"/>
      <c r="J391" s="13"/>
      <c r="K391" s="13"/>
      <c r="L391" s="200"/>
      <c r="M391" s="205"/>
      <c r="N391" s="206"/>
      <c r="O391" s="206"/>
      <c r="P391" s="206"/>
      <c r="Q391" s="206"/>
      <c r="R391" s="206"/>
      <c r="S391" s="206"/>
      <c r="T391" s="207"/>
      <c r="U391" s="13"/>
      <c r="V391" s="13"/>
      <c r="W391" s="13"/>
      <c r="X391" s="13"/>
      <c r="Y391" s="13"/>
      <c r="Z391" s="13"/>
      <c r="AA391" s="13"/>
      <c r="AB391" s="13"/>
      <c r="AC391" s="13"/>
      <c r="AD391" s="13"/>
      <c r="AE391" s="13"/>
      <c r="AT391" s="201" t="s">
        <v>158</v>
      </c>
      <c r="AU391" s="201" t="s">
        <v>84</v>
      </c>
      <c r="AV391" s="13" t="s">
        <v>84</v>
      </c>
      <c r="AW391" s="13" t="s">
        <v>31</v>
      </c>
      <c r="AX391" s="13" t="s">
        <v>74</v>
      </c>
      <c r="AY391" s="201" t="s">
        <v>145</v>
      </c>
    </row>
    <row r="392" s="14" customFormat="1">
      <c r="A392" s="14"/>
      <c r="B392" s="208"/>
      <c r="C392" s="14"/>
      <c r="D392" s="193" t="s">
        <v>158</v>
      </c>
      <c r="E392" s="209" t="s">
        <v>1</v>
      </c>
      <c r="F392" s="210" t="s">
        <v>160</v>
      </c>
      <c r="G392" s="14"/>
      <c r="H392" s="211">
        <v>1</v>
      </c>
      <c r="I392" s="212"/>
      <c r="J392" s="14"/>
      <c r="K392" s="14"/>
      <c r="L392" s="208"/>
      <c r="M392" s="213"/>
      <c r="N392" s="214"/>
      <c r="O392" s="214"/>
      <c r="P392" s="214"/>
      <c r="Q392" s="214"/>
      <c r="R392" s="214"/>
      <c r="S392" s="214"/>
      <c r="T392" s="215"/>
      <c r="U392" s="14"/>
      <c r="V392" s="14"/>
      <c r="W392" s="14"/>
      <c r="X392" s="14"/>
      <c r="Y392" s="14"/>
      <c r="Z392" s="14"/>
      <c r="AA392" s="14"/>
      <c r="AB392" s="14"/>
      <c r="AC392" s="14"/>
      <c r="AD392" s="14"/>
      <c r="AE392" s="14"/>
      <c r="AT392" s="209" t="s">
        <v>158</v>
      </c>
      <c r="AU392" s="209" t="s">
        <v>84</v>
      </c>
      <c r="AV392" s="14" t="s">
        <v>152</v>
      </c>
      <c r="AW392" s="14" t="s">
        <v>31</v>
      </c>
      <c r="AX392" s="14" t="s">
        <v>82</v>
      </c>
      <c r="AY392" s="209" t="s">
        <v>145</v>
      </c>
    </row>
    <row r="393" s="2" customFormat="1" ht="16.5" customHeight="1">
      <c r="A393" s="38"/>
      <c r="B393" s="179"/>
      <c r="C393" s="180" t="s">
        <v>636</v>
      </c>
      <c r="D393" s="180" t="s">
        <v>147</v>
      </c>
      <c r="E393" s="181" t="s">
        <v>1336</v>
      </c>
      <c r="F393" s="182" t="s">
        <v>1337</v>
      </c>
      <c r="G393" s="183" t="s">
        <v>233</v>
      </c>
      <c r="H393" s="184">
        <v>1</v>
      </c>
      <c r="I393" s="185"/>
      <c r="J393" s="186">
        <f>ROUND(I393*H393,2)</f>
        <v>0</v>
      </c>
      <c r="K393" s="182" t="s">
        <v>151</v>
      </c>
      <c r="L393" s="39"/>
      <c r="M393" s="187" t="s">
        <v>1</v>
      </c>
      <c r="N393" s="188" t="s">
        <v>39</v>
      </c>
      <c r="O393" s="77"/>
      <c r="P393" s="189">
        <f>O393*H393</f>
        <v>0</v>
      </c>
      <c r="Q393" s="189">
        <v>0</v>
      </c>
      <c r="R393" s="189">
        <f>Q393*H393</f>
        <v>0</v>
      </c>
      <c r="S393" s="189">
        <v>0</v>
      </c>
      <c r="T393" s="190">
        <f>S393*H393</f>
        <v>0</v>
      </c>
      <c r="U393" s="38"/>
      <c r="V393" s="38"/>
      <c r="W393" s="38"/>
      <c r="X393" s="38"/>
      <c r="Y393" s="38"/>
      <c r="Z393" s="38"/>
      <c r="AA393" s="38"/>
      <c r="AB393" s="38"/>
      <c r="AC393" s="38"/>
      <c r="AD393" s="38"/>
      <c r="AE393" s="38"/>
      <c r="AR393" s="191" t="s">
        <v>263</v>
      </c>
      <c r="AT393" s="191" t="s">
        <v>147</v>
      </c>
      <c r="AU393" s="191" t="s">
        <v>84</v>
      </c>
      <c r="AY393" s="19" t="s">
        <v>145</v>
      </c>
      <c r="BE393" s="192">
        <f>IF(N393="základní",J393,0)</f>
        <v>0</v>
      </c>
      <c r="BF393" s="192">
        <f>IF(N393="snížená",J393,0)</f>
        <v>0</v>
      </c>
      <c r="BG393" s="192">
        <f>IF(N393="zákl. přenesená",J393,0)</f>
        <v>0</v>
      </c>
      <c r="BH393" s="192">
        <f>IF(N393="sníž. přenesená",J393,0)</f>
        <v>0</v>
      </c>
      <c r="BI393" s="192">
        <f>IF(N393="nulová",J393,0)</f>
        <v>0</v>
      </c>
      <c r="BJ393" s="19" t="s">
        <v>82</v>
      </c>
      <c r="BK393" s="192">
        <f>ROUND(I393*H393,2)</f>
        <v>0</v>
      </c>
      <c r="BL393" s="19" t="s">
        <v>263</v>
      </c>
      <c r="BM393" s="191" t="s">
        <v>1338</v>
      </c>
    </row>
    <row r="394" s="2" customFormat="1">
      <c r="A394" s="38"/>
      <c r="B394" s="39"/>
      <c r="C394" s="38"/>
      <c r="D394" s="193" t="s">
        <v>154</v>
      </c>
      <c r="E394" s="38"/>
      <c r="F394" s="194" t="s">
        <v>1339</v>
      </c>
      <c r="G394" s="38"/>
      <c r="H394" s="38"/>
      <c r="I394" s="195"/>
      <c r="J394" s="38"/>
      <c r="K394" s="38"/>
      <c r="L394" s="39"/>
      <c r="M394" s="196"/>
      <c r="N394" s="197"/>
      <c r="O394" s="77"/>
      <c r="P394" s="77"/>
      <c r="Q394" s="77"/>
      <c r="R394" s="77"/>
      <c r="S394" s="77"/>
      <c r="T394" s="78"/>
      <c r="U394" s="38"/>
      <c r="V394" s="38"/>
      <c r="W394" s="38"/>
      <c r="X394" s="38"/>
      <c r="Y394" s="38"/>
      <c r="Z394" s="38"/>
      <c r="AA394" s="38"/>
      <c r="AB394" s="38"/>
      <c r="AC394" s="38"/>
      <c r="AD394" s="38"/>
      <c r="AE394" s="38"/>
      <c r="AT394" s="19" t="s">
        <v>154</v>
      </c>
      <c r="AU394" s="19" t="s">
        <v>84</v>
      </c>
    </row>
    <row r="395" s="2" customFormat="1">
      <c r="A395" s="38"/>
      <c r="B395" s="39"/>
      <c r="C395" s="38"/>
      <c r="D395" s="198" t="s">
        <v>156</v>
      </c>
      <c r="E395" s="38"/>
      <c r="F395" s="199" t="s">
        <v>1340</v>
      </c>
      <c r="G395" s="38"/>
      <c r="H395" s="38"/>
      <c r="I395" s="195"/>
      <c r="J395" s="38"/>
      <c r="K395" s="38"/>
      <c r="L395" s="39"/>
      <c r="M395" s="196"/>
      <c r="N395" s="197"/>
      <c r="O395" s="77"/>
      <c r="P395" s="77"/>
      <c r="Q395" s="77"/>
      <c r="R395" s="77"/>
      <c r="S395" s="77"/>
      <c r="T395" s="78"/>
      <c r="U395" s="38"/>
      <c r="V395" s="38"/>
      <c r="W395" s="38"/>
      <c r="X395" s="38"/>
      <c r="Y395" s="38"/>
      <c r="Z395" s="38"/>
      <c r="AA395" s="38"/>
      <c r="AB395" s="38"/>
      <c r="AC395" s="38"/>
      <c r="AD395" s="38"/>
      <c r="AE395" s="38"/>
      <c r="AT395" s="19" t="s">
        <v>156</v>
      </c>
      <c r="AU395" s="19" t="s">
        <v>84</v>
      </c>
    </row>
    <row r="396" s="2" customFormat="1" ht="16.5" customHeight="1">
      <c r="A396" s="38"/>
      <c r="B396" s="179"/>
      <c r="C396" s="224" t="s">
        <v>640</v>
      </c>
      <c r="D396" s="224" t="s">
        <v>238</v>
      </c>
      <c r="E396" s="225" t="s">
        <v>1341</v>
      </c>
      <c r="F396" s="226" t="s">
        <v>1342</v>
      </c>
      <c r="G396" s="227" t="s">
        <v>233</v>
      </c>
      <c r="H396" s="228">
        <v>1</v>
      </c>
      <c r="I396" s="229"/>
      <c r="J396" s="230">
        <f>ROUND(I396*H396,2)</f>
        <v>0</v>
      </c>
      <c r="K396" s="226" t="s">
        <v>151</v>
      </c>
      <c r="L396" s="231"/>
      <c r="M396" s="232" t="s">
        <v>1</v>
      </c>
      <c r="N396" s="233" t="s">
        <v>39</v>
      </c>
      <c r="O396" s="77"/>
      <c r="P396" s="189">
        <f>O396*H396</f>
        <v>0</v>
      </c>
      <c r="Q396" s="189">
        <v>0.00050000000000000001</v>
      </c>
      <c r="R396" s="189">
        <f>Q396*H396</f>
        <v>0.00050000000000000001</v>
      </c>
      <c r="S396" s="189">
        <v>0</v>
      </c>
      <c r="T396" s="190">
        <f>S396*H396</f>
        <v>0</v>
      </c>
      <c r="U396" s="38"/>
      <c r="V396" s="38"/>
      <c r="W396" s="38"/>
      <c r="X396" s="38"/>
      <c r="Y396" s="38"/>
      <c r="Z396" s="38"/>
      <c r="AA396" s="38"/>
      <c r="AB396" s="38"/>
      <c r="AC396" s="38"/>
      <c r="AD396" s="38"/>
      <c r="AE396" s="38"/>
      <c r="AR396" s="191" t="s">
        <v>304</v>
      </c>
      <c r="AT396" s="191" t="s">
        <v>238</v>
      </c>
      <c r="AU396" s="191" t="s">
        <v>84</v>
      </c>
      <c r="AY396" s="19" t="s">
        <v>145</v>
      </c>
      <c r="BE396" s="192">
        <f>IF(N396="základní",J396,0)</f>
        <v>0</v>
      </c>
      <c r="BF396" s="192">
        <f>IF(N396="snížená",J396,0)</f>
        <v>0</v>
      </c>
      <c r="BG396" s="192">
        <f>IF(N396="zákl. přenesená",J396,0)</f>
        <v>0</v>
      </c>
      <c r="BH396" s="192">
        <f>IF(N396="sníž. přenesená",J396,0)</f>
        <v>0</v>
      </c>
      <c r="BI396" s="192">
        <f>IF(N396="nulová",J396,0)</f>
        <v>0</v>
      </c>
      <c r="BJ396" s="19" t="s">
        <v>82</v>
      </c>
      <c r="BK396" s="192">
        <f>ROUND(I396*H396,2)</f>
        <v>0</v>
      </c>
      <c r="BL396" s="19" t="s">
        <v>263</v>
      </c>
      <c r="BM396" s="191" t="s">
        <v>1343</v>
      </c>
    </row>
    <row r="397" s="2" customFormat="1">
      <c r="A397" s="38"/>
      <c r="B397" s="39"/>
      <c r="C397" s="38"/>
      <c r="D397" s="193" t="s">
        <v>154</v>
      </c>
      <c r="E397" s="38"/>
      <c r="F397" s="194" t="s">
        <v>1342</v>
      </c>
      <c r="G397" s="38"/>
      <c r="H397" s="38"/>
      <c r="I397" s="195"/>
      <c r="J397" s="38"/>
      <c r="K397" s="38"/>
      <c r="L397" s="39"/>
      <c r="M397" s="196"/>
      <c r="N397" s="197"/>
      <c r="O397" s="77"/>
      <c r="P397" s="77"/>
      <c r="Q397" s="77"/>
      <c r="R397" s="77"/>
      <c r="S397" s="77"/>
      <c r="T397" s="78"/>
      <c r="U397" s="38"/>
      <c r="V397" s="38"/>
      <c r="W397" s="38"/>
      <c r="X397" s="38"/>
      <c r="Y397" s="38"/>
      <c r="Z397" s="38"/>
      <c r="AA397" s="38"/>
      <c r="AB397" s="38"/>
      <c r="AC397" s="38"/>
      <c r="AD397" s="38"/>
      <c r="AE397" s="38"/>
      <c r="AT397" s="19" t="s">
        <v>154</v>
      </c>
      <c r="AU397" s="19" t="s">
        <v>84</v>
      </c>
    </row>
    <row r="398" s="2" customFormat="1" ht="16.5" customHeight="1">
      <c r="A398" s="38"/>
      <c r="B398" s="179"/>
      <c r="C398" s="180" t="s">
        <v>648</v>
      </c>
      <c r="D398" s="180" t="s">
        <v>147</v>
      </c>
      <c r="E398" s="181" t="s">
        <v>1344</v>
      </c>
      <c r="F398" s="182" t="s">
        <v>1345</v>
      </c>
      <c r="G398" s="183" t="s">
        <v>233</v>
      </c>
      <c r="H398" s="184">
        <v>1</v>
      </c>
      <c r="I398" s="185"/>
      <c r="J398" s="186">
        <f>ROUND(I398*H398,2)</f>
        <v>0</v>
      </c>
      <c r="K398" s="182" t="s">
        <v>151</v>
      </c>
      <c r="L398" s="39"/>
      <c r="M398" s="187" t="s">
        <v>1</v>
      </c>
      <c r="N398" s="188" t="s">
        <v>39</v>
      </c>
      <c r="O398" s="77"/>
      <c r="P398" s="189">
        <f>O398*H398</f>
        <v>0</v>
      </c>
      <c r="Q398" s="189">
        <v>0</v>
      </c>
      <c r="R398" s="189">
        <f>Q398*H398</f>
        <v>0</v>
      </c>
      <c r="S398" s="189">
        <v>0</v>
      </c>
      <c r="T398" s="190">
        <f>S398*H398</f>
        <v>0</v>
      </c>
      <c r="U398" s="38"/>
      <c r="V398" s="38"/>
      <c r="W398" s="38"/>
      <c r="X398" s="38"/>
      <c r="Y398" s="38"/>
      <c r="Z398" s="38"/>
      <c r="AA398" s="38"/>
      <c r="AB398" s="38"/>
      <c r="AC398" s="38"/>
      <c r="AD398" s="38"/>
      <c r="AE398" s="38"/>
      <c r="AR398" s="191" t="s">
        <v>263</v>
      </c>
      <c r="AT398" s="191" t="s">
        <v>147</v>
      </c>
      <c r="AU398" s="191" t="s">
        <v>84</v>
      </c>
      <c r="AY398" s="19" t="s">
        <v>145</v>
      </c>
      <c r="BE398" s="192">
        <f>IF(N398="základní",J398,0)</f>
        <v>0</v>
      </c>
      <c r="BF398" s="192">
        <f>IF(N398="snížená",J398,0)</f>
        <v>0</v>
      </c>
      <c r="BG398" s="192">
        <f>IF(N398="zákl. přenesená",J398,0)</f>
        <v>0</v>
      </c>
      <c r="BH398" s="192">
        <f>IF(N398="sníž. přenesená",J398,0)</f>
        <v>0</v>
      </c>
      <c r="BI398" s="192">
        <f>IF(N398="nulová",J398,0)</f>
        <v>0</v>
      </c>
      <c r="BJ398" s="19" t="s">
        <v>82</v>
      </c>
      <c r="BK398" s="192">
        <f>ROUND(I398*H398,2)</f>
        <v>0</v>
      </c>
      <c r="BL398" s="19" t="s">
        <v>263</v>
      </c>
      <c r="BM398" s="191" t="s">
        <v>1346</v>
      </c>
    </row>
    <row r="399" s="2" customFormat="1">
      <c r="A399" s="38"/>
      <c r="B399" s="39"/>
      <c r="C399" s="38"/>
      <c r="D399" s="193" t="s">
        <v>154</v>
      </c>
      <c r="E399" s="38"/>
      <c r="F399" s="194" t="s">
        <v>1347</v>
      </c>
      <c r="G399" s="38"/>
      <c r="H399" s="38"/>
      <c r="I399" s="195"/>
      <c r="J399" s="38"/>
      <c r="K399" s="38"/>
      <c r="L399" s="39"/>
      <c r="M399" s="196"/>
      <c r="N399" s="197"/>
      <c r="O399" s="77"/>
      <c r="P399" s="77"/>
      <c r="Q399" s="77"/>
      <c r="R399" s="77"/>
      <c r="S399" s="77"/>
      <c r="T399" s="78"/>
      <c r="U399" s="38"/>
      <c r="V399" s="38"/>
      <c r="W399" s="38"/>
      <c r="X399" s="38"/>
      <c r="Y399" s="38"/>
      <c r="Z399" s="38"/>
      <c r="AA399" s="38"/>
      <c r="AB399" s="38"/>
      <c r="AC399" s="38"/>
      <c r="AD399" s="38"/>
      <c r="AE399" s="38"/>
      <c r="AT399" s="19" t="s">
        <v>154</v>
      </c>
      <c r="AU399" s="19" t="s">
        <v>84</v>
      </c>
    </row>
    <row r="400" s="2" customFormat="1">
      <c r="A400" s="38"/>
      <c r="B400" s="39"/>
      <c r="C400" s="38"/>
      <c r="D400" s="198" t="s">
        <v>156</v>
      </c>
      <c r="E400" s="38"/>
      <c r="F400" s="199" t="s">
        <v>1348</v>
      </c>
      <c r="G400" s="38"/>
      <c r="H400" s="38"/>
      <c r="I400" s="195"/>
      <c r="J400" s="38"/>
      <c r="K400" s="38"/>
      <c r="L400" s="39"/>
      <c r="M400" s="196"/>
      <c r="N400" s="197"/>
      <c r="O400" s="77"/>
      <c r="P400" s="77"/>
      <c r="Q400" s="77"/>
      <c r="R400" s="77"/>
      <c r="S400" s="77"/>
      <c r="T400" s="78"/>
      <c r="U400" s="38"/>
      <c r="V400" s="38"/>
      <c r="W400" s="38"/>
      <c r="X400" s="38"/>
      <c r="Y400" s="38"/>
      <c r="Z400" s="38"/>
      <c r="AA400" s="38"/>
      <c r="AB400" s="38"/>
      <c r="AC400" s="38"/>
      <c r="AD400" s="38"/>
      <c r="AE400" s="38"/>
      <c r="AT400" s="19" t="s">
        <v>156</v>
      </c>
      <c r="AU400" s="19" t="s">
        <v>84</v>
      </c>
    </row>
    <row r="401" s="2" customFormat="1" ht="21.75" customHeight="1">
      <c r="A401" s="38"/>
      <c r="B401" s="179"/>
      <c r="C401" s="224" t="s">
        <v>652</v>
      </c>
      <c r="D401" s="224" t="s">
        <v>238</v>
      </c>
      <c r="E401" s="225" t="s">
        <v>1349</v>
      </c>
      <c r="F401" s="226" t="s">
        <v>1350</v>
      </c>
      <c r="G401" s="227" t="s">
        <v>233</v>
      </c>
      <c r="H401" s="228">
        <v>1</v>
      </c>
      <c r="I401" s="229"/>
      <c r="J401" s="230">
        <f>ROUND(I401*H401,2)</f>
        <v>0</v>
      </c>
      <c r="K401" s="226" t="s">
        <v>151</v>
      </c>
      <c r="L401" s="231"/>
      <c r="M401" s="232" t="s">
        <v>1</v>
      </c>
      <c r="N401" s="233" t="s">
        <v>39</v>
      </c>
      <c r="O401" s="77"/>
      <c r="P401" s="189">
        <f>O401*H401</f>
        <v>0</v>
      </c>
      <c r="Q401" s="189">
        <v>0.00050000000000000001</v>
      </c>
      <c r="R401" s="189">
        <f>Q401*H401</f>
        <v>0.00050000000000000001</v>
      </c>
      <c r="S401" s="189">
        <v>0</v>
      </c>
      <c r="T401" s="190">
        <f>S401*H401</f>
        <v>0</v>
      </c>
      <c r="U401" s="38"/>
      <c r="V401" s="38"/>
      <c r="W401" s="38"/>
      <c r="X401" s="38"/>
      <c r="Y401" s="38"/>
      <c r="Z401" s="38"/>
      <c r="AA401" s="38"/>
      <c r="AB401" s="38"/>
      <c r="AC401" s="38"/>
      <c r="AD401" s="38"/>
      <c r="AE401" s="38"/>
      <c r="AR401" s="191" t="s">
        <v>304</v>
      </c>
      <c r="AT401" s="191" t="s">
        <v>238</v>
      </c>
      <c r="AU401" s="191" t="s">
        <v>84</v>
      </c>
      <c r="AY401" s="19" t="s">
        <v>145</v>
      </c>
      <c r="BE401" s="192">
        <f>IF(N401="základní",J401,0)</f>
        <v>0</v>
      </c>
      <c r="BF401" s="192">
        <f>IF(N401="snížená",J401,0)</f>
        <v>0</v>
      </c>
      <c r="BG401" s="192">
        <f>IF(N401="zákl. přenesená",J401,0)</f>
        <v>0</v>
      </c>
      <c r="BH401" s="192">
        <f>IF(N401="sníž. přenesená",J401,0)</f>
        <v>0</v>
      </c>
      <c r="BI401" s="192">
        <f>IF(N401="nulová",J401,0)</f>
        <v>0</v>
      </c>
      <c r="BJ401" s="19" t="s">
        <v>82</v>
      </c>
      <c r="BK401" s="192">
        <f>ROUND(I401*H401,2)</f>
        <v>0</v>
      </c>
      <c r="BL401" s="19" t="s">
        <v>263</v>
      </c>
      <c r="BM401" s="191" t="s">
        <v>1351</v>
      </c>
    </row>
    <row r="402" s="2" customFormat="1">
      <c r="A402" s="38"/>
      <c r="B402" s="39"/>
      <c r="C402" s="38"/>
      <c r="D402" s="193" t="s">
        <v>154</v>
      </c>
      <c r="E402" s="38"/>
      <c r="F402" s="194" t="s">
        <v>1350</v>
      </c>
      <c r="G402" s="38"/>
      <c r="H402" s="38"/>
      <c r="I402" s="195"/>
      <c r="J402" s="38"/>
      <c r="K402" s="38"/>
      <c r="L402" s="39"/>
      <c r="M402" s="196"/>
      <c r="N402" s="197"/>
      <c r="O402" s="77"/>
      <c r="P402" s="77"/>
      <c r="Q402" s="77"/>
      <c r="R402" s="77"/>
      <c r="S402" s="77"/>
      <c r="T402" s="78"/>
      <c r="U402" s="38"/>
      <c r="V402" s="38"/>
      <c r="W402" s="38"/>
      <c r="X402" s="38"/>
      <c r="Y402" s="38"/>
      <c r="Z402" s="38"/>
      <c r="AA402" s="38"/>
      <c r="AB402" s="38"/>
      <c r="AC402" s="38"/>
      <c r="AD402" s="38"/>
      <c r="AE402" s="38"/>
      <c r="AT402" s="19" t="s">
        <v>154</v>
      </c>
      <c r="AU402" s="19" t="s">
        <v>84</v>
      </c>
    </row>
    <row r="403" s="2" customFormat="1" ht="33" customHeight="1">
      <c r="A403" s="38"/>
      <c r="B403" s="179"/>
      <c r="C403" s="180" t="s">
        <v>658</v>
      </c>
      <c r="D403" s="180" t="s">
        <v>147</v>
      </c>
      <c r="E403" s="181" t="s">
        <v>1352</v>
      </c>
      <c r="F403" s="182" t="s">
        <v>1353</v>
      </c>
      <c r="G403" s="183" t="s">
        <v>789</v>
      </c>
      <c r="H403" s="184">
        <v>1</v>
      </c>
      <c r="I403" s="185"/>
      <c r="J403" s="186">
        <f>ROUND(I403*H403,2)</f>
        <v>0</v>
      </c>
      <c r="K403" s="182" t="s">
        <v>151</v>
      </c>
      <c r="L403" s="39"/>
      <c r="M403" s="187" t="s">
        <v>1</v>
      </c>
      <c r="N403" s="188" t="s">
        <v>39</v>
      </c>
      <c r="O403" s="77"/>
      <c r="P403" s="189">
        <f>O403*H403</f>
        <v>0</v>
      </c>
      <c r="Q403" s="189">
        <v>0.0050600000000000003</v>
      </c>
      <c r="R403" s="189">
        <f>Q403*H403</f>
        <v>0.0050600000000000003</v>
      </c>
      <c r="S403" s="189">
        <v>0</v>
      </c>
      <c r="T403" s="190">
        <f>S403*H403</f>
        <v>0</v>
      </c>
      <c r="U403" s="38"/>
      <c r="V403" s="38"/>
      <c r="W403" s="38"/>
      <c r="X403" s="38"/>
      <c r="Y403" s="38"/>
      <c r="Z403" s="38"/>
      <c r="AA403" s="38"/>
      <c r="AB403" s="38"/>
      <c r="AC403" s="38"/>
      <c r="AD403" s="38"/>
      <c r="AE403" s="38"/>
      <c r="AR403" s="191" t="s">
        <v>263</v>
      </c>
      <c r="AT403" s="191" t="s">
        <v>147</v>
      </c>
      <c r="AU403" s="191" t="s">
        <v>84</v>
      </c>
      <c r="AY403" s="19" t="s">
        <v>145</v>
      </c>
      <c r="BE403" s="192">
        <f>IF(N403="základní",J403,0)</f>
        <v>0</v>
      </c>
      <c r="BF403" s="192">
        <f>IF(N403="snížená",J403,0)</f>
        <v>0</v>
      </c>
      <c r="BG403" s="192">
        <f>IF(N403="zákl. přenesená",J403,0)</f>
        <v>0</v>
      </c>
      <c r="BH403" s="192">
        <f>IF(N403="sníž. přenesená",J403,0)</f>
        <v>0</v>
      </c>
      <c r="BI403" s="192">
        <f>IF(N403="nulová",J403,0)</f>
        <v>0</v>
      </c>
      <c r="BJ403" s="19" t="s">
        <v>82</v>
      </c>
      <c r="BK403" s="192">
        <f>ROUND(I403*H403,2)</f>
        <v>0</v>
      </c>
      <c r="BL403" s="19" t="s">
        <v>263</v>
      </c>
      <c r="BM403" s="191" t="s">
        <v>1354</v>
      </c>
    </row>
    <row r="404" s="2" customFormat="1">
      <c r="A404" s="38"/>
      <c r="B404" s="39"/>
      <c r="C404" s="38"/>
      <c r="D404" s="193" t="s">
        <v>154</v>
      </c>
      <c r="E404" s="38"/>
      <c r="F404" s="194" t="s">
        <v>1355</v>
      </c>
      <c r="G404" s="38"/>
      <c r="H404" s="38"/>
      <c r="I404" s="195"/>
      <c r="J404" s="38"/>
      <c r="K404" s="38"/>
      <c r="L404" s="39"/>
      <c r="M404" s="196"/>
      <c r="N404" s="197"/>
      <c r="O404" s="77"/>
      <c r="P404" s="77"/>
      <c r="Q404" s="77"/>
      <c r="R404" s="77"/>
      <c r="S404" s="77"/>
      <c r="T404" s="78"/>
      <c r="U404" s="38"/>
      <c r="V404" s="38"/>
      <c r="W404" s="38"/>
      <c r="X404" s="38"/>
      <c r="Y404" s="38"/>
      <c r="Z404" s="38"/>
      <c r="AA404" s="38"/>
      <c r="AB404" s="38"/>
      <c r="AC404" s="38"/>
      <c r="AD404" s="38"/>
      <c r="AE404" s="38"/>
      <c r="AT404" s="19" t="s">
        <v>154</v>
      </c>
      <c r="AU404" s="19" t="s">
        <v>84</v>
      </c>
    </row>
    <row r="405" s="2" customFormat="1">
      <c r="A405" s="38"/>
      <c r="B405" s="39"/>
      <c r="C405" s="38"/>
      <c r="D405" s="198" t="s">
        <v>156</v>
      </c>
      <c r="E405" s="38"/>
      <c r="F405" s="199" t="s">
        <v>1356</v>
      </c>
      <c r="G405" s="38"/>
      <c r="H405" s="38"/>
      <c r="I405" s="195"/>
      <c r="J405" s="38"/>
      <c r="K405" s="38"/>
      <c r="L405" s="39"/>
      <c r="M405" s="196"/>
      <c r="N405" s="197"/>
      <c r="O405" s="77"/>
      <c r="P405" s="77"/>
      <c r="Q405" s="77"/>
      <c r="R405" s="77"/>
      <c r="S405" s="77"/>
      <c r="T405" s="78"/>
      <c r="U405" s="38"/>
      <c r="V405" s="38"/>
      <c r="W405" s="38"/>
      <c r="X405" s="38"/>
      <c r="Y405" s="38"/>
      <c r="Z405" s="38"/>
      <c r="AA405" s="38"/>
      <c r="AB405" s="38"/>
      <c r="AC405" s="38"/>
      <c r="AD405" s="38"/>
      <c r="AE405" s="38"/>
      <c r="AT405" s="19" t="s">
        <v>156</v>
      </c>
      <c r="AU405" s="19" t="s">
        <v>84</v>
      </c>
    </row>
    <row r="406" s="15" customFormat="1">
      <c r="A406" s="15"/>
      <c r="B406" s="216"/>
      <c r="C406" s="15"/>
      <c r="D406" s="193" t="s">
        <v>158</v>
      </c>
      <c r="E406" s="217" t="s">
        <v>1</v>
      </c>
      <c r="F406" s="218" t="s">
        <v>1322</v>
      </c>
      <c r="G406" s="15"/>
      <c r="H406" s="217" t="s">
        <v>1</v>
      </c>
      <c r="I406" s="219"/>
      <c r="J406" s="15"/>
      <c r="K406" s="15"/>
      <c r="L406" s="216"/>
      <c r="M406" s="220"/>
      <c r="N406" s="221"/>
      <c r="O406" s="221"/>
      <c r="P406" s="221"/>
      <c r="Q406" s="221"/>
      <c r="R406" s="221"/>
      <c r="S406" s="221"/>
      <c r="T406" s="222"/>
      <c r="U406" s="15"/>
      <c r="V406" s="15"/>
      <c r="W406" s="15"/>
      <c r="X406" s="15"/>
      <c r="Y406" s="15"/>
      <c r="Z406" s="15"/>
      <c r="AA406" s="15"/>
      <c r="AB406" s="15"/>
      <c r="AC406" s="15"/>
      <c r="AD406" s="15"/>
      <c r="AE406" s="15"/>
      <c r="AT406" s="217" t="s">
        <v>158</v>
      </c>
      <c r="AU406" s="217" t="s">
        <v>84</v>
      </c>
      <c r="AV406" s="15" t="s">
        <v>82</v>
      </c>
      <c r="AW406" s="15" t="s">
        <v>31</v>
      </c>
      <c r="AX406" s="15" t="s">
        <v>74</v>
      </c>
      <c r="AY406" s="217" t="s">
        <v>145</v>
      </c>
    </row>
    <row r="407" s="13" customFormat="1">
      <c r="A407" s="13"/>
      <c r="B407" s="200"/>
      <c r="C407" s="13"/>
      <c r="D407" s="193" t="s">
        <v>158</v>
      </c>
      <c r="E407" s="201" t="s">
        <v>1</v>
      </c>
      <c r="F407" s="202" t="s">
        <v>82</v>
      </c>
      <c r="G407" s="13"/>
      <c r="H407" s="203">
        <v>1</v>
      </c>
      <c r="I407" s="204"/>
      <c r="J407" s="13"/>
      <c r="K407" s="13"/>
      <c r="L407" s="200"/>
      <c r="M407" s="205"/>
      <c r="N407" s="206"/>
      <c r="O407" s="206"/>
      <c r="P407" s="206"/>
      <c r="Q407" s="206"/>
      <c r="R407" s="206"/>
      <c r="S407" s="206"/>
      <c r="T407" s="207"/>
      <c r="U407" s="13"/>
      <c r="V407" s="13"/>
      <c r="W407" s="13"/>
      <c r="X407" s="13"/>
      <c r="Y407" s="13"/>
      <c r="Z407" s="13"/>
      <c r="AA407" s="13"/>
      <c r="AB407" s="13"/>
      <c r="AC407" s="13"/>
      <c r="AD407" s="13"/>
      <c r="AE407" s="13"/>
      <c r="AT407" s="201" t="s">
        <v>158</v>
      </c>
      <c r="AU407" s="201" t="s">
        <v>84</v>
      </c>
      <c r="AV407" s="13" t="s">
        <v>84</v>
      </c>
      <c r="AW407" s="13" t="s">
        <v>31</v>
      </c>
      <c r="AX407" s="13" t="s">
        <v>74</v>
      </c>
      <c r="AY407" s="201" t="s">
        <v>145</v>
      </c>
    </row>
    <row r="408" s="14" customFormat="1">
      <c r="A408" s="14"/>
      <c r="B408" s="208"/>
      <c r="C408" s="14"/>
      <c r="D408" s="193" t="s">
        <v>158</v>
      </c>
      <c r="E408" s="209" t="s">
        <v>1</v>
      </c>
      <c r="F408" s="210" t="s">
        <v>160</v>
      </c>
      <c r="G408" s="14"/>
      <c r="H408" s="211">
        <v>1</v>
      </c>
      <c r="I408" s="212"/>
      <c r="J408" s="14"/>
      <c r="K408" s="14"/>
      <c r="L408" s="208"/>
      <c r="M408" s="213"/>
      <c r="N408" s="214"/>
      <c r="O408" s="214"/>
      <c r="P408" s="214"/>
      <c r="Q408" s="214"/>
      <c r="R408" s="214"/>
      <c r="S408" s="214"/>
      <c r="T408" s="215"/>
      <c r="U408" s="14"/>
      <c r="V408" s="14"/>
      <c r="W408" s="14"/>
      <c r="X408" s="14"/>
      <c r="Y408" s="14"/>
      <c r="Z408" s="14"/>
      <c r="AA408" s="14"/>
      <c r="AB408" s="14"/>
      <c r="AC408" s="14"/>
      <c r="AD408" s="14"/>
      <c r="AE408" s="14"/>
      <c r="AT408" s="209" t="s">
        <v>158</v>
      </c>
      <c r="AU408" s="209" t="s">
        <v>84</v>
      </c>
      <c r="AV408" s="14" t="s">
        <v>152</v>
      </c>
      <c r="AW408" s="14" t="s">
        <v>31</v>
      </c>
      <c r="AX408" s="14" t="s">
        <v>82</v>
      </c>
      <c r="AY408" s="209" t="s">
        <v>145</v>
      </c>
    </row>
    <row r="409" s="2" customFormat="1" ht="24.15" customHeight="1">
      <c r="A409" s="38"/>
      <c r="B409" s="179"/>
      <c r="C409" s="180" t="s">
        <v>662</v>
      </c>
      <c r="D409" s="180" t="s">
        <v>147</v>
      </c>
      <c r="E409" s="181" t="s">
        <v>1357</v>
      </c>
      <c r="F409" s="182" t="s">
        <v>1358</v>
      </c>
      <c r="G409" s="183" t="s">
        <v>789</v>
      </c>
      <c r="H409" s="184">
        <v>2</v>
      </c>
      <c r="I409" s="185"/>
      <c r="J409" s="186">
        <f>ROUND(I409*H409,2)</f>
        <v>0</v>
      </c>
      <c r="K409" s="182" t="s">
        <v>151</v>
      </c>
      <c r="L409" s="39"/>
      <c r="M409" s="187" t="s">
        <v>1</v>
      </c>
      <c r="N409" s="188" t="s">
        <v>39</v>
      </c>
      <c r="O409" s="77"/>
      <c r="P409" s="189">
        <f>O409*H409</f>
        <v>0</v>
      </c>
      <c r="Q409" s="189">
        <v>0.00066</v>
      </c>
      <c r="R409" s="189">
        <f>Q409*H409</f>
        <v>0.00132</v>
      </c>
      <c r="S409" s="189">
        <v>0</v>
      </c>
      <c r="T409" s="190">
        <f>S409*H409</f>
        <v>0</v>
      </c>
      <c r="U409" s="38"/>
      <c r="V409" s="38"/>
      <c r="W409" s="38"/>
      <c r="X409" s="38"/>
      <c r="Y409" s="38"/>
      <c r="Z409" s="38"/>
      <c r="AA409" s="38"/>
      <c r="AB409" s="38"/>
      <c r="AC409" s="38"/>
      <c r="AD409" s="38"/>
      <c r="AE409" s="38"/>
      <c r="AR409" s="191" t="s">
        <v>263</v>
      </c>
      <c r="AT409" s="191" t="s">
        <v>147</v>
      </c>
      <c r="AU409" s="191" t="s">
        <v>84</v>
      </c>
      <c r="AY409" s="19" t="s">
        <v>145</v>
      </c>
      <c r="BE409" s="192">
        <f>IF(N409="základní",J409,0)</f>
        <v>0</v>
      </c>
      <c r="BF409" s="192">
        <f>IF(N409="snížená",J409,0)</f>
        <v>0</v>
      </c>
      <c r="BG409" s="192">
        <f>IF(N409="zákl. přenesená",J409,0)</f>
        <v>0</v>
      </c>
      <c r="BH409" s="192">
        <f>IF(N409="sníž. přenesená",J409,0)</f>
        <v>0</v>
      </c>
      <c r="BI409" s="192">
        <f>IF(N409="nulová",J409,0)</f>
        <v>0</v>
      </c>
      <c r="BJ409" s="19" t="s">
        <v>82</v>
      </c>
      <c r="BK409" s="192">
        <f>ROUND(I409*H409,2)</f>
        <v>0</v>
      </c>
      <c r="BL409" s="19" t="s">
        <v>263</v>
      </c>
      <c r="BM409" s="191" t="s">
        <v>1359</v>
      </c>
    </row>
    <row r="410" s="2" customFormat="1">
      <c r="A410" s="38"/>
      <c r="B410" s="39"/>
      <c r="C410" s="38"/>
      <c r="D410" s="193" t="s">
        <v>154</v>
      </c>
      <c r="E410" s="38"/>
      <c r="F410" s="194" t="s">
        <v>1360</v>
      </c>
      <c r="G410" s="38"/>
      <c r="H410" s="38"/>
      <c r="I410" s="195"/>
      <c r="J410" s="38"/>
      <c r="K410" s="38"/>
      <c r="L410" s="39"/>
      <c r="M410" s="196"/>
      <c r="N410" s="197"/>
      <c r="O410" s="77"/>
      <c r="P410" s="77"/>
      <c r="Q410" s="77"/>
      <c r="R410" s="77"/>
      <c r="S410" s="77"/>
      <c r="T410" s="78"/>
      <c r="U410" s="38"/>
      <c r="V410" s="38"/>
      <c r="W410" s="38"/>
      <c r="X410" s="38"/>
      <c r="Y410" s="38"/>
      <c r="Z410" s="38"/>
      <c r="AA410" s="38"/>
      <c r="AB410" s="38"/>
      <c r="AC410" s="38"/>
      <c r="AD410" s="38"/>
      <c r="AE410" s="38"/>
      <c r="AT410" s="19" t="s">
        <v>154</v>
      </c>
      <c r="AU410" s="19" t="s">
        <v>84</v>
      </c>
    </row>
    <row r="411" s="2" customFormat="1">
      <c r="A411" s="38"/>
      <c r="B411" s="39"/>
      <c r="C411" s="38"/>
      <c r="D411" s="198" t="s">
        <v>156</v>
      </c>
      <c r="E411" s="38"/>
      <c r="F411" s="199" t="s">
        <v>1361</v>
      </c>
      <c r="G411" s="38"/>
      <c r="H411" s="38"/>
      <c r="I411" s="195"/>
      <c r="J411" s="38"/>
      <c r="K411" s="38"/>
      <c r="L411" s="39"/>
      <c r="M411" s="196"/>
      <c r="N411" s="197"/>
      <c r="O411" s="77"/>
      <c r="P411" s="77"/>
      <c r="Q411" s="77"/>
      <c r="R411" s="77"/>
      <c r="S411" s="77"/>
      <c r="T411" s="78"/>
      <c r="U411" s="38"/>
      <c r="V411" s="38"/>
      <c r="W411" s="38"/>
      <c r="X411" s="38"/>
      <c r="Y411" s="38"/>
      <c r="Z411" s="38"/>
      <c r="AA411" s="38"/>
      <c r="AB411" s="38"/>
      <c r="AC411" s="38"/>
      <c r="AD411" s="38"/>
      <c r="AE411" s="38"/>
      <c r="AT411" s="19" t="s">
        <v>156</v>
      </c>
      <c r="AU411" s="19" t="s">
        <v>84</v>
      </c>
    </row>
    <row r="412" s="15" customFormat="1">
      <c r="A412" s="15"/>
      <c r="B412" s="216"/>
      <c r="C412" s="15"/>
      <c r="D412" s="193" t="s">
        <v>158</v>
      </c>
      <c r="E412" s="217" t="s">
        <v>1</v>
      </c>
      <c r="F412" s="218" t="s">
        <v>1208</v>
      </c>
      <c r="G412" s="15"/>
      <c r="H412" s="217" t="s">
        <v>1</v>
      </c>
      <c r="I412" s="219"/>
      <c r="J412" s="15"/>
      <c r="K412" s="15"/>
      <c r="L412" s="216"/>
      <c r="M412" s="220"/>
      <c r="N412" s="221"/>
      <c r="O412" s="221"/>
      <c r="P412" s="221"/>
      <c r="Q412" s="221"/>
      <c r="R412" s="221"/>
      <c r="S412" s="221"/>
      <c r="T412" s="222"/>
      <c r="U412" s="15"/>
      <c r="V412" s="15"/>
      <c r="W412" s="15"/>
      <c r="X412" s="15"/>
      <c r="Y412" s="15"/>
      <c r="Z412" s="15"/>
      <c r="AA412" s="15"/>
      <c r="AB412" s="15"/>
      <c r="AC412" s="15"/>
      <c r="AD412" s="15"/>
      <c r="AE412" s="15"/>
      <c r="AT412" s="217" t="s">
        <v>158</v>
      </c>
      <c r="AU412" s="217" t="s">
        <v>84</v>
      </c>
      <c r="AV412" s="15" t="s">
        <v>82</v>
      </c>
      <c r="AW412" s="15" t="s">
        <v>31</v>
      </c>
      <c r="AX412" s="15" t="s">
        <v>74</v>
      </c>
      <c r="AY412" s="217" t="s">
        <v>145</v>
      </c>
    </row>
    <row r="413" s="15" customFormat="1">
      <c r="A413" s="15"/>
      <c r="B413" s="216"/>
      <c r="C413" s="15"/>
      <c r="D413" s="193" t="s">
        <v>158</v>
      </c>
      <c r="E413" s="217" t="s">
        <v>1</v>
      </c>
      <c r="F413" s="218" t="s">
        <v>1362</v>
      </c>
      <c r="G413" s="15"/>
      <c r="H413" s="217" t="s">
        <v>1</v>
      </c>
      <c r="I413" s="219"/>
      <c r="J413" s="15"/>
      <c r="K413" s="15"/>
      <c r="L413" s="216"/>
      <c r="M413" s="220"/>
      <c r="N413" s="221"/>
      <c r="O413" s="221"/>
      <c r="P413" s="221"/>
      <c r="Q413" s="221"/>
      <c r="R413" s="221"/>
      <c r="S413" s="221"/>
      <c r="T413" s="222"/>
      <c r="U413" s="15"/>
      <c r="V413" s="15"/>
      <c r="W413" s="15"/>
      <c r="X413" s="15"/>
      <c r="Y413" s="15"/>
      <c r="Z413" s="15"/>
      <c r="AA413" s="15"/>
      <c r="AB413" s="15"/>
      <c r="AC413" s="15"/>
      <c r="AD413" s="15"/>
      <c r="AE413" s="15"/>
      <c r="AT413" s="217" t="s">
        <v>158</v>
      </c>
      <c r="AU413" s="217" t="s">
        <v>84</v>
      </c>
      <c r="AV413" s="15" t="s">
        <v>82</v>
      </c>
      <c r="AW413" s="15" t="s">
        <v>31</v>
      </c>
      <c r="AX413" s="15" t="s">
        <v>74</v>
      </c>
      <c r="AY413" s="217" t="s">
        <v>145</v>
      </c>
    </row>
    <row r="414" s="13" customFormat="1">
      <c r="A414" s="13"/>
      <c r="B414" s="200"/>
      <c r="C414" s="13"/>
      <c r="D414" s="193" t="s">
        <v>158</v>
      </c>
      <c r="E414" s="201" t="s">
        <v>1</v>
      </c>
      <c r="F414" s="202" t="s">
        <v>84</v>
      </c>
      <c r="G414" s="13"/>
      <c r="H414" s="203">
        <v>2</v>
      </c>
      <c r="I414" s="204"/>
      <c r="J414" s="13"/>
      <c r="K414" s="13"/>
      <c r="L414" s="200"/>
      <c r="M414" s="205"/>
      <c r="N414" s="206"/>
      <c r="O414" s="206"/>
      <c r="P414" s="206"/>
      <c r="Q414" s="206"/>
      <c r="R414" s="206"/>
      <c r="S414" s="206"/>
      <c r="T414" s="207"/>
      <c r="U414" s="13"/>
      <c r="V414" s="13"/>
      <c r="W414" s="13"/>
      <c r="X414" s="13"/>
      <c r="Y414" s="13"/>
      <c r="Z414" s="13"/>
      <c r="AA414" s="13"/>
      <c r="AB414" s="13"/>
      <c r="AC414" s="13"/>
      <c r="AD414" s="13"/>
      <c r="AE414" s="13"/>
      <c r="AT414" s="201" t="s">
        <v>158</v>
      </c>
      <c r="AU414" s="201" t="s">
        <v>84</v>
      </c>
      <c r="AV414" s="13" t="s">
        <v>84</v>
      </c>
      <c r="AW414" s="13" t="s">
        <v>31</v>
      </c>
      <c r="AX414" s="13" t="s">
        <v>74</v>
      </c>
      <c r="AY414" s="201" t="s">
        <v>145</v>
      </c>
    </row>
    <row r="415" s="14" customFormat="1">
      <c r="A415" s="14"/>
      <c r="B415" s="208"/>
      <c r="C415" s="14"/>
      <c r="D415" s="193" t="s">
        <v>158</v>
      </c>
      <c r="E415" s="209" t="s">
        <v>1</v>
      </c>
      <c r="F415" s="210" t="s">
        <v>160</v>
      </c>
      <c r="G415" s="14"/>
      <c r="H415" s="211">
        <v>2</v>
      </c>
      <c r="I415" s="212"/>
      <c r="J415" s="14"/>
      <c r="K415" s="14"/>
      <c r="L415" s="208"/>
      <c r="M415" s="213"/>
      <c r="N415" s="214"/>
      <c r="O415" s="214"/>
      <c r="P415" s="214"/>
      <c r="Q415" s="214"/>
      <c r="R415" s="214"/>
      <c r="S415" s="214"/>
      <c r="T415" s="215"/>
      <c r="U415" s="14"/>
      <c r="V415" s="14"/>
      <c r="W415" s="14"/>
      <c r="X415" s="14"/>
      <c r="Y415" s="14"/>
      <c r="Z415" s="14"/>
      <c r="AA415" s="14"/>
      <c r="AB415" s="14"/>
      <c r="AC415" s="14"/>
      <c r="AD415" s="14"/>
      <c r="AE415" s="14"/>
      <c r="AT415" s="209" t="s">
        <v>158</v>
      </c>
      <c r="AU415" s="209" t="s">
        <v>84</v>
      </c>
      <c r="AV415" s="14" t="s">
        <v>152</v>
      </c>
      <c r="AW415" s="14" t="s">
        <v>31</v>
      </c>
      <c r="AX415" s="14" t="s">
        <v>82</v>
      </c>
      <c r="AY415" s="209" t="s">
        <v>145</v>
      </c>
    </row>
    <row r="416" s="2" customFormat="1" ht="21.75" customHeight="1">
      <c r="A416" s="38"/>
      <c r="B416" s="179"/>
      <c r="C416" s="224" t="s">
        <v>668</v>
      </c>
      <c r="D416" s="224" t="s">
        <v>238</v>
      </c>
      <c r="E416" s="225" t="s">
        <v>1363</v>
      </c>
      <c r="F416" s="226" t="s">
        <v>1364</v>
      </c>
      <c r="G416" s="227" t="s">
        <v>233</v>
      </c>
      <c r="H416" s="228">
        <v>2</v>
      </c>
      <c r="I416" s="229"/>
      <c r="J416" s="230">
        <f>ROUND(I416*H416,2)</f>
        <v>0</v>
      </c>
      <c r="K416" s="226" t="s">
        <v>151</v>
      </c>
      <c r="L416" s="231"/>
      <c r="M416" s="232" t="s">
        <v>1</v>
      </c>
      <c r="N416" s="233" t="s">
        <v>39</v>
      </c>
      <c r="O416" s="77"/>
      <c r="P416" s="189">
        <f>O416*H416</f>
        <v>0</v>
      </c>
      <c r="Q416" s="189">
        <v>0.01</v>
      </c>
      <c r="R416" s="189">
        <f>Q416*H416</f>
        <v>0.02</v>
      </c>
      <c r="S416" s="189">
        <v>0</v>
      </c>
      <c r="T416" s="190">
        <f>S416*H416</f>
        <v>0</v>
      </c>
      <c r="U416" s="38"/>
      <c r="V416" s="38"/>
      <c r="W416" s="38"/>
      <c r="X416" s="38"/>
      <c r="Y416" s="38"/>
      <c r="Z416" s="38"/>
      <c r="AA416" s="38"/>
      <c r="AB416" s="38"/>
      <c r="AC416" s="38"/>
      <c r="AD416" s="38"/>
      <c r="AE416" s="38"/>
      <c r="AR416" s="191" t="s">
        <v>304</v>
      </c>
      <c r="AT416" s="191" t="s">
        <v>238</v>
      </c>
      <c r="AU416" s="191" t="s">
        <v>84</v>
      </c>
      <c r="AY416" s="19" t="s">
        <v>145</v>
      </c>
      <c r="BE416" s="192">
        <f>IF(N416="základní",J416,0)</f>
        <v>0</v>
      </c>
      <c r="BF416" s="192">
        <f>IF(N416="snížená",J416,0)</f>
        <v>0</v>
      </c>
      <c r="BG416" s="192">
        <f>IF(N416="zákl. přenesená",J416,0)</f>
        <v>0</v>
      </c>
      <c r="BH416" s="192">
        <f>IF(N416="sníž. přenesená",J416,0)</f>
        <v>0</v>
      </c>
      <c r="BI416" s="192">
        <f>IF(N416="nulová",J416,0)</f>
        <v>0</v>
      </c>
      <c r="BJ416" s="19" t="s">
        <v>82</v>
      </c>
      <c r="BK416" s="192">
        <f>ROUND(I416*H416,2)</f>
        <v>0</v>
      </c>
      <c r="BL416" s="19" t="s">
        <v>263</v>
      </c>
      <c r="BM416" s="191" t="s">
        <v>1365</v>
      </c>
    </row>
    <row r="417" s="2" customFormat="1">
      <c r="A417" s="38"/>
      <c r="B417" s="39"/>
      <c r="C417" s="38"/>
      <c r="D417" s="193" t="s">
        <v>154</v>
      </c>
      <c r="E417" s="38"/>
      <c r="F417" s="194" t="s">
        <v>1364</v>
      </c>
      <c r="G417" s="38"/>
      <c r="H417" s="38"/>
      <c r="I417" s="195"/>
      <c r="J417" s="38"/>
      <c r="K417" s="38"/>
      <c r="L417" s="39"/>
      <c r="M417" s="196"/>
      <c r="N417" s="197"/>
      <c r="O417" s="77"/>
      <c r="P417" s="77"/>
      <c r="Q417" s="77"/>
      <c r="R417" s="77"/>
      <c r="S417" s="77"/>
      <c r="T417" s="78"/>
      <c r="U417" s="38"/>
      <c r="V417" s="38"/>
      <c r="W417" s="38"/>
      <c r="X417" s="38"/>
      <c r="Y417" s="38"/>
      <c r="Z417" s="38"/>
      <c r="AA417" s="38"/>
      <c r="AB417" s="38"/>
      <c r="AC417" s="38"/>
      <c r="AD417" s="38"/>
      <c r="AE417" s="38"/>
      <c r="AT417" s="19" t="s">
        <v>154</v>
      </c>
      <c r="AU417" s="19" t="s">
        <v>84</v>
      </c>
    </row>
    <row r="418" s="2" customFormat="1" ht="24.15" customHeight="1">
      <c r="A418" s="38"/>
      <c r="B418" s="179"/>
      <c r="C418" s="224" t="s">
        <v>672</v>
      </c>
      <c r="D418" s="224" t="s">
        <v>238</v>
      </c>
      <c r="E418" s="225" t="s">
        <v>1366</v>
      </c>
      <c r="F418" s="226" t="s">
        <v>1367</v>
      </c>
      <c r="G418" s="227" t="s">
        <v>233</v>
      </c>
      <c r="H418" s="228">
        <v>2</v>
      </c>
      <c r="I418" s="229"/>
      <c r="J418" s="230">
        <f>ROUND(I418*H418,2)</f>
        <v>0</v>
      </c>
      <c r="K418" s="226" t="s">
        <v>151</v>
      </c>
      <c r="L418" s="231"/>
      <c r="M418" s="232" t="s">
        <v>1</v>
      </c>
      <c r="N418" s="233" t="s">
        <v>39</v>
      </c>
      <c r="O418" s="77"/>
      <c r="P418" s="189">
        <f>O418*H418</f>
        <v>0</v>
      </c>
      <c r="Q418" s="189">
        <v>0.00044999999999999999</v>
      </c>
      <c r="R418" s="189">
        <f>Q418*H418</f>
        <v>0.00089999999999999998</v>
      </c>
      <c r="S418" s="189">
        <v>0</v>
      </c>
      <c r="T418" s="190">
        <f>S418*H418</f>
        <v>0</v>
      </c>
      <c r="U418" s="38"/>
      <c r="V418" s="38"/>
      <c r="W418" s="38"/>
      <c r="X418" s="38"/>
      <c r="Y418" s="38"/>
      <c r="Z418" s="38"/>
      <c r="AA418" s="38"/>
      <c r="AB418" s="38"/>
      <c r="AC418" s="38"/>
      <c r="AD418" s="38"/>
      <c r="AE418" s="38"/>
      <c r="AR418" s="191" t="s">
        <v>304</v>
      </c>
      <c r="AT418" s="191" t="s">
        <v>238</v>
      </c>
      <c r="AU418" s="191" t="s">
        <v>84</v>
      </c>
      <c r="AY418" s="19" t="s">
        <v>145</v>
      </c>
      <c r="BE418" s="192">
        <f>IF(N418="základní",J418,0)</f>
        <v>0</v>
      </c>
      <c r="BF418" s="192">
        <f>IF(N418="snížená",J418,0)</f>
        <v>0</v>
      </c>
      <c r="BG418" s="192">
        <f>IF(N418="zákl. přenesená",J418,0)</f>
        <v>0</v>
      </c>
      <c r="BH418" s="192">
        <f>IF(N418="sníž. přenesená",J418,0)</f>
        <v>0</v>
      </c>
      <c r="BI418" s="192">
        <f>IF(N418="nulová",J418,0)</f>
        <v>0</v>
      </c>
      <c r="BJ418" s="19" t="s">
        <v>82</v>
      </c>
      <c r="BK418" s="192">
        <f>ROUND(I418*H418,2)</f>
        <v>0</v>
      </c>
      <c r="BL418" s="19" t="s">
        <v>263</v>
      </c>
      <c r="BM418" s="191" t="s">
        <v>1368</v>
      </c>
    </row>
    <row r="419" s="2" customFormat="1">
      <c r="A419" s="38"/>
      <c r="B419" s="39"/>
      <c r="C419" s="38"/>
      <c r="D419" s="193" t="s">
        <v>154</v>
      </c>
      <c r="E419" s="38"/>
      <c r="F419" s="194" t="s">
        <v>1367</v>
      </c>
      <c r="G419" s="38"/>
      <c r="H419" s="38"/>
      <c r="I419" s="195"/>
      <c r="J419" s="38"/>
      <c r="K419" s="38"/>
      <c r="L419" s="39"/>
      <c r="M419" s="196"/>
      <c r="N419" s="197"/>
      <c r="O419" s="77"/>
      <c r="P419" s="77"/>
      <c r="Q419" s="77"/>
      <c r="R419" s="77"/>
      <c r="S419" s="77"/>
      <c r="T419" s="78"/>
      <c r="U419" s="38"/>
      <c r="V419" s="38"/>
      <c r="W419" s="38"/>
      <c r="X419" s="38"/>
      <c r="Y419" s="38"/>
      <c r="Z419" s="38"/>
      <c r="AA419" s="38"/>
      <c r="AB419" s="38"/>
      <c r="AC419" s="38"/>
      <c r="AD419" s="38"/>
      <c r="AE419" s="38"/>
      <c r="AT419" s="19" t="s">
        <v>154</v>
      </c>
      <c r="AU419" s="19" t="s">
        <v>84</v>
      </c>
    </row>
    <row r="420" s="2" customFormat="1" ht="21.75" customHeight="1">
      <c r="A420" s="38"/>
      <c r="B420" s="179"/>
      <c r="C420" s="180" t="s">
        <v>674</v>
      </c>
      <c r="D420" s="180" t="s">
        <v>147</v>
      </c>
      <c r="E420" s="181" t="s">
        <v>1369</v>
      </c>
      <c r="F420" s="182" t="s">
        <v>1370</v>
      </c>
      <c r="G420" s="183" t="s">
        <v>789</v>
      </c>
      <c r="H420" s="184">
        <v>5</v>
      </c>
      <c r="I420" s="185"/>
      <c r="J420" s="186">
        <f>ROUND(I420*H420,2)</f>
        <v>0</v>
      </c>
      <c r="K420" s="182" t="s">
        <v>151</v>
      </c>
      <c r="L420" s="39"/>
      <c r="M420" s="187" t="s">
        <v>1</v>
      </c>
      <c r="N420" s="188" t="s">
        <v>39</v>
      </c>
      <c r="O420" s="77"/>
      <c r="P420" s="189">
        <f>O420*H420</f>
        <v>0</v>
      </c>
      <c r="Q420" s="189">
        <v>9.0000000000000006E-05</v>
      </c>
      <c r="R420" s="189">
        <f>Q420*H420</f>
        <v>0.00045000000000000004</v>
      </c>
      <c r="S420" s="189">
        <v>0</v>
      </c>
      <c r="T420" s="190">
        <f>S420*H420</f>
        <v>0</v>
      </c>
      <c r="U420" s="38"/>
      <c r="V420" s="38"/>
      <c r="W420" s="38"/>
      <c r="X420" s="38"/>
      <c r="Y420" s="38"/>
      <c r="Z420" s="38"/>
      <c r="AA420" s="38"/>
      <c r="AB420" s="38"/>
      <c r="AC420" s="38"/>
      <c r="AD420" s="38"/>
      <c r="AE420" s="38"/>
      <c r="AR420" s="191" t="s">
        <v>263</v>
      </c>
      <c r="AT420" s="191" t="s">
        <v>147</v>
      </c>
      <c r="AU420" s="191" t="s">
        <v>84</v>
      </c>
      <c r="AY420" s="19" t="s">
        <v>145</v>
      </c>
      <c r="BE420" s="192">
        <f>IF(N420="základní",J420,0)</f>
        <v>0</v>
      </c>
      <c r="BF420" s="192">
        <f>IF(N420="snížená",J420,0)</f>
        <v>0</v>
      </c>
      <c r="BG420" s="192">
        <f>IF(N420="zákl. přenesená",J420,0)</f>
        <v>0</v>
      </c>
      <c r="BH420" s="192">
        <f>IF(N420="sníž. přenesená",J420,0)</f>
        <v>0</v>
      </c>
      <c r="BI420" s="192">
        <f>IF(N420="nulová",J420,0)</f>
        <v>0</v>
      </c>
      <c r="BJ420" s="19" t="s">
        <v>82</v>
      </c>
      <c r="BK420" s="192">
        <f>ROUND(I420*H420,2)</f>
        <v>0</v>
      </c>
      <c r="BL420" s="19" t="s">
        <v>263</v>
      </c>
      <c r="BM420" s="191" t="s">
        <v>1371</v>
      </c>
    </row>
    <row r="421" s="2" customFormat="1">
      <c r="A421" s="38"/>
      <c r="B421" s="39"/>
      <c r="C421" s="38"/>
      <c r="D421" s="193" t="s">
        <v>154</v>
      </c>
      <c r="E421" s="38"/>
      <c r="F421" s="194" t="s">
        <v>1372</v>
      </c>
      <c r="G421" s="38"/>
      <c r="H421" s="38"/>
      <c r="I421" s="195"/>
      <c r="J421" s="38"/>
      <c r="K421" s="38"/>
      <c r="L421" s="39"/>
      <c r="M421" s="196"/>
      <c r="N421" s="197"/>
      <c r="O421" s="77"/>
      <c r="P421" s="77"/>
      <c r="Q421" s="77"/>
      <c r="R421" s="77"/>
      <c r="S421" s="77"/>
      <c r="T421" s="78"/>
      <c r="U421" s="38"/>
      <c r="V421" s="38"/>
      <c r="W421" s="38"/>
      <c r="X421" s="38"/>
      <c r="Y421" s="38"/>
      <c r="Z421" s="38"/>
      <c r="AA421" s="38"/>
      <c r="AB421" s="38"/>
      <c r="AC421" s="38"/>
      <c r="AD421" s="38"/>
      <c r="AE421" s="38"/>
      <c r="AT421" s="19" t="s">
        <v>154</v>
      </c>
      <c r="AU421" s="19" t="s">
        <v>84</v>
      </c>
    </row>
    <row r="422" s="2" customFormat="1">
      <c r="A422" s="38"/>
      <c r="B422" s="39"/>
      <c r="C422" s="38"/>
      <c r="D422" s="198" t="s">
        <v>156</v>
      </c>
      <c r="E422" s="38"/>
      <c r="F422" s="199" t="s">
        <v>1373</v>
      </c>
      <c r="G422" s="38"/>
      <c r="H422" s="38"/>
      <c r="I422" s="195"/>
      <c r="J422" s="38"/>
      <c r="K422" s="38"/>
      <c r="L422" s="39"/>
      <c r="M422" s="196"/>
      <c r="N422" s="197"/>
      <c r="O422" s="77"/>
      <c r="P422" s="77"/>
      <c r="Q422" s="77"/>
      <c r="R422" s="77"/>
      <c r="S422" s="77"/>
      <c r="T422" s="78"/>
      <c r="U422" s="38"/>
      <c r="V422" s="38"/>
      <c r="W422" s="38"/>
      <c r="X422" s="38"/>
      <c r="Y422" s="38"/>
      <c r="Z422" s="38"/>
      <c r="AA422" s="38"/>
      <c r="AB422" s="38"/>
      <c r="AC422" s="38"/>
      <c r="AD422" s="38"/>
      <c r="AE422" s="38"/>
      <c r="AT422" s="19" t="s">
        <v>156</v>
      </c>
      <c r="AU422" s="19" t="s">
        <v>84</v>
      </c>
    </row>
    <row r="423" s="15" customFormat="1">
      <c r="A423" s="15"/>
      <c r="B423" s="216"/>
      <c r="C423" s="15"/>
      <c r="D423" s="193" t="s">
        <v>158</v>
      </c>
      <c r="E423" s="217" t="s">
        <v>1</v>
      </c>
      <c r="F423" s="218" t="s">
        <v>1322</v>
      </c>
      <c r="G423" s="15"/>
      <c r="H423" s="217" t="s">
        <v>1</v>
      </c>
      <c r="I423" s="219"/>
      <c r="J423" s="15"/>
      <c r="K423" s="15"/>
      <c r="L423" s="216"/>
      <c r="M423" s="220"/>
      <c r="N423" s="221"/>
      <c r="O423" s="221"/>
      <c r="P423" s="221"/>
      <c r="Q423" s="221"/>
      <c r="R423" s="221"/>
      <c r="S423" s="221"/>
      <c r="T423" s="222"/>
      <c r="U423" s="15"/>
      <c r="V423" s="15"/>
      <c r="W423" s="15"/>
      <c r="X423" s="15"/>
      <c r="Y423" s="15"/>
      <c r="Z423" s="15"/>
      <c r="AA423" s="15"/>
      <c r="AB423" s="15"/>
      <c r="AC423" s="15"/>
      <c r="AD423" s="15"/>
      <c r="AE423" s="15"/>
      <c r="AT423" s="217" t="s">
        <v>158</v>
      </c>
      <c r="AU423" s="217" t="s">
        <v>84</v>
      </c>
      <c r="AV423" s="15" t="s">
        <v>82</v>
      </c>
      <c r="AW423" s="15" t="s">
        <v>31</v>
      </c>
      <c r="AX423" s="15" t="s">
        <v>74</v>
      </c>
      <c r="AY423" s="217" t="s">
        <v>145</v>
      </c>
    </row>
    <row r="424" s="15" customFormat="1">
      <c r="A424" s="15"/>
      <c r="B424" s="216"/>
      <c r="C424" s="15"/>
      <c r="D424" s="193" t="s">
        <v>158</v>
      </c>
      <c r="E424" s="217" t="s">
        <v>1</v>
      </c>
      <c r="F424" s="218" t="s">
        <v>1374</v>
      </c>
      <c r="G424" s="15"/>
      <c r="H424" s="217" t="s">
        <v>1</v>
      </c>
      <c r="I424" s="219"/>
      <c r="J424" s="15"/>
      <c r="K424" s="15"/>
      <c r="L424" s="216"/>
      <c r="M424" s="220"/>
      <c r="N424" s="221"/>
      <c r="O424" s="221"/>
      <c r="P424" s="221"/>
      <c r="Q424" s="221"/>
      <c r="R424" s="221"/>
      <c r="S424" s="221"/>
      <c r="T424" s="222"/>
      <c r="U424" s="15"/>
      <c r="V424" s="15"/>
      <c r="W424" s="15"/>
      <c r="X424" s="15"/>
      <c r="Y424" s="15"/>
      <c r="Z424" s="15"/>
      <c r="AA424" s="15"/>
      <c r="AB424" s="15"/>
      <c r="AC424" s="15"/>
      <c r="AD424" s="15"/>
      <c r="AE424" s="15"/>
      <c r="AT424" s="217" t="s">
        <v>158</v>
      </c>
      <c r="AU424" s="217" t="s">
        <v>84</v>
      </c>
      <c r="AV424" s="15" t="s">
        <v>82</v>
      </c>
      <c r="AW424" s="15" t="s">
        <v>31</v>
      </c>
      <c r="AX424" s="15" t="s">
        <v>74</v>
      </c>
      <c r="AY424" s="217" t="s">
        <v>145</v>
      </c>
    </row>
    <row r="425" s="13" customFormat="1">
      <c r="A425" s="13"/>
      <c r="B425" s="200"/>
      <c r="C425" s="13"/>
      <c r="D425" s="193" t="s">
        <v>158</v>
      </c>
      <c r="E425" s="201" t="s">
        <v>1</v>
      </c>
      <c r="F425" s="202" t="s">
        <v>1375</v>
      </c>
      <c r="G425" s="13"/>
      <c r="H425" s="203">
        <v>2</v>
      </c>
      <c r="I425" s="204"/>
      <c r="J425" s="13"/>
      <c r="K425" s="13"/>
      <c r="L425" s="200"/>
      <c r="M425" s="205"/>
      <c r="N425" s="206"/>
      <c r="O425" s="206"/>
      <c r="P425" s="206"/>
      <c r="Q425" s="206"/>
      <c r="R425" s="206"/>
      <c r="S425" s="206"/>
      <c r="T425" s="207"/>
      <c r="U425" s="13"/>
      <c r="V425" s="13"/>
      <c r="W425" s="13"/>
      <c r="X425" s="13"/>
      <c r="Y425" s="13"/>
      <c r="Z425" s="13"/>
      <c r="AA425" s="13"/>
      <c r="AB425" s="13"/>
      <c r="AC425" s="13"/>
      <c r="AD425" s="13"/>
      <c r="AE425" s="13"/>
      <c r="AT425" s="201" t="s">
        <v>158</v>
      </c>
      <c r="AU425" s="201" t="s">
        <v>84</v>
      </c>
      <c r="AV425" s="13" t="s">
        <v>84</v>
      </c>
      <c r="AW425" s="13" t="s">
        <v>31</v>
      </c>
      <c r="AX425" s="13" t="s">
        <v>74</v>
      </c>
      <c r="AY425" s="201" t="s">
        <v>145</v>
      </c>
    </row>
    <row r="426" s="15" customFormat="1">
      <c r="A426" s="15"/>
      <c r="B426" s="216"/>
      <c r="C426" s="15"/>
      <c r="D426" s="193" t="s">
        <v>158</v>
      </c>
      <c r="E426" s="217" t="s">
        <v>1</v>
      </c>
      <c r="F426" s="218" t="s">
        <v>73</v>
      </c>
      <c r="G426" s="15"/>
      <c r="H426" s="217" t="s">
        <v>1</v>
      </c>
      <c r="I426" s="219"/>
      <c r="J426" s="15"/>
      <c r="K426" s="15"/>
      <c r="L426" s="216"/>
      <c r="M426" s="220"/>
      <c r="N426" s="221"/>
      <c r="O426" s="221"/>
      <c r="P426" s="221"/>
      <c r="Q426" s="221"/>
      <c r="R426" s="221"/>
      <c r="S426" s="221"/>
      <c r="T426" s="222"/>
      <c r="U426" s="15"/>
      <c r="V426" s="15"/>
      <c r="W426" s="15"/>
      <c r="X426" s="15"/>
      <c r="Y426" s="15"/>
      <c r="Z426" s="15"/>
      <c r="AA426" s="15"/>
      <c r="AB426" s="15"/>
      <c r="AC426" s="15"/>
      <c r="AD426" s="15"/>
      <c r="AE426" s="15"/>
      <c r="AT426" s="217" t="s">
        <v>158</v>
      </c>
      <c r="AU426" s="217" t="s">
        <v>84</v>
      </c>
      <c r="AV426" s="15" t="s">
        <v>82</v>
      </c>
      <c r="AW426" s="15" t="s">
        <v>31</v>
      </c>
      <c r="AX426" s="15" t="s">
        <v>74</v>
      </c>
      <c r="AY426" s="217" t="s">
        <v>145</v>
      </c>
    </row>
    <row r="427" s="13" customFormat="1">
      <c r="A427" s="13"/>
      <c r="B427" s="200"/>
      <c r="C427" s="13"/>
      <c r="D427" s="193" t="s">
        <v>158</v>
      </c>
      <c r="E427" s="201" t="s">
        <v>1</v>
      </c>
      <c r="F427" s="202" t="s">
        <v>1375</v>
      </c>
      <c r="G427" s="13"/>
      <c r="H427" s="203">
        <v>2</v>
      </c>
      <c r="I427" s="204"/>
      <c r="J427" s="13"/>
      <c r="K427" s="13"/>
      <c r="L427" s="200"/>
      <c r="M427" s="205"/>
      <c r="N427" s="206"/>
      <c r="O427" s="206"/>
      <c r="P427" s="206"/>
      <c r="Q427" s="206"/>
      <c r="R427" s="206"/>
      <c r="S427" s="206"/>
      <c r="T427" s="207"/>
      <c r="U427" s="13"/>
      <c r="V427" s="13"/>
      <c r="W427" s="13"/>
      <c r="X427" s="13"/>
      <c r="Y427" s="13"/>
      <c r="Z427" s="13"/>
      <c r="AA427" s="13"/>
      <c r="AB427" s="13"/>
      <c r="AC427" s="13"/>
      <c r="AD427" s="13"/>
      <c r="AE427" s="13"/>
      <c r="AT427" s="201" t="s">
        <v>158</v>
      </c>
      <c r="AU427" s="201" t="s">
        <v>84</v>
      </c>
      <c r="AV427" s="13" t="s">
        <v>84</v>
      </c>
      <c r="AW427" s="13" t="s">
        <v>31</v>
      </c>
      <c r="AX427" s="13" t="s">
        <v>74</v>
      </c>
      <c r="AY427" s="201" t="s">
        <v>145</v>
      </c>
    </row>
    <row r="428" s="15" customFormat="1">
      <c r="A428" s="15"/>
      <c r="B428" s="216"/>
      <c r="C428" s="15"/>
      <c r="D428" s="193" t="s">
        <v>158</v>
      </c>
      <c r="E428" s="217" t="s">
        <v>1</v>
      </c>
      <c r="F428" s="218" t="s">
        <v>1376</v>
      </c>
      <c r="G428" s="15"/>
      <c r="H428" s="217" t="s">
        <v>1</v>
      </c>
      <c r="I428" s="219"/>
      <c r="J428" s="15"/>
      <c r="K428" s="15"/>
      <c r="L428" s="216"/>
      <c r="M428" s="220"/>
      <c r="N428" s="221"/>
      <c r="O428" s="221"/>
      <c r="P428" s="221"/>
      <c r="Q428" s="221"/>
      <c r="R428" s="221"/>
      <c r="S428" s="221"/>
      <c r="T428" s="222"/>
      <c r="U428" s="15"/>
      <c r="V428" s="15"/>
      <c r="W428" s="15"/>
      <c r="X428" s="15"/>
      <c r="Y428" s="15"/>
      <c r="Z428" s="15"/>
      <c r="AA428" s="15"/>
      <c r="AB428" s="15"/>
      <c r="AC428" s="15"/>
      <c r="AD428" s="15"/>
      <c r="AE428" s="15"/>
      <c r="AT428" s="217" t="s">
        <v>158</v>
      </c>
      <c r="AU428" s="217" t="s">
        <v>84</v>
      </c>
      <c r="AV428" s="15" t="s">
        <v>82</v>
      </c>
      <c r="AW428" s="15" t="s">
        <v>31</v>
      </c>
      <c r="AX428" s="15" t="s">
        <v>74</v>
      </c>
      <c r="AY428" s="217" t="s">
        <v>145</v>
      </c>
    </row>
    <row r="429" s="13" customFormat="1">
      <c r="A429" s="13"/>
      <c r="B429" s="200"/>
      <c r="C429" s="13"/>
      <c r="D429" s="193" t="s">
        <v>158</v>
      </c>
      <c r="E429" s="201" t="s">
        <v>1</v>
      </c>
      <c r="F429" s="202" t="s">
        <v>1377</v>
      </c>
      <c r="G429" s="13"/>
      <c r="H429" s="203">
        <v>1</v>
      </c>
      <c r="I429" s="204"/>
      <c r="J429" s="13"/>
      <c r="K429" s="13"/>
      <c r="L429" s="200"/>
      <c r="M429" s="205"/>
      <c r="N429" s="206"/>
      <c r="O429" s="206"/>
      <c r="P429" s="206"/>
      <c r="Q429" s="206"/>
      <c r="R429" s="206"/>
      <c r="S429" s="206"/>
      <c r="T429" s="207"/>
      <c r="U429" s="13"/>
      <c r="V429" s="13"/>
      <c r="W429" s="13"/>
      <c r="X429" s="13"/>
      <c r="Y429" s="13"/>
      <c r="Z429" s="13"/>
      <c r="AA429" s="13"/>
      <c r="AB429" s="13"/>
      <c r="AC429" s="13"/>
      <c r="AD429" s="13"/>
      <c r="AE429" s="13"/>
      <c r="AT429" s="201" t="s">
        <v>158</v>
      </c>
      <c r="AU429" s="201" t="s">
        <v>84</v>
      </c>
      <c r="AV429" s="13" t="s">
        <v>84</v>
      </c>
      <c r="AW429" s="13" t="s">
        <v>31</v>
      </c>
      <c r="AX429" s="13" t="s">
        <v>74</v>
      </c>
      <c r="AY429" s="201" t="s">
        <v>145</v>
      </c>
    </row>
    <row r="430" s="14" customFormat="1">
      <c r="A430" s="14"/>
      <c r="B430" s="208"/>
      <c r="C430" s="14"/>
      <c r="D430" s="193" t="s">
        <v>158</v>
      </c>
      <c r="E430" s="209" t="s">
        <v>1</v>
      </c>
      <c r="F430" s="210" t="s">
        <v>160</v>
      </c>
      <c r="G430" s="14"/>
      <c r="H430" s="211">
        <v>5</v>
      </c>
      <c r="I430" s="212"/>
      <c r="J430" s="14"/>
      <c r="K430" s="14"/>
      <c r="L430" s="208"/>
      <c r="M430" s="213"/>
      <c r="N430" s="214"/>
      <c r="O430" s="214"/>
      <c r="P430" s="214"/>
      <c r="Q430" s="214"/>
      <c r="R430" s="214"/>
      <c r="S430" s="214"/>
      <c r="T430" s="215"/>
      <c r="U430" s="14"/>
      <c r="V430" s="14"/>
      <c r="W430" s="14"/>
      <c r="X430" s="14"/>
      <c r="Y430" s="14"/>
      <c r="Z430" s="14"/>
      <c r="AA430" s="14"/>
      <c r="AB430" s="14"/>
      <c r="AC430" s="14"/>
      <c r="AD430" s="14"/>
      <c r="AE430" s="14"/>
      <c r="AT430" s="209" t="s">
        <v>158</v>
      </c>
      <c r="AU430" s="209" t="s">
        <v>84</v>
      </c>
      <c r="AV430" s="14" t="s">
        <v>152</v>
      </c>
      <c r="AW430" s="14" t="s">
        <v>31</v>
      </c>
      <c r="AX430" s="14" t="s">
        <v>82</v>
      </c>
      <c r="AY430" s="209" t="s">
        <v>145</v>
      </c>
    </row>
    <row r="431" s="2" customFormat="1" ht="16.5" customHeight="1">
      <c r="A431" s="38"/>
      <c r="B431" s="179"/>
      <c r="C431" s="224" t="s">
        <v>678</v>
      </c>
      <c r="D431" s="224" t="s">
        <v>238</v>
      </c>
      <c r="E431" s="225" t="s">
        <v>1378</v>
      </c>
      <c r="F431" s="226" t="s">
        <v>1379</v>
      </c>
      <c r="G431" s="227" t="s">
        <v>233</v>
      </c>
      <c r="H431" s="228">
        <v>5</v>
      </c>
      <c r="I431" s="229"/>
      <c r="J431" s="230">
        <f>ROUND(I431*H431,2)</f>
        <v>0</v>
      </c>
      <c r="K431" s="226" t="s">
        <v>151</v>
      </c>
      <c r="L431" s="231"/>
      <c r="M431" s="232" t="s">
        <v>1</v>
      </c>
      <c r="N431" s="233" t="s">
        <v>39</v>
      </c>
      <c r="O431" s="77"/>
      <c r="P431" s="189">
        <f>O431*H431</f>
        <v>0</v>
      </c>
      <c r="Q431" s="189">
        <v>0.00014999999999999999</v>
      </c>
      <c r="R431" s="189">
        <f>Q431*H431</f>
        <v>0.00074999999999999991</v>
      </c>
      <c r="S431" s="189">
        <v>0</v>
      </c>
      <c r="T431" s="190">
        <f>S431*H431</f>
        <v>0</v>
      </c>
      <c r="U431" s="38"/>
      <c r="V431" s="38"/>
      <c r="W431" s="38"/>
      <c r="X431" s="38"/>
      <c r="Y431" s="38"/>
      <c r="Z431" s="38"/>
      <c r="AA431" s="38"/>
      <c r="AB431" s="38"/>
      <c r="AC431" s="38"/>
      <c r="AD431" s="38"/>
      <c r="AE431" s="38"/>
      <c r="AR431" s="191" t="s">
        <v>304</v>
      </c>
      <c r="AT431" s="191" t="s">
        <v>238</v>
      </c>
      <c r="AU431" s="191" t="s">
        <v>84</v>
      </c>
      <c r="AY431" s="19" t="s">
        <v>145</v>
      </c>
      <c r="BE431" s="192">
        <f>IF(N431="základní",J431,0)</f>
        <v>0</v>
      </c>
      <c r="BF431" s="192">
        <f>IF(N431="snížená",J431,0)</f>
        <v>0</v>
      </c>
      <c r="BG431" s="192">
        <f>IF(N431="zákl. přenesená",J431,0)</f>
        <v>0</v>
      </c>
      <c r="BH431" s="192">
        <f>IF(N431="sníž. přenesená",J431,0)</f>
        <v>0</v>
      </c>
      <c r="BI431" s="192">
        <f>IF(N431="nulová",J431,0)</f>
        <v>0</v>
      </c>
      <c r="BJ431" s="19" t="s">
        <v>82</v>
      </c>
      <c r="BK431" s="192">
        <f>ROUND(I431*H431,2)</f>
        <v>0</v>
      </c>
      <c r="BL431" s="19" t="s">
        <v>263</v>
      </c>
      <c r="BM431" s="191" t="s">
        <v>1380</v>
      </c>
    </row>
    <row r="432" s="2" customFormat="1">
      <c r="A432" s="38"/>
      <c r="B432" s="39"/>
      <c r="C432" s="38"/>
      <c r="D432" s="193" t="s">
        <v>154</v>
      </c>
      <c r="E432" s="38"/>
      <c r="F432" s="194" t="s">
        <v>1379</v>
      </c>
      <c r="G432" s="38"/>
      <c r="H432" s="38"/>
      <c r="I432" s="195"/>
      <c r="J432" s="38"/>
      <c r="K432" s="38"/>
      <c r="L432" s="39"/>
      <c r="M432" s="196"/>
      <c r="N432" s="197"/>
      <c r="O432" s="77"/>
      <c r="P432" s="77"/>
      <c r="Q432" s="77"/>
      <c r="R432" s="77"/>
      <c r="S432" s="77"/>
      <c r="T432" s="78"/>
      <c r="U432" s="38"/>
      <c r="V432" s="38"/>
      <c r="W432" s="38"/>
      <c r="X432" s="38"/>
      <c r="Y432" s="38"/>
      <c r="Z432" s="38"/>
      <c r="AA432" s="38"/>
      <c r="AB432" s="38"/>
      <c r="AC432" s="38"/>
      <c r="AD432" s="38"/>
      <c r="AE432" s="38"/>
      <c r="AT432" s="19" t="s">
        <v>154</v>
      </c>
      <c r="AU432" s="19" t="s">
        <v>84</v>
      </c>
    </row>
    <row r="433" s="2" customFormat="1" ht="24.15" customHeight="1">
      <c r="A433" s="38"/>
      <c r="B433" s="179"/>
      <c r="C433" s="180" t="s">
        <v>684</v>
      </c>
      <c r="D433" s="180" t="s">
        <v>147</v>
      </c>
      <c r="E433" s="181" t="s">
        <v>1381</v>
      </c>
      <c r="F433" s="182" t="s">
        <v>1382</v>
      </c>
      <c r="G433" s="183" t="s">
        <v>789</v>
      </c>
      <c r="H433" s="184">
        <v>1</v>
      </c>
      <c r="I433" s="185"/>
      <c r="J433" s="186">
        <f>ROUND(I433*H433,2)</f>
        <v>0</v>
      </c>
      <c r="K433" s="182" t="s">
        <v>151</v>
      </c>
      <c r="L433" s="39"/>
      <c r="M433" s="187" t="s">
        <v>1</v>
      </c>
      <c r="N433" s="188" t="s">
        <v>39</v>
      </c>
      <c r="O433" s="77"/>
      <c r="P433" s="189">
        <f>O433*H433</f>
        <v>0</v>
      </c>
      <c r="Q433" s="189">
        <v>0.001</v>
      </c>
      <c r="R433" s="189">
        <f>Q433*H433</f>
        <v>0.001</v>
      </c>
      <c r="S433" s="189">
        <v>0</v>
      </c>
      <c r="T433" s="190">
        <f>S433*H433</f>
        <v>0</v>
      </c>
      <c r="U433" s="38"/>
      <c r="V433" s="38"/>
      <c r="W433" s="38"/>
      <c r="X433" s="38"/>
      <c r="Y433" s="38"/>
      <c r="Z433" s="38"/>
      <c r="AA433" s="38"/>
      <c r="AB433" s="38"/>
      <c r="AC433" s="38"/>
      <c r="AD433" s="38"/>
      <c r="AE433" s="38"/>
      <c r="AR433" s="191" t="s">
        <v>263</v>
      </c>
      <c r="AT433" s="191" t="s">
        <v>147</v>
      </c>
      <c r="AU433" s="191" t="s">
        <v>84</v>
      </c>
      <c r="AY433" s="19" t="s">
        <v>145</v>
      </c>
      <c r="BE433" s="192">
        <f>IF(N433="základní",J433,0)</f>
        <v>0</v>
      </c>
      <c r="BF433" s="192">
        <f>IF(N433="snížená",J433,0)</f>
        <v>0</v>
      </c>
      <c r="BG433" s="192">
        <f>IF(N433="zákl. přenesená",J433,0)</f>
        <v>0</v>
      </c>
      <c r="BH433" s="192">
        <f>IF(N433="sníž. přenesená",J433,0)</f>
        <v>0</v>
      </c>
      <c r="BI433" s="192">
        <f>IF(N433="nulová",J433,0)</f>
        <v>0</v>
      </c>
      <c r="BJ433" s="19" t="s">
        <v>82</v>
      </c>
      <c r="BK433" s="192">
        <f>ROUND(I433*H433,2)</f>
        <v>0</v>
      </c>
      <c r="BL433" s="19" t="s">
        <v>263</v>
      </c>
      <c r="BM433" s="191" t="s">
        <v>1383</v>
      </c>
    </row>
    <row r="434" s="2" customFormat="1">
      <c r="A434" s="38"/>
      <c r="B434" s="39"/>
      <c r="C434" s="38"/>
      <c r="D434" s="193" t="s">
        <v>154</v>
      </c>
      <c r="E434" s="38"/>
      <c r="F434" s="194" t="s">
        <v>1384</v>
      </c>
      <c r="G434" s="38"/>
      <c r="H434" s="38"/>
      <c r="I434" s="195"/>
      <c r="J434" s="38"/>
      <c r="K434" s="38"/>
      <c r="L434" s="39"/>
      <c r="M434" s="196"/>
      <c r="N434" s="197"/>
      <c r="O434" s="77"/>
      <c r="P434" s="77"/>
      <c r="Q434" s="77"/>
      <c r="R434" s="77"/>
      <c r="S434" s="77"/>
      <c r="T434" s="78"/>
      <c r="U434" s="38"/>
      <c r="V434" s="38"/>
      <c r="W434" s="38"/>
      <c r="X434" s="38"/>
      <c r="Y434" s="38"/>
      <c r="Z434" s="38"/>
      <c r="AA434" s="38"/>
      <c r="AB434" s="38"/>
      <c r="AC434" s="38"/>
      <c r="AD434" s="38"/>
      <c r="AE434" s="38"/>
      <c r="AT434" s="19" t="s">
        <v>154</v>
      </c>
      <c r="AU434" s="19" t="s">
        <v>84</v>
      </c>
    </row>
    <row r="435" s="2" customFormat="1">
      <c r="A435" s="38"/>
      <c r="B435" s="39"/>
      <c r="C435" s="38"/>
      <c r="D435" s="198" t="s">
        <v>156</v>
      </c>
      <c r="E435" s="38"/>
      <c r="F435" s="199" t="s">
        <v>1385</v>
      </c>
      <c r="G435" s="38"/>
      <c r="H435" s="38"/>
      <c r="I435" s="195"/>
      <c r="J435" s="38"/>
      <c r="K435" s="38"/>
      <c r="L435" s="39"/>
      <c r="M435" s="196"/>
      <c r="N435" s="197"/>
      <c r="O435" s="77"/>
      <c r="P435" s="77"/>
      <c r="Q435" s="77"/>
      <c r="R435" s="77"/>
      <c r="S435" s="77"/>
      <c r="T435" s="78"/>
      <c r="U435" s="38"/>
      <c r="V435" s="38"/>
      <c r="W435" s="38"/>
      <c r="X435" s="38"/>
      <c r="Y435" s="38"/>
      <c r="Z435" s="38"/>
      <c r="AA435" s="38"/>
      <c r="AB435" s="38"/>
      <c r="AC435" s="38"/>
      <c r="AD435" s="38"/>
      <c r="AE435" s="38"/>
      <c r="AT435" s="19" t="s">
        <v>156</v>
      </c>
      <c r="AU435" s="19" t="s">
        <v>84</v>
      </c>
    </row>
    <row r="436" s="15" customFormat="1">
      <c r="A436" s="15"/>
      <c r="B436" s="216"/>
      <c r="C436" s="15"/>
      <c r="D436" s="193" t="s">
        <v>158</v>
      </c>
      <c r="E436" s="217" t="s">
        <v>1</v>
      </c>
      <c r="F436" s="218" t="s">
        <v>1322</v>
      </c>
      <c r="G436" s="15"/>
      <c r="H436" s="217" t="s">
        <v>1</v>
      </c>
      <c r="I436" s="219"/>
      <c r="J436" s="15"/>
      <c r="K436" s="15"/>
      <c r="L436" s="216"/>
      <c r="M436" s="220"/>
      <c r="N436" s="221"/>
      <c r="O436" s="221"/>
      <c r="P436" s="221"/>
      <c r="Q436" s="221"/>
      <c r="R436" s="221"/>
      <c r="S436" s="221"/>
      <c r="T436" s="222"/>
      <c r="U436" s="15"/>
      <c r="V436" s="15"/>
      <c r="W436" s="15"/>
      <c r="X436" s="15"/>
      <c r="Y436" s="15"/>
      <c r="Z436" s="15"/>
      <c r="AA436" s="15"/>
      <c r="AB436" s="15"/>
      <c r="AC436" s="15"/>
      <c r="AD436" s="15"/>
      <c r="AE436" s="15"/>
      <c r="AT436" s="217" t="s">
        <v>158</v>
      </c>
      <c r="AU436" s="217" t="s">
        <v>84</v>
      </c>
      <c r="AV436" s="15" t="s">
        <v>82</v>
      </c>
      <c r="AW436" s="15" t="s">
        <v>31</v>
      </c>
      <c r="AX436" s="15" t="s">
        <v>74</v>
      </c>
      <c r="AY436" s="217" t="s">
        <v>145</v>
      </c>
    </row>
    <row r="437" s="13" customFormat="1">
      <c r="A437" s="13"/>
      <c r="B437" s="200"/>
      <c r="C437" s="13"/>
      <c r="D437" s="193" t="s">
        <v>158</v>
      </c>
      <c r="E437" s="201" t="s">
        <v>1</v>
      </c>
      <c r="F437" s="202" t="s">
        <v>82</v>
      </c>
      <c r="G437" s="13"/>
      <c r="H437" s="203">
        <v>1</v>
      </c>
      <c r="I437" s="204"/>
      <c r="J437" s="13"/>
      <c r="K437" s="13"/>
      <c r="L437" s="200"/>
      <c r="M437" s="205"/>
      <c r="N437" s="206"/>
      <c r="O437" s="206"/>
      <c r="P437" s="206"/>
      <c r="Q437" s="206"/>
      <c r="R437" s="206"/>
      <c r="S437" s="206"/>
      <c r="T437" s="207"/>
      <c r="U437" s="13"/>
      <c r="V437" s="13"/>
      <c r="W437" s="13"/>
      <c r="X437" s="13"/>
      <c r="Y437" s="13"/>
      <c r="Z437" s="13"/>
      <c r="AA437" s="13"/>
      <c r="AB437" s="13"/>
      <c r="AC437" s="13"/>
      <c r="AD437" s="13"/>
      <c r="AE437" s="13"/>
      <c r="AT437" s="201" t="s">
        <v>158</v>
      </c>
      <c r="AU437" s="201" t="s">
        <v>84</v>
      </c>
      <c r="AV437" s="13" t="s">
        <v>84</v>
      </c>
      <c r="AW437" s="13" t="s">
        <v>31</v>
      </c>
      <c r="AX437" s="13" t="s">
        <v>74</v>
      </c>
      <c r="AY437" s="201" t="s">
        <v>145</v>
      </c>
    </row>
    <row r="438" s="14" customFormat="1">
      <c r="A438" s="14"/>
      <c r="B438" s="208"/>
      <c r="C438" s="14"/>
      <c r="D438" s="193" t="s">
        <v>158</v>
      </c>
      <c r="E438" s="209" t="s">
        <v>1</v>
      </c>
      <c r="F438" s="210" t="s">
        <v>160</v>
      </c>
      <c r="G438" s="14"/>
      <c r="H438" s="211">
        <v>1</v>
      </c>
      <c r="I438" s="212"/>
      <c r="J438" s="14"/>
      <c r="K438" s="14"/>
      <c r="L438" s="208"/>
      <c r="M438" s="213"/>
      <c r="N438" s="214"/>
      <c r="O438" s="214"/>
      <c r="P438" s="214"/>
      <c r="Q438" s="214"/>
      <c r="R438" s="214"/>
      <c r="S438" s="214"/>
      <c r="T438" s="215"/>
      <c r="U438" s="14"/>
      <c r="V438" s="14"/>
      <c r="W438" s="14"/>
      <c r="X438" s="14"/>
      <c r="Y438" s="14"/>
      <c r="Z438" s="14"/>
      <c r="AA438" s="14"/>
      <c r="AB438" s="14"/>
      <c r="AC438" s="14"/>
      <c r="AD438" s="14"/>
      <c r="AE438" s="14"/>
      <c r="AT438" s="209" t="s">
        <v>158</v>
      </c>
      <c r="AU438" s="209" t="s">
        <v>84</v>
      </c>
      <c r="AV438" s="14" t="s">
        <v>152</v>
      </c>
      <c r="AW438" s="14" t="s">
        <v>31</v>
      </c>
      <c r="AX438" s="14" t="s">
        <v>82</v>
      </c>
      <c r="AY438" s="209" t="s">
        <v>145</v>
      </c>
    </row>
    <row r="439" s="2" customFormat="1" ht="16.5" customHeight="1">
      <c r="A439" s="38"/>
      <c r="B439" s="179"/>
      <c r="C439" s="180" t="s">
        <v>688</v>
      </c>
      <c r="D439" s="180" t="s">
        <v>147</v>
      </c>
      <c r="E439" s="181" t="s">
        <v>1386</v>
      </c>
      <c r="F439" s="182" t="s">
        <v>1387</v>
      </c>
      <c r="G439" s="183" t="s">
        <v>789</v>
      </c>
      <c r="H439" s="184">
        <v>1</v>
      </c>
      <c r="I439" s="185"/>
      <c r="J439" s="186">
        <f>ROUND(I439*H439,2)</f>
        <v>0</v>
      </c>
      <c r="K439" s="182" t="s">
        <v>151</v>
      </c>
      <c r="L439" s="39"/>
      <c r="M439" s="187" t="s">
        <v>1</v>
      </c>
      <c r="N439" s="188" t="s">
        <v>39</v>
      </c>
      <c r="O439" s="77"/>
      <c r="P439" s="189">
        <f>O439*H439</f>
        <v>0</v>
      </c>
      <c r="Q439" s="189">
        <v>0.0015399999999999999</v>
      </c>
      <c r="R439" s="189">
        <f>Q439*H439</f>
        <v>0.0015399999999999999</v>
      </c>
      <c r="S439" s="189">
        <v>0</v>
      </c>
      <c r="T439" s="190">
        <f>S439*H439</f>
        <v>0</v>
      </c>
      <c r="U439" s="38"/>
      <c r="V439" s="38"/>
      <c r="W439" s="38"/>
      <c r="X439" s="38"/>
      <c r="Y439" s="38"/>
      <c r="Z439" s="38"/>
      <c r="AA439" s="38"/>
      <c r="AB439" s="38"/>
      <c r="AC439" s="38"/>
      <c r="AD439" s="38"/>
      <c r="AE439" s="38"/>
      <c r="AR439" s="191" t="s">
        <v>263</v>
      </c>
      <c r="AT439" s="191" t="s">
        <v>147</v>
      </c>
      <c r="AU439" s="191" t="s">
        <v>84</v>
      </c>
      <c r="AY439" s="19" t="s">
        <v>145</v>
      </c>
      <c r="BE439" s="192">
        <f>IF(N439="základní",J439,0)</f>
        <v>0</v>
      </c>
      <c r="BF439" s="192">
        <f>IF(N439="snížená",J439,0)</f>
        <v>0</v>
      </c>
      <c r="BG439" s="192">
        <f>IF(N439="zákl. přenesená",J439,0)</f>
        <v>0</v>
      </c>
      <c r="BH439" s="192">
        <f>IF(N439="sníž. přenesená",J439,0)</f>
        <v>0</v>
      </c>
      <c r="BI439" s="192">
        <f>IF(N439="nulová",J439,0)</f>
        <v>0</v>
      </c>
      <c r="BJ439" s="19" t="s">
        <v>82</v>
      </c>
      <c r="BK439" s="192">
        <f>ROUND(I439*H439,2)</f>
        <v>0</v>
      </c>
      <c r="BL439" s="19" t="s">
        <v>263</v>
      </c>
      <c r="BM439" s="191" t="s">
        <v>1388</v>
      </c>
    </row>
    <row r="440" s="2" customFormat="1">
      <c r="A440" s="38"/>
      <c r="B440" s="39"/>
      <c r="C440" s="38"/>
      <c r="D440" s="193" t="s">
        <v>154</v>
      </c>
      <c r="E440" s="38"/>
      <c r="F440" s="194" t="s">
        <v>1389</v>
      </c>
      <c r="G440" s="38"/>
      <c r="H440" s="38"/>
      <c r="I440" s="195"/>
      <c r="J440" s="38"/>
      <c r="K440" s="38"/>
      <c r="L440" s="39"/>
      <c r="M440" s="196"/>
      <c r="N440" s="197"/>
      <c r="O440" s="77"/>
      <c r="P440" s="77"/>
      <c r="Q440" s="77"/>
      <c r="R440" s="77"/>
      <c r="S440" s="77"/>
      <c r="T440" s="78"/>
      <c r="U440" s="38"/>
      <c r="V440" s="38"/>
      <c r="W440" s="38"/>
      <c r="X440" s="38"/>
      <c r="Y440" s="38"/>
      <c r="Z440" s="38"/>
      <c r="AA440" s="38"/>
      <c r="AB440" s="38"/>
      <c r="AC440" s="38"/>
      <c r="AD440" s="38"/>
      <c r="AE440" s="38"/>
      <c r="AT440" s="19" t="s">
        <v>154</v>
      </c>
      <c r="AU440" s="19" t="s">
        <v>84</v>
      </c>
    </row>
    <row r="441" s="2" customFormat="1">
      <c r="A441" s="38"/>
      <c r="B441" s="39"/>
      <c r="C441" s="38"/>
      <c r="D441" s="198" t="s">
        <v>156</v>
      </c>
      <c r="E441" s="38"/>
      <c r="F441" s="199" t="s">
        <v>1390</v>
      </c>
      <c r="G441" s="38"/>
      <c r="H441" s="38"/>
      <c r="I441" s="195"/>
      <c r="J441" s="38"/>
      <c r="K441" s="38"/>
      <c r="L441" s="39"/>
      <c r="M441" s="196"/>
      <c r="N441" s="197"/>
      <c r="O441" s="77"/>
      <c r="P441" s="77"/>
      <c r="Q441" s="77"/>
      <c r="R441" s="77"/>
      <c r="S441" s="77"/>
      <c r="T441" s="78"/>
      <c r="U441" s="38"/>
      <c r="V441" s="38"/>
      <c r="W441" s="38"/>
      <c r="X441" s="38"/>
      <c r="Y441" s="38"/>
      <c r="Z441" s="38"/>
      <c r="AA441" s="38"/>
      <c r="AB441" s="38"/>
      <c r="AC441" s="38"/>
      <c r="AD441" s="38"/>
      <c r="AE441" s="38"/>
      <c r="AT441" s="19" t="s">
        <v>156</v>
      </c>
      <c r="AU441" s="19" t="s">
        <v>84</v>
      </c>
    </row>
    <row r="442" s="15" customFormat="1">
      <c r="A442" s="15"/>
      <c r="B442" s="216"/>
      <c r="C442" s="15"/>
      <c r="D442" s="193" t="s">
        <v>158</v>
      </c>
      <c r="E442" s="217" t="s">
        <v>1</v>
      </c>
      <c r="F442" s="218" t="s">
        <v>1322</v>
      </c>
      <c r="G442" s="15"/>
      <c r="H442" s="217" t="s">
        <v>1</v>
      </c>
      <c r="I442" s="219"/>
      <c r="J442" s="15"/>
      <c r="K442" s="15"/>
      <c r="L442" s="216"/>
      <c r="M442" s="220"/>
      <c r="N442" s="221"/>
      <c r="O442" s="221"/>
      <c r="P442" s="221"/>
      <c r="Q442" s="221"/>
      <c r="R442" s="221"/>
      <c r="S442" s="221"/>
      <c r="T442" s="222"/>
      <c r="U442" s="15"/>
      <c r="V442" s="15"/>
      <c r="W442" s="15"/>
      <c r="X442" s="15"/>
      <c r="Y442" s="15"/>
      <c r="Z442" s="15"/>
      <c r="AA442" s="15"/>
      <c r="AB442" s="15"/>
      <c r="AC442" s="15"/>
      <c r="AD442" s="15"/>
      <c r="AE442" s="15"/>
      <c r="AT442" s="217" t="s">
        <v>158</v>
      </c>
      <c r="AU442" s="217" t="s">
        <v>84</v>
      </c>
      <c r="AV442" s="15" t="s">
        <v>82</v>
      </c>
      <c r="AW442" s="15" t="s">
        <v>31</v>
      </c>
      <c r="AX442" s="15" t="s">
        <v>74</v>
      </c>
      <c r="AY442" s="217" t="s">
        <v>145</v>
      </c>
    </row>
    <row r="443" s="13" customFormat="1">
      <c r="A443" s="13"/>
      <c r="B443" s="200"/>
      <c r="C443" s="13"/>
      <c r="D443" s="193" t="s">
        <v>158</v>
      </c>
      <c r="E443" s="201" t="s">
        <v>1</v>
      </c>
      <c r="F443" s="202" t="s">
        <v>82</v>
      </c>
      <c r="G443" s="13"/>
      <c r="H443" s="203">
        <v>1</v>
      </c>
      <c r="I443" s="204"/>
      <c r="J443" s="13"/>
      <c r="K443" s="13"/>
      <c r="L443" s="200"/>
      <c r="M443" s="205"/>
      <c r="N443" s="206"/>
      <c r="O443" s="206"/>
      <c r="P443" s="206"/>
      <c r="Q443" s="206"/>
      <c r="R443" s="206"/>
      <c r="S443" s="206"/>
      <c r="T443" s="207"/>
      <c r="U443" s="13"/>
      <c r="V443" s="13"/>
      <c r="W443" s="13"/>
      <c r="X443" s="13"/>
      <c r="Y443" s="13"/>
      <c r="Z443" s="13"/>
      <c r="AA443" s="13"/>
      <c r="AB443" s="13"/>
      <c r="AC443" s="13"/>
      <c r="AD443" s="13"/>
      <c r="AE443" s="13"/>
      <c r="AT443" s="201" t="s">
        <v>158</v>
      </c>
      <c r="AU443" s="201" t="s">
        <v>84</v>
      </c>
      <c r="AV443" s="13" t="s">
        <v>84</v>
      </c>
      <c r="AW443" s="13" t="s">
        <v>31</v>
      </c>
      <c r="AX443" s="13" t="s">
        <v>74</v>
      </c>
      <c r="AY443" s="201" t="s">
        <v>145</v>
      </c>
    </row>
    <row r="444" s="14" customFormat="1">
      <c r="A444" s="14"/>
      <c r="B444" s="208"/>
      <c r="C444" s="14"/>
      <c r="D444" s="193" t="s">
        <v>158</v>
      </c>
      <c r="E444" s="209" t="s">
        <v>1</v>
      </c>
      <c r="F444" s="210" t="s">
        <v>160</v>
      </c>
      <c r="G444" s="14"/>
      <c r="H444" s="211">
        <v>1</v>
      </c>
      <c r="I444" s="212"/>
      <c r="J444" s="14"/>
      <c r="K444" s="14"/>
      <c r="L444" s="208"/>
      <c r="M444" s="213"/>
      <c r="N444" s="214"/>
      <c r="O444" s="214"/>
      <c r="P444" s="214"/>
      <c r="Q444" s="214"/>
      <c r="R444" s="214"/>
      <c r="S444" s="214"/>
      <c r="T444" s="215"/>
      <c r="U444" s="14"/>
      <c r="V444" s="14"/>
      <c r="W444" s="14"/>
      <c r="X444" s="14"/>
      <c r="Y444" s="14"/>
      <c r="Z444" s="14"/>
      <c r="AA444" s="14"/>
      <c r="AB444" s="14"/>
      <c r="AC444" s="14"/>
      <c r="AD444" s="14"/>
      <c r="AE444" s="14"/>
      <c r="AT444" s="209" t="s">
        <v>158</v>
      </c>
      <c r="AU444" s="209" t="s">
        <v>84</v>
      </c>
      <c r="AV444" s="14" t="s">
        <v>152</v>
      </c>
      <c r="AW444" s="14" t="s">
        <v>31</v>
      </c>
      <c r="AX444" s="14" t="s">
        <v>82</v>
      </c>
      <c r="AY444" s="209" t="s">
        <v>145</v>
      </c>
    </row>
    <row r="445" s="2" customFormat="1" ht="21.75" customHeight="1">
      <c r="A445" s="38"/>
      <c r="B445" s="179"/>
      <c r="C445" s="180" t="s">
        <v>694</v>
      </c>
      <c r="D445" s="180" t="s">
        <v>147</v>
      </c>
      <c r="E445" s="181" t="s">
        <v>1391</v>
      </c>
      <c r="F445" s="182" t="s">
        <v>1392</v>
      </c>
      <c r="G445" s="183" t="s">
        <v>233</v>
      </c>
      <c r="H445" s="184">
        <v>1</v>
      </c>
      <c r="I445" s="185"/>
      <c r="J445" s="186">
        <f>ROUND(I445*H445,2)</f>
        <v>0</v>
      </c>
      <c r="K445" s="182" t="s">
        <v>151</v>
      </c>
      <c r="L445" s="39"/>
      <c r="M445" s="187" t="s">
        <v>1</v>
      </c>
      <c r="N445" s="188" t="s">
        <v>39</v>
      </c>
      <c r="O445" s="77"/>
      <c r="P445" s="189">
        <f>O445*H445</f>
        <v>0</v>
      </c>
      <c r="Q445" s="189">
        <v>0.00055000000000000003</v>
      </c>
      <c r="R445" s="189">
        <f>Q445*H445</f>
        <v>0.00055000000000000003</v>
      </c>
      <c r="S445" s="189">
        <v>0</v>
      </c>
      <c r="T445" s="190">
        <f>S445*H445</f>
        <v>0</v>
      </c>
      <c r="U445" s="38"/>
      <c r="V445" s="38"/>
      <c r="W445" s="38"/>
      <c r="X445" s="38"/>
      <c r="Y445" s="38"/>
      <c r="Z445" s="38"/>
      <c r="AA445" s="38"/>
      <c r="AB445" s="38"/>
      <c r="AC445" s="38"/>
      <c r="AD445" s="38"/>
      <c r="AE445" s="38"/>
      <c r="AR445" s="191" t="s">
        <v>263</v>
      </c>
      <c r="AT445" s="191" t="s">
        <v>147</v>
      </c>
      <c r="AU445" s="191" t="s">
        <v>84</v>
      </c>
      <c r="AY445" s="19" t="s">
        <v>145</v>
      </c>
      <c r="BE445" s="192">
        <f>IF(N445="základní",J445,0)</f>
        <v>0</v>
      </c>
      <c r="BF445" s="192">
        <f>IF(N445="snížená",J445,0)</f>
        <v>0</v>
      </c>
      <c r="BG445" s="192">
        <f>IF(N445="zákl. přenesená",J445,0)</f>
        <v>0</v>
      </c>
      <c r="BH445" s="192">
        <f>IF(N445="sníž. přenesená",J445,0)</f>
        <v>0</v>
      </c>
      <c r="BI445" s="192">
        <f>IF(N445="nulová",J445,0)</f>
        <v>0</v>
      </c>
      <c r="BJ445" s="19" t="s">
        <v>82</v>
      </c>
      <c r="BK445" s="192">
        <f>ROUND(I445*H445,2)</f>
        <v>0</v>
      </c>
      <c r="BL445" s="19" t="s">
        <v>263</v>
      </c>
      <c r="BM445" s="191" t="s">
        <v>1393</v>
      </c>
    </row>
    <row r="446" s="2" customFormat="1">
      <c r="A446" s="38"/>
      <c r="B446" s="39"/>
      <c r="C446" s="38"/>
      <c r="D446" s="193" t="s">
        <v>154</v>
      </c>
      <c r="E446" s="38"/>
      <c r="F446" s="194" t="s">
        <v>1394</v>
      </c>
      <c r="G446" s="38"/>
      <c r="H446" s="38"/>
      <c r="I446" s="195"/>
      <c r="J446" s="38"/>
      <c r="K446" s="38"/>
      <c r="L446" s="39"/>
      <c r="M446" s="196"/>
      <c r="N446" s="197"/>
      <c r="O446" s="77"/>
      <c r="P446" s="77"/>
      <c r="Q446" s="77"/>
      <c r="R446" s="77"/>
      <c r="S446" s="77"/>
      <c r="T446" s="78"/>
      <c r="U446" s="38"/>
      <c r="V446" s="38"/>
      <c r="W446" s="38"/>
      <c r="X446" s="38"/>
      <c r="Y446" s="38"/>
      <c r="Z446" s="38"/>
      <c r="AA446" s="38"/>
      <c r="AB446" s="38"/>
      <c r="AC446" s="38"/>
      <c r="AD446" s="38"/>
      <c r="AE446" s="38"/>
      <c r="AT446" s="19" t="s">
        <v>154</v>
      </c>
      <c r="AU446" s="19" t="s">
        <v>84</v>
      </c>
    </row>
    <row r="447" s="2" customFormat="1">
      <c r="A447" s="38"/>
      <c r="B447" s="39"/>
      <c r="C447" s="38"/>
      <c r="D447" s="198" t="s">
        <v>156</v>
      </c>
      <c r="E447" s="38"/>
      <c r="F447" s="199" t="s">
        <v>1395</v>
      </c>
      <c r="G447" s="38"/>
      <c r="H447" s="38"/>
      <c r="I447" s="195"/>
      <c r="J447" s="38"/>
      <c r="K447" s="38"/>
      <c r="L447" s="39"/>
      <c r="M447" s="196"/>
      <c r="N447" s="197"/>
      <c r="O447" s="77"/>
      <c r="P447" s="77"/>
      <c r="Q447" s="77"/>
      <c r="R447" s="77"/>
      <c r="S447" s="77"/>
      <c r="T447" s="78"/>
      <c r="U447" s="38"/>
      <c r="V447" s="38"/>
      <c r="W447" s="38"/>
      <c r="X447" s="38"/>
      <c r="Y447" s="38"/>
      <c r="Z447" s="38"/>
      <c r="AA447" s="38"/>
      <c r="AB447" s="38"/>
      <c r="AC447" s="38"/>
      <c r="AD447" s="38"/>
      <c r="AE447" s="38"/>
      <c r="AT447" s="19" t="s">
        <v>156</v>
      </c>
      <c r="AU447" s="19" t="s">
        <v>84</v>
      </c>
    </row>
    <row r="448" s="15" customFormat="1">
      <c r="A448" s="15"/>
      <c r="B448" s="216"/>
      <c r="C448" s="15"/>
      <c r="D448" s="193" t="s">
        <v>158</v>
      </c>
      <c r="E448" s="217" t="s">
        <v>1</v>
      </c>
      <c r="F448" s="218" t="s">
        <v>1322</v>
      </c>
      <c r="G448" s="15"/>
      <c r="H448" s="217" t="s">
        <v>1</v>
      </c>
      <c r="I448" s="219"/>
      <c r="J448" s="15"/>
      <c r="K448" s="15"/>
      <c r="L448" s="216"/>
      <c r="M448" s="220"/>
      <c r="N448" s="221"/>
      <c r="O448" s="221"/>
      <c r="P448" s="221"/>
      <c r="Q448" s="221"/>
      <c r="R448" s="221"/>
      <c r="S448" s="221"/>
      <c r="T448" s="222"/>
      <c r="U448" s="15"/>
      <c r="V448" s="15"/>
      <c r="W448" s="15"/>
      <c r="X448" s="15"/>
      <c r="Y448" s="15"/>
      <c r="Z448" s="15"/>
      <c r="AA448" s="15"/>
      <c r="AB448" s="15"/>
      <c r="AC448" s="15"/>
      <c r="AD448" s="15"/>
      <c r="AE448" s="15"/>
      <c r="AT448" s="217" t="s">
        <v>158</v>
      </c>
      <c r="AU448" s="217" t="s">
        <v>84</v>
      </c>
      <c r="AV448" s="15" t="s">
        <v>82</v>
      </c>
      <c r="AW448" s="15" t="s">
        <v>31</v>
      </c>
      <c r="AX448" s="15" t="s">
        <v>74</v>
      </c>
      <c r="AY448" s="217" t="s">
        <v>145</v>
      </c>
    </row>
    <row r="449" s="13" customFormat="1">
      <c r="A449" s="13"/>
      <c r="B449" s="200"/>
      <c r="C449" s="13"/>
      <c r="D449" s="193" t="s">
        <v>158</v>
      </c>
      <c r="E449" s="201" t="s">
        <v>1</v>
      </c>
      <c r="F449" s="202" t="s">
        <v>82</v>
      </c>
      <c r="G449" s="13"/>
      <c r="H449" s="203">
        <v>1</v>
      </c>
      <c r="I449" s="204"/>
      <c r="J449" s="13"/>
      <c r="K449" s="13"/>
      <c r="L449" s="200"/>
      <c r="M449" s="205"/>
      <c r="N449" s="206"/>
      <c r="O449" s="206"/>
      <c r="P449" s="206"/>
      <c r="Q449" s="206"/>
      <c r="R449" s="206"/>
      <c r="S449" s="206"/>
      <c r="T449" s="207"/>
      <c r="U449" s="13"/>
      <c r="V449" s="13"/>
      <c r="W449" s="13"/>
      <c r="X449" s="13"/>
      <c r="Y449" s="13"/>
      <c r="Z449" s="13"/>
      <c r="AA449" s="13"/>
      <c r="AB449" s="13"/>
      <c r="AC449" s="13"/>
      <c r="AD449" s="13"/>
      <c r="AE449" s="13"/>
      <c r="AT449" s="201" t="s">
        <v>158</v>
      </c>
      <c r="AU449" s="201" t="s">
        <v>84</v>
      </c>
      <c r="AV449" s="13" t="s">
        <v>84</v>
      </c>
      <c r="AW449" s="13" t="s">
        <v>31</v>
      </c>
      <c r="AX449" s="13" t="s">
        <v>74</v>
      </c>
      <c r="AY449" s="201" t="s">
        <v>145</v>
      </c>
    </row>
    <row r="450" s="14" customFormat="1">
      <c r="A450" s="14"/>
      <c r="B450" s="208"/>
      <c r="C450" s="14"/>
      <c r="D450" s="193" t="s">
        <v>158</v>
      </c>
      <c r="E450" s="209" t="s">
        <v>1</v>
      </c>
      <c r="F450" s="210" t="s">
        <v>160</v>
      </c>
      <c r="G450" s="14"/>
      <c r="H450" s="211">
        <v>1</v>
      </c>
      <c r="I450" s="212"/>
      <c r="J450" s="14"/>
      <c r="K450" s="14"/>
      <c r="L450" s="208"/>
      <c r="M450" s="213"/>
      <c r="N450" s="214"/>
      <c r="O450" s="214"/>
      <c r="P450" s="214"/>
      <c r="Q450" s="214"/>
      <c r="R450" s="214"/>
      <c r="S450" s="214"/>
      <c r="T450" s="215"/>
      <c r="U450" s="14"/>
      <c r="V450" s="14"/>
      <c r="W450" s="14"/>
      <c r="X450" s="14"/>
      <c r="Y450" s="14"/>
      <c r="Z450" s="14"/>
      <c r="AA450" s="14"/>
      <c r="AB450" s="14"/>
      <c r="AC450" s="14"/>
      <c r="AD450" s="14"/>
      <c r="AE450" s="14"/>
      <c r="AT450" s="209" t="s">
        <v>158</v>
      </c>
      <c r="AU450" s="209" t="s">
        <v>84</v>
      </c>
      <c r="AV450" s="14" t="s">
        <v>152</v>
      </c>
      <c r="AW450" s="14" t="s">
        <v>31</v>
      </c>
      <c r="AX450" s="14" t="s">
        <v>82</v>
      </c>
      <c r="AY450" s="209" t="s">
        <v>145</v>
      </c>
    </row>
    <row r="451" s="2" customFormat="1" ht="16.5" customHeight="1">
      <c r="A451" s="38"/>
      <c r="B451" s="179"/>
      <c r="C451" s="180" t="s">
        <v>698</v>
      </c>
      <c r="D451" s="180" t="s">
        <v>147</v>
      </c>
      <c r="E451" s="181" t="s">
        <v>1396</v>
      </c>
      <c r="F451" s="182" t="s">
        <v>1397</v>
      </c>
      <c r="G451" s="183" t="s">
        <v>233</v>
      </c>
      <c r="H451" s="184">
        <v>1</v>
      </c>
      <c r="I451" s="185"/>
      <c r="J451" s="186">
        <f>ROUND(I451*H451,2)</f>
        <v>0</v>
      </c>
      <c r="K451" s="182" t="s">
        <v>151</v>
      </c>
      <c r="L451" s="39"/>
      <c r="M451" s="187" t="s">
        <v>1</v>
      </c>
      <c r="N451" s="188" t="s">
        <v>39</v>
      </c>
      <c r="O451" s="77"/>
      <c r="P451" s="189">
        <f>O451*H451</f>
        <v>0</v>
      </c>
      <c r="Q451" s="189">
        <v>0.00027999999999999998</v>
      </c>
      <c r="R451" s="189">
        <f>Q451*H451</f>
        <v>0.00027999999999999998</v>
      </c>
      <c r="S451" s="189">
        <v>0</v>
      </c>
      <c r="T451" s="190">
        <f>S451*H451</f>
        <v>0</v>
      </c>
      <c r="U451" s="38"/>
      <c r="V451" s="38"/>
      <c r="W451" s="38"/>
      <c r="X451" s="38"/>
      <c r="Y451" s="38"/>
      <c r="Z451" s="38"/>
      <c r="AA451" s="38"/>
      <c r="AB451" s="38"/>
      <c r="AC451" s="38"/>
      <c r="AD451" s="38"/>
      <c r="AE451" s="38"/>
      <c r="AR451" s="191" t="s">
        <v>263</v>
      </c>
      <c r="AT451" s="191" t="s">
        <v>147</v>
      </c>
      <c r="AU451" s="191" t="s">
        <v>84</v>
      </c>
      <c r="AY451" s="19" t="s">
        <v>145</v>
      </c>
      <c r="BE451" s="192">
        <f>IF(N451="základní",J451,0)</f>
        <v>0</v>
      </c>
      <c r="BF451" s="192">
        <f>IF(N451="snížená",J451,0)</f>
        <v>0</v>
      </c>
      <c r="BG451" s="192">
        <f>IF(N451="zákl. přenesená",J451,0)</f>
        <v>0</v>
      </c>
      <c r="BH451" s="192">
        <f>IF(N451="sníž. přenesená",J451,0)</f>
        <v>0</v>
      </c>
      <c r="BI451" s="192">
        <f>IF(N451="nulová",J451,0)</f>
        <v>0</v>
      </c>
      <c r="BJ451" s="19" t="s">
        <v>82</v>
      </c>
      <c r="BK451" s="192">
        <f>ROUND(I451*H451,2)</f>
        <v>0</v>
      </c>
      <c r="BL451" s="19" t="s">
        <v>263</v>
      </c>
      <c r="BM451" s="191" t="s">
        <v>1398</v>
      </c>
    </row>
    <row r="452" s="2" customFormat="1">
      <c r="A452" s="38"/>
      <c r="B452" s="39"/>
      <c r="C452" s="38"/>
      <c r="D452" s="193" t="s">
        <v>154</v>
      </c>
      <c r="E452" s="38"/>
      <c r="F452" s="194" t="s">
        <v>1399</v>
      </c>
      <c r="G452" s="38"/>
      <c r="H452" s="38"/>
      <c r="I452" s="195"/>
      <c r="J452" s="38"/>
      <c r="K452" s="38"/>
      <c r="L452" s="39"/>
      <c r="M452" s="196"/>
      <c r="N452" s="197"/>
      <c r="O452" s="77"/>
      <c r="P452" s="77"/>
      <c r="Q452" s="77"/>
      <c r="R452" s="77"/>
      <c r="S452" s="77"/>
      <c r="T452" s="78"/>
      <c r="U452" s="38"/>
      <c r="V452" s="38"/>
      <c r="W452" s="38"/>
      <c r="X452" s="38"/>
      <c r="Y452" s="38"/>
      <c r="Z452" s="38"/>
      <c r="AA452" s="38"/>
      <c r="AB452" s="38"/>
      <c r="AC452" s="38"/>
      <c r="AD452" s="38"/>
      <c r="AE452" s="38"/>
      <c r="AT452" s="19" t="s">
        <v>154</v>
      </c>
      <c r="AU452" s="19" t="s">
        <v>84</v>
      </c>
    </row>
    <row r="453" s="2" customFormat="1">
      <c r="A453" s="38"/>
      <c r="B453" s="39"/>
      <c r="C453" s="38"/>
      <c r="D453" s="198" t="s">
        <v>156</v>
      </c>
      <c r="E453" s="38"/>
      <c r="F453" s="199" t="s">
        <v>1400</v>
      </c>
      <c r="G453" s="38"/>
      <c r="H453" s="38"/>
      <c r="I453" s="195"/>
      <c r="J453" s="38"/>
      <c r="K453" s="38"/>
      <c r="L453" s="39"/>
      <c r="M453" s="196"/>
      <c r="N453" s="197"/>
      <c r="O453" s="77"/>
      <c r="P453" s="77"/>
      <c r="Q453" s="77"/>
      <c r="R453" s="77"/>
      <c r="S453" s="77"/>
      <c r="T453" s="78"/>
      <c r="U453" s="38"/>
      <c r="V453" s="38"/>
      <c r="W453" s="38"/>
      <c r="X453" s="38"/>
      <c r="Y453" s="38"/>
      <c r="Z453" s="38"/>
      <c r="AA453" s="38"/>
      <c r="AB453" s="38"/>
      <c r="AC453" s="38"/>
      <c r="AD453" s="38"/>
      <c r="AE453" s="38"/>
      <c r="AT453" s="19" t="s">
        <v>156</v>
      </c>
      <c r="AU453" s="19" t="s">
        <v>84</v>
      </c>
    </row>
    <row r="454" s="15" customFormat="1">
      <c r="A454" s="15"/>
      <c r="B454" s="216"/>
      <c r="C454" s="15"/>
      <c r="D454" s="193" t="s">
        <v>158</v>
      </c>
      <c r="E454" s="217" t="s">
        <v>1</v>
      </c>
      <c r="F454" s="218" t="s">
        <v>1322</v>
      </c>
      <c r="G454" s="15"/>
      <c r="H454" s="217" t="s">
        <v>1</v>
      </c>
      <c r="I454" s="219"/>
      <c r="J454" s="15"/>
      <c r="K454" s="15"/>
      <c r="L454" s="216"/>
      <c r="M454" s="220"/>
      <c r="N454" s="221"/>
      <c r="O454" s="221"/>
      <c r="P454" s="221"/>
      <c r="Q454" s="221"/>
      <c r="R454" s="221"/>
      <c r="S454" s="221"/>
      <c r="T454" s="222"/>
      <c r="U454" s="15"/>
      <c r="V454" s="15"/>
      <c r="W454" s="15"/>
      <c r="X454" s="15"/>
      <c r="Y454" s="15"/>
      <c r="Z454" s="15"/>
      <c r="AA454" s="15"/>
      <c r="AB454" s="15"/>
      <c r="AC454" s="15"/>
      <c r="AD454" s="15"/>
      <c r="AE454" s="15"/>
      <c r="AT454" s="217" t="s">
        <v>158</v>
      </c>
      <c r="AU454" s="217" t="s">
        <v>84</v>
      </c>
      <c r="AV454" s="15" t="s">
        <v>82</v>
      </c>
      <c r="AW454" s="15" t="s">
        <v>31</v>
      </c>
      <c r="AX454" s="15" t="s">
        <v>74</v>
      </c>
      <c r="AY454" s="217" t="s">
        <v>145</v>
      </c>
    </row>
    <row r="455" s="13" customFormat="1">
      <c r="A455" s="13"/>
      <c r="B455" s="200"/>
      <c r="C455" s="13"/>
      <c r="D455" s="193" t="s">
        <v>158</v>
      </c>
      <c r="E455" s="201" t="s">
        <v>1</v>
      </c>
      <c r="F455" s="202" t="s">
        <v>82</v>
      </c>
      <c r="G455" s="13"/>
      <c r="H455" s="203">
        <v>1</v>
      </c>
      <c r="I455" s="204"/>
      <c r="J455" s="13"/>
      <c r="K455" s="13"/>
      <c r="L455" s="200"/>
      <c r="M455" s="205"/>
      <c r="N455" s="206"/>
      <c r="O455" s="206"/>
      <c r="P455" s="206"/>
      <c r="Q455" s="206"/>
      <c r="R455" s="206"/>
      <c r="S455" s="206"/>
      <c r="T455" s="207"/>
      <c r="U455" s="13"/>
      <c r="V455" s="13"/>
      <c r="W455" s="13"/>
      <c r="X455" s="13"/>
      <c r="Y455" s="13"/>
      <c r="Z455" s="13"/>
      <c r="AA455" s="13"/>
      <c r="AB455" s="13"/>
      <c r="AC455" s="13"/>
      <c r="AD455" s="13"/>
      <c r="AE455" s="13"/>
      <c r="AT455" s="201" t="s">
        <v>158</v>
      </c>
      <c r="AU455" s="201" t="s">
        <v>84</v>
      </c>
      <c r="AV455" s="13" t="s">
        <v>84</v>
      </c>
      <c r="AW455" s="13" t="s">
        <v>31</v>
      </c>
      <c r="AX455" s="13" t="s">
        <v>74</v>
      </c>
      <c r="AY455" s="201" t="s">
        <v>145</v>
      </c>
    </row>
    <row r="456" s="14" customFormat="1">
      <c r="A456" s="14"/>
      <c r="B456" s="208"/>
      <c r="C456" s="14"/>
      <c r="D456" s="193" t="s">
        <v>158</v>
      </c>
      <c r="E456" s="209" t="s">
        <v>1</v>
      </c>
      <c r="F456" s="210" t="s">
        <v>160</v>
      </c>
      <c r="G456" s="14"/>
      <c r="H456" s="211">
        <v>1</v>
      </c>
      <c r="I456" s="212"/>
      <c r="J456" s="14"/>
      <c r="K456" s="14"/>
      <c r="L456" s="208"/>
      <c r="M456" s="213"/>
      <c r="N456" s="214"/>
      <c r="O456" s="214"/>
      <c r="P456" s="214"/>
      <c r="Q456" s="214"/>
      <c r="R456" s="214"/>
      <c r="S456" s="214"/>
      <c r="T456" s="215"/>
      <c r="U456" s="14"/>
      <c r="V456" s="14"/>
      <c r="W456" s="14"/>
      <c r="X456" s="14"/>
      <c r="Y456" s="14"/>
      <c r="Z456" s="14"/>
      <c r="AA456" s="14"/>
      <c r="AB456" s="14"/>
      <c r="AC456" s="14"/>
      <c r="AD456" s="14"/>
      <c r="AE456" s="14"/>
      <c r="AT456" s="209" t="s">
        <v>158</v>
      </c>
      <c r="AU456" s="209" t="s">
        <v>84</v>
      </c>
      <c r="AV456" s="14" t="s">
        <v>152</v>
      </c>
      <c r="AW456" s="14" t="s">
        <v>31</v>
      </c>
      <c r="AX456" s="14" t="s">
        <v>82</v>
      </c>
      <c r="AY456" s="209" t="s">
        <v>145</v>
      </c>
    </row>
    <row r="457" s="2" customFormat="1" ht="24.15" customHeight="1">
      <c r="A457" s="38"/>
      <c r="B457" s="179"/>
      <c r="C457" s="180" t="s">
        <v>705</v>
      </c>
      <c r="D457" s="180" t="s">
        <v>147</v>
      </c>
      <c r="E457" s="181" t="s">
        <v>1401</v>
      </c>
      <c r="F457" s="182" t="s">
        <v>1402</v>
      </c>
      <c r="G457" s="183" t="s">
        <v>169</v>
      </c>
      <c r="H457" s="184">
        <v>0.065000000000000002</v>
      </c>
      <c r="I457" s="185"/>
      <c r="J457" s="186">
        <f>ROUND(I457*H457,2)</f>
        <v>0</v>
      </c>
      <c r="K457" s="182" t="s">
        <v>151</v>
      </c>
      <c r="L457" s="39"/>
      <c r="M457" s="187" t="s">
        <v>1</v>
      </c>
      <c r="N457" s="188" t="s">
        <v>39</v>
      </c>
      <c r="O457" s="77"/>
      <c r="P457" s="189">
        <f>O457*H457</f>
        <v>0</v>
      </c>
      <c r="Q457" s="189">
        <v>0</v>
      </c>
      <c r="R457" s="189">
        <f>Q457*H457</f>
        <v>0</v>
      </c>
      <c r="S457" s="189">
        <v>0</v>
      </c>
      <c r="T457" s="190">
        <f>S457*H457</f>
        <v>0</v>
      </c>
      <c r="U457" s="38"/>
      <c r="V457" s="38"/>
      <c r="W457" s="38"/>
      <c r="X457" s="38"/>
      <c r="Y457" s="38"/>
      <c r="Z457" s="38"/>
      <c r="AA457" s="38"/>
      <c r="AB457" s="38"/>
      <c r="AC457" s="38"/>
      <c r="AD457" s="38"/>
      <c r="AE457" s="38"/>
      <c r="AR457" s="191" t="s">
        <v>263</v>
      </c>
      <c r="AT457" s="191" t="s">
        <v>147</v>
      </c>
      <c r="AU457" s="191" t="s">
        <v>84</v>
      </c>
      <c r="AY457" s="19" t="s">
        <v>145</v>
      </c>
      <c r="BE457" s="192">
        <f>IF(N457="základní",J457,0)</f>
        <v>0</v>
      </c>
      <c r="BF457" s="192">
        <f>IF(N457="snížená",J457,0)</f>
        <v>0</v>
      </c>
      <c r="BG457" s="192">
        <f>IF(N457="zákl. přenesená",J457,0)</f>
        <v>0</v>
      </c>
      <c r="BH457" s="192">
        <f>IF(N457="sníž. přenesená",J457,0)</f>
        <v>0</v>
      </c>
      <c r="BI457" s="192">
        <f>IF(N457="nulová",J457,0)</f>
        <v>0</v>
      </c>
      <c r="BJ457" s="19" t="s">
        <v>82</v>
      </c>
      <c r="BK457" s="192">
        <f>ROUND(I457*H457,2)</f>
        <v>0</v>
      </c>
      <c r="BL457" s="19" t="s">
        <v>263</v>
      </c>
      <c r="BM457" s="191" t="s">
        <v>1403</v>
      </c>
    </row>
    <row r="458" s="2" customFormat="1">
      <c r="A458" s="38"/>
      <c r="B458" s="39"/>
      <c r="C458" s="38"/>
      <c r="D458" s="193" t="s">
        <v>154</v>
      </c>
      <c r="E458" s="38"/>
      <c r="F458" s="194" t="s">
        <v>1404</v>
      </c>
      <c r="G458" s="38"/>
      <c r="H458" s="38"/>
      <c r="I458" s="195"/>
      <c r="J458" s="38"/>
      <c r="K458" s="38"/>
      <c r="L458" s="39"/>
      <c r="M458" s="196"/>
      <c r="N458" s="197"/>
      <c r="O458" s="77"/>
      <c r="P458" s="77"/>
      <c r="Q458" s="77"/>
      <c r="R458" s="77"/>
      <c r="S458" s="77"/>
      <c r="T458" s="78"/>
      <c r="U458" s="38"/>
      <c r="V458" s="38"/>
      <c r="W458" s="38"/>
      <c r="X458" s="38"/>
      <c r="Y458" s="38"/>
      <c r="Z458" s="38"/>
      <c r="AA458" s="38"/>
      <c r="AB458" s="38"/>
      <c r="AC458" s="38"/>
      <c r="AD458" s="38"/>
      <c r="AE458" s="38"/>
      <c r="AT458" s="19" t="s">
        <v>154</v>
      </c>
      <c r="AU458" s="19" t="s">
        <v>84</v>
      </c>
    </row>
    <row r="459" s="2" customFormat="1">
      <c r="A459" s="38"/>
      <c r="B459" s="39"/>
      <c r="C459" s="38"/>
      <c r="D459" s="198" t="s">
        <v>156</v>
      </c>
      <c r="E459" s="38"/>
      <c r="F459" s="199" t="s">
        <v>1405</v>
      </c>
      <c r="G459" s="38"/>
      <c r="H459" s="38"/>
      <c r="I459" s="195"/>
      <c r="J459" s="38"/>
      <c r="K459" s="38"/>
      <c r="L459" s="39"/>
      <c r="M459" s="196"/>
      <c r="N459" s="197"/>
      <c r="O459" s="77"/>
      <c r="P459" s="77"/>
      <c r="Q459" s="77"/>
      <c r="R459" s="77"/>
      <c r="S459" s="77"/>
      <c r="T459" s="78"/>
      <c r="U459" s="38"/>
      <c r="V459" s="38"/>
      <c r="W459" s="38"/>
      <c r="X459" s="38"/>
      <c r="Y459" s="38"/>
      <c r="Z459" s="38"/>
      <c r="AA459" s="38"/>
      <c r="AB459" s="38"/>
      <c r="AC459" s="38"/>
      <c r="AD459" s="38"/>
      <c r="AE459" s="38"/>
      <c r="AT459" s="19" t="s">
        <v>156</v>
      </c>
      <c r="AU459" s="19" t="s">
        <v>84</v>
      </c>
    </row>
    <row r="460" s="2" customFormat="1" ht="33" customHeight="1">
      <c r="A460" s="38"/>
      <c r="B460" s="179"/>
      <c r="C460" s="180" t="s">
        <v>709</v>
      </c>
      <c r="D460" s="180" t="s">
        <v>147</v>
      </c>
      <c r="E460" s="181" t="s">
        <v>1406</v>
      </c>
      <c r="F460" s="182" t="s">
        <v>1407</v>
      </c>
      <c r="G460" s="183" t="s">
        <v>169</v>
      </c>
      <c r="H460" s="184">
        <v>0.065000000000000002</v>
      </c>
      <c r="I460" s="185"/>
      <c r="J460" s="186">
        <f>ROUND(I460*H460,2)</f>
        <v>0</v>
      </c>
      <c r="K460" s="182" t="s">
        <v>151</v>
      </c>
      <c r="L460" s="39"/>
      <c r="M460" s="187" t="s">
        <v>1</v>
      </c>
      <c r="N460" s="188" t="s">
        <v>39</v>
      </c>
      <c r="O460" s="77"/>
      <c r="P460" s="189">
        <f>O460*H460</f>
        <v>0</v>
      </c>
      <c r="Q460" s="189">
        <v>0</v>
      </c>
      <c r="R460" s="189">
        <f>Q460*H460</f>
        <v>0</v>
      </c>
      <c r="S460" s="189">
        <v>0</v>
      </c>
      <c r="T460" s="190">
        <f>S460*H460</f>
        <v>0</v>
      </c>
      <c r="U460" s="38"/>
      <c r="V460" s="38"/>
      <c r="W460" s="38"/>
      <c r="X460" s="38"/>
      <c r="Y460" s="38"/>
      <c r="Z460" s="38"/>
      <c r="AA460" s="38"/>
      <c r="AB460" s="38"/>
      <c r="AC460" s="38"/>
      <c r="AD460" s="38"/>
      <c r="AE460" s="38"/>
      <c r="AR460" s="191" t="s">
        <v>263</v>
      </c>
      <c r="AT460" s="191" t="s">
        <v>147</v>
      </c>
      <c r="AU460" s="191" t="s">
        <v>84</v>
      </c>
      <c r="AY460" s="19" t="s">
        <v>145</v>
      </c>
      <c r="BE460" s="192">
        <f>IF(N460="základní",J460,0)</f>
        <v>0</v>
      </c>
      <c r="BF460" s="192">
        <f>IF(N460="snížená",J460,0)</f>
        <v>0</v>
      </c>
      <c r="BG460" s="192">
        <f>IF(N460="zákl. přenesená",J460,0)</f>
        <v>0</v>
      </c>
      <c r="BH460" s="192">
        <f>IF(N460="sníž. přenesená",J460,0)</f>
        <v>0</v>
      </c>
      <c r="BI460" s="192">
        <f>IF(N460="nulová",J460,0)</f>
        <v>0</v>
      </c>
      <c r="BJ460" s="19" t="s">
        <v>82</v>
      </c>
      <c r="BK460" s="192">
        <f>ROUND(I460*H460,2)</f>
        <v>0</v>
      </c>
      <c r="BL460" s="19" t="s">
        <v>263</v>
      </c>
      <c r="BM460" s="191" t="s">
        <v>1408</v>
      </c>
    </row>
    <row r="461" s="2" customFormat="1">
      <c r="A461" s="38"/>
      <c r="B461" s="39"/>
      <c r="C461" s="38"/>
      <c r="D461" s="193" t="s">
        <v>154</v>
      </c>
      <c r="E461" s="38"/>
      <c r="F461" s="194" t="s">
        <v>1409</v>
      </c>
      <c r="G461" s="38"/>
      <c r="H461" s="38"/>
      <c r="I461" s="195"/>
      <c r="J461" s="38"/>
      <c r="K461" s="38"/>
      <c r="L461" s="39"/>
      <c r="M461" s="196"/>
      <c r="N461" s="197"/>
      <c r="O461" s="77"/>
      <c r="P461" s="77"/>
      <c r="Q461" s="77"/>
      <c r="R461" s="77"/>
      <c r="S461" s="77"/>
      <c r="T461" s="78"/>
      <c r="U461" s="38"/>
      <c r="V461" s="38"/>
      <c r="W461" s="38"/>
      <c r="X461" s="38"/>
      <c r="Y461" s="38"/>
      <c r="Z461" s="38"/>
      <c r="AA461" s="38"/>
      <c r="AB461" s="38"/>
      <c r="AC461" s="38"/>
      <c r="AD461" s="38"/>
      <c r="AE461" s="38"/>
      <c r="AT461" s="19" t="s">
        <v>154</v>
      </c>
      <c r="AU461" s="19" t="s">
        <v>84</v>
      </c>
    </row>
    <row r="462" s="2" customFormat="1">
      <c r="A462" s="38"/>
      <c r="B462" s="39"/>
      <c r="C462" s="38"/>
      <c r="D462" s="198" t="s">
        <v>156</v>
      </c>
      <c r="E462" s="38"/>
      <c r="F462" s="199" t="s">
        <v>1410</v>
      </c>
      <c r="G462" s="38"/>
      <c r="H462" s="38"/>
      <c r="I462" s="195"/>
      <c r="J462" s="38"/>
      <c r="K462" s="38"/>
      <c r="L462" s="39"/>
      <c r="M462" s="196"/>
      <c r="N462" s="197"/>
      <c r="O462" s="77"/>
      <c r="P462" s="77"/>
      <c r="Q462" s="77"/>
      <c r="R462" s="77"/>
      <c r="S462" s="77"/>
      <c r="T462" s="78"/>
      <c r="U462" s="38"/>
      <c r="V462" s="38"/>
      <c r="W462" s="38"/>
      <c r="X462" s="38"/>
      <c r="Y462" s="38"/>
      <c r="Z462" s="38"/>
      <c r="AA462" s="38"/>
      <c r="AB462" s="38"/>
      <c r="AC462" s="38"/>
      <c r="AD462" s="38"/>
      <c r="AE462" s="38"/>
      <c r="AT462" s="19" t="s">
        <v>156</v>
      </c>
      <c r="AU462" s="19" t="s">
        <v>84</v>
      </c>
    </row>
    <row r="463" s="12" customFormat="1" ht="22.8" customHeight="1">
      <c r="A463" s="12"/>
      <c r="B463" s="166"/>
      <c r="C463" s="12"/>
      <c r="D463" s="167" t="s">
        <v>73</v>
      </c>
      <c r="E463" s="177" t="s">
        <v>1411</v>
      </c>
      <c r="F463" s="177" t="s">
        <v>1412</v>
      </c>
      <c r="G463" s="12"/>
      <c r="H463" s="12"/>
      <c r="I463" s="169"/>
      <c r="J463" s="178">
        <f>BK463</f>
        <v>0</v>
      </c>
      <c r="K463" s="12"/>
      <c r="L463" s="166"/>
      <c r="M463" s="171"/>
      <c r="N463" s="172"/>
      <c r="O463" s="172"/>
      <c r="P463" s="173">
        <f>SUM(P464:P508)</f>
        <v>0</v>
      </c>
      <c r="Q463" s="172"/>
      <c r="R463" s="173">
        <f>SUM(R464:R508)</f>
        <v>0.042750000000000003</v>
      </c>
      <c r="S463" s="172"/>
      <c r="T463" s="174">
        <f>SUM(T464:T508)</f>
        <v>0</v>
      </c>
      <c r="U463" s="12"/>
      <c r="V463" s="12"/>
      <c r="W463" s="12"/>
      <c r="X463" s="12"/>
      <c r="Y463" s="12"/>
      <c r="Z463" s="12"/>
      <c r="AA463" s="12"/>
      <c r="AB463" s="12"/>
      <c r="AC463" s="12"/>
      <c r="AD463" s="12"/>
      <c r="AE463" s="12"/>
      <c r="AR463" s="167" t="s">
        <v>84</v>
      </c>
      <c r="AT463" s="175" t="s">
        <v>73</v>
      </c>
      <c r="AU463" s="175" t="s">
        <v>82</v>
      </c>
      <c r="AY463" s="167" t="s">
        <v>145</v>
      </c>
      <c r="BK463" s="176">
        <f>SUM(BK464:BK508)</f>
        <v>0</v>
      </c>
    </row>
    <row r="464" s="2" customFormat="1" ht="33" customHeight="1">
      <c r="A464" s="38"/>
      <c r="B464" s="179"/>
      <c r="C464" s="180" t="s">
        <v>713</v>
      </c>
      <c r="D464" s="180" t="s">
        <v>147</v>
      </c>
      <c r="E464" s="181" t="s">
        <v>1413</v>
      </c>
      <c r="F464" s="182" t="s">
        <v>1414</v>
      </c>
      <c r="G464" s="183" t="s">
        <v>789</v>
      </c>
      <c r="H464" s="184">
        <v>1</v>
      </c>
      <c r="I464" s="185"/>
      <c r="J464" s="186">
        <f>ROUND(I464*H464,2)</f>
        <v>0</v>
      </c>
      <c r="K464" s="182" t="s">
        <v>151</v>
      </c>
      <c r="L464" s="39"/>
      <c r="M464" s="187" t="s">
        <v>1</v>
      </c>
      <c r="N464" s="188" t="s">
        <v>39</v>
      </c>
      <c r="O464" s="77"/>
      <c r="P464" s="189">
        <f>O464*H464</f>
        <v>0</v>
      </c>
      <c r="Q464" s="189">
        <v>0.012</v>
      </c>
      <c r="R464" s="189">
        <f>Q464*H464</f>
        <v>0.012</v>
      </c>
      <c r="S464" s="189">
        <v>0</v>
      </c>
      <c r="T464" s="190">
        <f>S464*H464</f>
        <v>0</v>
      </c>
      <c r="U464" s="38"/>
      <c r="V464" s="38"/>
      <c r="W464" s="38"/>
      <c r="X464" s="38"/>
      <c r="Y464" s="38"/>
      <c r="Z464" s="38"/>
      <c r="AA464" s="38"/>
      <c r="AB464" s="38"/>
      <c r="AC464" s="38"/>
      <c r="AD464" s="38"/>
      <c r="AE464" s="38"/>
      <c r="AR464" s="191" t="s">
        <v>263</v>
      </c>
      <c r="AT464" s="191" t="s">
        <v>147</v>
      </c>
      <c r="AU464" s="191" t="s">
        <v>84</v>
      </c>
      <c r="AY464" s="19" t="s">
        <v>145</v>
      </c>
      <c r="BE464" s="192">
        <f>IF(N464="základní",J464,0)</f>
        <v>0</v>
      </c>
      <c r="BF464" s="192">
        <f>IF(N464="snížená",J464,0)</f>
        <v>0</v>
      </c>
      <c r="BG464" s="192">
        <f>IF(N464="zákl. přenesená",J464,0)</f>
        <v>0</v>
      </c>
      <c r="BH464" s="192">
        <f>IF(N464="sníž. přenesená",J464,0)</f>
        <v>0</v>
      </c>
      <c r="BI464" s="192">
        <f>IF(N464="nulová",J464,0)</f>
        <v>0</v>
      </c>
      <c r="BJ464" s="19" t="s">
        <v>82</v>
      </c>
      <c r="BK464" s="192">
        <f>ROUND(I464*H464,2)</f>
        <v>0</v>
      </c>
      <c r="BL464" s="19" t="s">
        <v>263</v>
      </c>
      <c r="BM464" s="191" t="s">
        <v>1415</v>
      </c>
    </row>
    <row r="465" s="2" customFormat="1">
      <c r="A465" s="38"/>
      <c r="B465" s="39"/>
      <c r="C465" s="38"/>
      <c r="D465" s="193" t="s">
        <v>154</v>
      </c>
      <c r="E465" s="38"/>
      <c r="F465" s="194" t="s">
        <v>1416</v>
      </c>
      <c r="G465" s="38"/>
      <c r="H465" s="38"/>
      <c r="I465" s="195"/>
      <c r="J465" s="38"/>
      <c r="K465" s="38"/>
      <c r="L465" s="39"/>
      <c r="M465" s="196"/>
      <c r="N465" s="197"/>
      <c r="O465" s="77"/>
      <c r="P465" s="77"/>
      <c r="Q465" s="77"/>
      <c r="R465" s="77"/>
      <c r="S465" s="77"/>
      <c r="T465" s="78"/>
      <c r="U465" s="38"/>
      <c r="V465" s="38"/>
      <c r="W465" s="38"/>
      <c r="X465" s="38"/>
      <c r="Y465" s="38"/>
      <c r="Z465" s="38"/>
      <c r="AA465" s="38"/>
      <c r="AB465" s="38"/>
      <c r="AC465" s="38"/>
      <c r="AD465" s="38"/>
      <c r="AE465" s="38"/>
      <c r="AT465" s="19" t="s">
        <v>154</v>
      </c>
      <c r="AU465" s="19" t="s">
        <v>84</v>
      </c>
    </row>
    <row r="466" s="2" customFormat="1">
      <c r="A466" s="38"/>
      <c r="B466" s="39"/>
      <c r="C466" s="38"/>
      <c r="D466" s="198" t="s">
        <v>156</v>
      </c>
      <c r="E466" s="38"/>
      <c r="F466" s="199" t="s">
        <v>1417</v>
      </c>
      <c r="G466" s="38"/>
      <c r="H466" s="38"/>
      <c r="I466" s="195"/>
      <c r="J466" s="38"/>
      <c r="K466" s="38"/>
      <c r="L466" s="39"/>
      <c r="M466" s="196"/>
      <c r="N466" s="197"/>
      <c r="O466" s="77"/>
      <c r="P466" s="77"/>
      <c r="Q466" s="77"/>
      <c r="R466" s="77"/>
      <c r="S466" s="77"/>
      <c r="T466" s="78"/>
      <c r="U466" s="38"/>
      <c r="V466" s="38"/>
      <c r="W466" s="38"/>
      <c r="X466" s="38"/>
      <c r="Y466" s="38"/>
      <c r="Z466" s="38"/>
      <c r="AA466" s="38"/>
      <c r="AB466" s="38"/>
      <c r="AC466" s="38"/>
      <c r="AD466" s="38"/>
      <c r="AE466" s="38"/>
      <c r="AT466" s="19" t="s">
        <v>156</v>
      </c>
      <c r="AU466" s="19" t="s">
        <v>84</v>
      </c>
    </row>
    <row r="467" s="15" customFormat="1">
      <c r="A467" s="15"/>
      <c r="B467" s="216"/>
      <c r="C467" s="15"/>
      <c r="D467" s="193" t="s">
        <v>158</v>
      </c>
      <c r="E467" s="217" t="s">
        <v>1</v>
      </c>
      <c r="F467" s="218" t="s">
        <v>1322</v>
      </c>
      <c r="G467" s="15"/>
      <c r="H467" s="217" t="s">
        <v>1</v>
      </c>
      <c r="I467" s="219"/>
      <c r="J467" s="15"/>
      <c r="K467" s="15"/>
      <c r="L467" s="216"/>
      <c r="M467" s="220"/>
      <c r="N467" s="221"/>
      <c r="O467" s="221"/>
      <c r="P467" s="221"/>
      <c r="Q467" s="221"/>
      <c r="R467" s="221"/>
      <c r="S467" s="221"/>
      <c r="T467" s="222"/>
      <c r="U467" s="15"/>
      <c r="V467" s="15"/>
      <c r="W467" s="15"/>
      <c r="X467" s="15"/>
      <c r="Y467" s="15"/>
      <c r="Z467" s="15"/>
      <c r="AA467" s="15"/>
      <c r="AB467" s="15"/>
      <c r="AC467" s="15"/>
      <c r="AD467" s="15"/>
      <c r="AE467" s="15"/>
      <c r="AT467" s="217" t="s">
        <v>158</v>
      </c>
      <c r="AU467" s="217" t="s">
        <v>84</v>
      </c>
      <c r="AV467" s="15" t="s">
        <v>82</v>
      </c>
      <c r="AW467" s="15" t="s">
        <v>31</v>
      </c>
      <c r="AX467" s="15" t="s">
        <v>74</v>
      </c>
      <c r="AY467" s="217" t="s">
        <v>145</v>
      </c>
    </row>
    <row r="468" s="13" customFormat="1">
      <c r="A468" s="13"/>
      <c r="B468" s="200"/>
      <c r="C468" s="13"/>
      <c r="D468" s="193" t="s">
        <v>158</v>
      </c>
      <c r="E468" s="201" t="s">
        <v>1</v>
      </c>
      <c r="F468" s="202" t="s">
        <v>82</v>
      </c>
      <c r="G468" s="13"/>
      <c r="H468" s="203">
        <v>1</v>
      </c>
      <c r="I468" s="204"/>
      <c r="J468" s="13"/>
      <c r="K468" s="13"/>
      <c r="L468" s="200"/>
      <c r="M468" s="205"/>
      <c r="N468" s="206"/>
      <c r="O468" s="206"/>
      <c r="P468" s="206"/>
      <c r="Q468" s="206"/>
      <c r="R468" s="206"/>
      <c r="S468" s="206"/>
      <c r="T468" s="207"/>
      <c r="U468" s="13"/>
      <c r="V468" s="13"/>
      <c r="W468" s="13"/>
      <c r="X468" s="13"/>
      <c r="Y468" s="13"/>
      <c r="Z468" s="13"/>
      <c r="AA468" s="13"/>
      <c r="AB468" s="13"/>
      <c r="AC468" s="13"/>
      <c r="AD468" s="13"/>
      <c r="AE468" s="13"/>
      <c r="AT468" s="201" t="s">
        <v>158</v>
      </c>
      <c r="AU468" s="201" t="s">
        <v>84</v>
      </c>
      <c r="AV468" s="13" t="s">
        <v>84</v>
      </c>
      <c r="AW468" s="13" t="s">
        <v>31</v>
      </c>
      <c r="AX468" s="13" t="s">
        <v>74</v>
      </c>
      <c r="AY468" s="201" t="s">
        <v>145</v>
      </c>
    </row>
    <row r="469" s="14" customFormat="1">
      <c r="A469" s="14"/>
      <c r="B469" s="208"/>
      <c r="C469" s="14"/>
      <c r="D469" s="193" t="s">
        <v>158</v>
      </c>
      <c r="E469" s="209" t="s">
        <v>1</v>
      </c>
      <c r="F469" s="210" t="s">
        <v>160</v>
      </c>
      <c r="G469" s="14"/>
      <c r="H469" s="211">
        <v>1</v>
      </c>
      <c r="I469" s="212"/>
      <c r="J469" s="14"/>
      <c r="K469" s="14"/>
      <c r="L469" s="208"/>
      <c r="M469" s="213"/>
      <c r="N469" s="214"/>
      <c r="O469" s="214"/>
      <c r="P469" s="214"/>
      <c r="Q469" s="214"/>
      <c r="R469" s="214"/>
      <c r="S469" s="214"/>
      <c r="T469" s="215"/>
      <c r="U469" s="14"/>
      <c r="V469" s="14"/>
      <c r="W469" s="14"/>
      <c r="X469" s="14"/>
      <c r="Y469" s="14"/>
      <c r="Z469" s="14"/>
      <c r="AA469" s="14"/>
      <c r="AB469" s="14"/>
      <c r="AC469" s="14"/>
      <c r="AD469" s="14"/>
      <c r="AE469" s="14"/>
      <c r="AT469" s="209" t="s">
        <v>158</v>
      </c>
      <c r="AU469" s="209" t="s">
        <v>84</v>
      </c>
      <c r="AV469" s="14" t="s">
        <v>152</v>
      </c>
      <c r="AW469" s="14" t="s">
        <v>31</v>
      </c>
      <c r="AX469" s="14" t="s">
        <v>82</v>
      </c>
      <c r="AY469" s="209" t="s">
        <v>145</v>
      </c>
    </row>
    <row r="470" s="2" customFormat="1" ht="33" customHeight="1">
      <c r="A470" s="38"/>
      <c r="B470" s="179"/>
      <c r="C470" s="180" t="s">
        <v>717</v>
      </c>
      <c r="D470" s="180" t="s">
        <v>147</v>
      </c>
      <c r="E470" s="181" t="s">
        <v>1413</v>
      </c>
      <c r="F470" s="182" t="s">
        <v>1414</v>
      </c>
      <c r="G470" s="183" t="s">
        <v>789</v>
      </c>
      <c r="H470" s="184">
        <v>1</v>
      </c>
      <c r="I470" s="185"/>
      <c r="J470" s="186">
        <f>ROUND(I470*H470,2)</f>
        <v>0</v>
      </c>
      <c r="K470" s="182" t="s">
        <v>151</v>
      </c>
      <c r="L470" s="39"/>
      <c r="M470" s="187" t="s">
        <v>1</v>
      </c>
      <c r="N470" s="188" t="s">
        <v>39</v>
      </c>
      <c r="O470" s="77"/>
      <c r="P470" s="189">
        <f>O470*H470</f>
        <v>0</v>
      </c>
      <c r="Q470" s="189">
        <v>0.012</v>
      </c>
      <c r="R470" s="189">
        <f>Q470*H470</f>
        <v>0.012</v>
      </c>
      <c r="S470" s="189">
        <v>0</v>
      </c>
      <c r="T470" s="190">
        <f>S470*H470</f>
        <v>0</v>
      </c>
      <c r="U470" s="38"/>
      <c r="V470" s="38"/>
      <c r="W470" s="38"/>
      <c r="X470" s="38"/>
      <c r="Y470" s="38"/>
      <c r="Z470" s="38"/>
      <c r="AA470" s="38"/>
      <c r="AB470" s="38"/>
      <c r="AC470" s="38"/>
      <c r="AD470" s="38"/>
      <c r="AE470" s="38"/>
      <c r="AR470" s="191" t="s">
        <v>263</v>
      </c>
      <c r="AT470" s="191" t="s">
        <v>147</v>
      </c>
      <c r="AU470" s="191" t="s">
        <v>84</v>
      </c>
      <c r="AY470" s="19" t="s">
        <v>145</v>
      </c>
      <c r="BE470" s="192">
        <f>IF(N470="základní",J470,0)</f>
        <v>0</v>
      </c>
      <c r="BF470" s="192">
        <f>IF(N470="snížená",J470,0)</f>
        <v>0</v>
      </c>
      <c r="BG470" s="192">
        <f>IF(N470="zákl. přenesená",J470,0)</f>
        <v>0</v>
      </c>
      <c r="BH470" s="192">
        <f>IF(N470="sníž. přenesená",J470,0)</f>
        <v>0</v>
      </c>
      <c r="BI470" s="192">
        <f>IF(N470="nulová",J470,0)</f>
        <v>0</v>
      </c>
      <c r="BJ470" s="19" t="s">
        <v>82</v>
      </c>
      <c r="BK470" s="192">
        <f>ROUND(I470*H470,2)</f>
        <v>0</v>
      </c>
      <c r="BL470" s="19" t="s">
        <v>263</v>
      </c>
      <c r="BM470" s="191" t="s">
        <v>1418</v>
      </c>
    </row>
    <row r="471" s="2" customFormat="1">
      <c r="A471" s="38"/>
      <c r="B471" s="39"/>
      <c r="C471" s="38"/>
      <c r="D471" s="193" t="s">
        <v>154</v>
      </c>
      <c r="E471" s="38"/>
      <c r="F471" s="194" t="s">
        <v>1416</v>
      </c>
      <c r="G471" s="38"/>
      <c r="H471" s="38"/>
      <c r="I471" s="195"/>
      <c r="J471" s="38"/>
      <c r="K471" s="38"/>
      <c r="L471" s="39"/>
      <c r="M471" s="196"/>
      <c r="N471" s="197"/>
      <c r="O471" s="77"/>
      <c r="P471" s="77"/>
      <c r="Q471" s="77"/>
      <c r="R471" s="77"/>
      <c r="S471" s="77"/>
      <c r="T471" s="78"/>
      <c r="U471" s="38"/>
      <c r="V471" s="38"/>
      <c r="W471" s="38"/>
      <c r="X471" s="38"/>
      <c r="Y471" s="38"/>
      <c r="Z471" s="38"/>
      <c r="AA471" s="38"/>
      <c r="AB471" s="38"/>
      <c r="AC471" s="38"/>
      <c r="AD471" s="38"/>
      <c r="AE471" s="38"/>
      <c r="AT471" s="19" t="s">
        <v>154</v>
      </c>
      <c r="AU471" s="19" t="s">
        <v>84</v>
      </c>
    </row>
    <row r="472" s="2" customFormat="1">
      <c r="A472" s="38"/>
      <c r="B472" s="39"/>
      <c r="C472" s="38"/>
      <c r="D472" s="198" t="s">
        <v>156</v>
      </c>
      <c r="E472" s="38"/>
      <c r="F472" s="199" t="s">
        <v>1417</v>
      </c>
      <c r="G472" s="38"/>
      <c r="H472" s="38"/>
      <c r="I472" s="195"/>
      <c r="J472" s="38"/>
      <c r="K472" s="38"/>
      <c r="L472" s="39"/>
      <c r="M472" s="196"/>
      <c r="N472" s="197"/>
      <c r="O472" s="77"/>
      <c r="P472" s="77"/>
      <c r="Q472" s="77"/>
      <c r="R472" s="77"/>
      <c r="S472" s="77"/>
      <c r="T472" s="78"/>
      <c r="U472" s="38"/>
      <c r="V472" s="38"/>
      <c r="W472" s="38"/>
      <c r="X472" s="38"/>
      <c r="Y472" s="38"/>
      <c r="Z472" s="38"/>
      <c r="AA472" s="38"/>
      <c r="AB472" s="38"/>
      <c r="AC472" s="38"/>
      <c r="AD472" s="38"/>
      <c r="AE472" s="38"/>
      <c r="AT472" s="19" t="s">
        <v>156</v>
      </c>
      <c r="AU472" s="19" t="s">
        <v>84</v>
      </c>
    </row>
    <row r="473" s="15" customFormat="1">
      <c r="A473" s="15"/>
      <c r="B473" s="216"/>
      <c r="C473" s="15"/>
      <c r="D473" s="193" t="s">
        <v>158</v>
      </c>
      <c r="E473" s="217" t="s">
        <v>1</v>
      </c>
      <c r="F473" s="218" t="s">
        <v>1322</v>
      </c>
      <c r="G473" s="15"/>
      <c r="H473" s="217" t="s">
        <v>1</v>
      </c>
      <c r="I473" s="219"/>
      <c r="J473" s="15"/>
      <c r="K473" s="15"/>
      <c r="L473" s="216"/>
      <c r="M473" s="220"/>
      <c r="N473" s="221"/>
      <c r="O473" s="221"/>
      <c r="P473" s="221"/>
      <c r="Q473" s="221"/>
      <c r="R473" s="221"/>
      <c r="S473" s="221"/>
      <c r="T473" s="222"/>
      <c r="U473" s="15"/>
      <c r="V473" s="15"/>
      <c r="W473" s="15"/>
      <c r="X473" s="15"/>
      <c r="Y473" s="15"/>
      <c r="Z473" s="15"/>
      <c r="AA473" s="15"/>
      <c r="AB473" s="15"/>
      <c r="AC473" s="15"/>
      <c r="AD473" s="15"/>
      <c r="AE473" s="15"/>
      <c r="AT473" s="217" t="s">
        <v>158</v>
      </c>
      <c r="AU473" s="217" t="s">
        <v>84</v>
      </c>
      <c r="AV473" s="15" t="s">
        <v>82</v>
      </c>
      <c r="AW473" s="15" t="s">
        <v>31</v>
      </c>
      <c r="AX473" s="15" t="s">
        <v>74</v>
      </c>
      <c r="AY473" s="217" t="s">
        <v>145</v>
      </c>
    </row>
    <row r="474" s="15" customFormat="1">
      <c r="A474" s="15"/>
      <c r="B474" s="216"/>
      <c r="C474" s="15"/>
      <c r="D474" s="193" t="s">
        <v>158</v>
      </c>
      <c r="E474" s="217" t="s">
        <v>1</v>
      </c>
      <c r="F474" s="218" t="s">
        <v>1419</v>
      </c>
      <c r="G474" s="15"/>
      <c r="H474" s="217" t="s">
        <v>1</v>
      </c>
      <c r="I474" s="219"/>
      <c r="J474" s="15"/>
      <c r="K474" s="15"/>
      <c r="L474" s="216"/>
      <c r="M474" s="220"/>
      <c r="N474" s="221"/>
      <c r="O474" s="221"/>
      <c r="P474" s="221"/>
      <c r="Q474" s="221"/>
      <c r="R474" s="221"/>
      <c r="S474" s="221"/>
      <c r="T474" s="222"/>
      <c r="U474" s="15"/>
      <c r="V474" s="15"/>
      <c r="W474" s="15"/>
      <c r="X474" s="15"/>
      <c r="Y474" s="15"/>
      <c r="Z474" s="15"/>
      <c r="AA474" s="15"/>
      <c r="AB474" s="15"/>
      <c r="AC474" s="15"/>
      <c r="AD474" s="15"/>
      <c r="AE474" s="15"/>
      <c r="AT474" s="217" t="s">
        <v>158</v>
      </c>
      <c r="AU474" s="217" t="s">
        <v>84</v>
      </c>
      <c r="AV474" s="15" t="s">
        <v>82</v>
      </c>
      <c r="AW474" s="15" t="s">
        <v>31</v>
      </c>
      <c r="AX474" s="15" t="s">
        <v>74</v>
      </c>
      <c r="AY474" s="217" t="s">
        <v>145</v>
      </c>
    </row>
    <row r="475" s="13" customFormat="1">
      <c r="A475" s="13"/>
      <c r="B475" s="200"/>
      <c r="C475" s="13"/>
      <c r="D475" s="193" t="s">
        <v>158</v>
      </c>
      <c r="E475" s="201" t="s">
        <v>1</v>
      </c>
      <c r="F475" s="202" t="s">
        <v>82</v>
      </c>
      <c r="G475" s="13"/>
      <c r="H475" s="203">
        <v>1</v>
      </c>
      <c r="I475" s="204"/>
      <c r="J475" s="13"/>
      <c r="K475" s="13"/>
      <c r="L475" s="200"/>
      <c r="M475" s="205"/>
      <c r="N475" s="206"/>
      <c r="O475" s="206"/>
      <c r="P475" s="206"/>
      <c r="Q475" s="206"/>
      <c r="R475" s="206"/>
      <c r="S475" s="206"/>
      <c r="T475" s="207"/>
      <c r="U475" s="13"/>
      <c r="V475" s="13"/>
      <c r="W475" s="13"/>
      <c r="X475" s="13"/>
      <c r="Y475" s="13"/>
      <c r="Z475" s="13"/>
      <c r="AA475" s="13"/>
      <c r="AB475" s="13"/>
      <c r="AC475" s="13"/>
      <c r="AD475" s="13"/>
      <c r="AE475" s="13"/>
      <c r="AT475" s="201" t="s">
        <v>158</v>
      </c>
      <c r="AU475" s="201" t="s">
        <v>84</v>
      </c>
      <c r="AV475" s="13" t="s">
        <v>84</v>
      </c>
      <c r="AW475" s="13" t="s">
        <v>31</v>
      </c>
      <c r="AX475" s="13" t="s">
        <v>74</v>
      </c>
      <c r="AY475" s="201" t="s">
        <v>145</v>
      </c>
    </row>
    <row r="476" s="14" customFormat="1">
      <c r="A476" s="14"/>
      <c r="B476" s="208"/>
      <c r="C476" s="14"/>
      <c r="D476" s="193" t="s">
        <v>158</v>
      </c>
      <c r="E476" s="209" t="s">
        <v>1</v>
      </c>
      <c r="F476" s="210" t="s">
        <v>160</v>
      </c>
      <c r="G476" s="14"/>
      <c r="H476" s="211">
        <v>1</v>
      </c>
      <c r="I476" s="212"/>
      <c r="J476" s="14"/>
      <c r="K476" s="14"/>
      <c r="L476" s="208"/>
      <c r="M476" s="213"/>
      <c r="N476" s="214"/>
      <c r="O476" s="214"/>
      <c r="P476" s="214"/>
      <c r="Q476" s="214"/>
      <c r="R476" s="214"/>
      <c r="S476" s="214"/>
      <c r="T476" s="215"/>
      <c r="U476" s="14"/>
      <c r="V476" s="14"/>
      <c r="W476" s="14"/>
      <c r="X476" s="14"/>
      <c r="Y476" s="14"/>
      <c r="Z476" s="14"/>
      <c r="AA476" s="14"/>
      <c r="AB476" s="14"/>
      <c r="AC476" s="14"/>
      <c r="AD476" s="14"/>
      <c r="AE476" s="14"/>
      <c r="AT476" s="209" t="s">
        <v>158</v>
      </c>
      <c r="AU476" s="209" t="s">
        <v>84</v>
      </c>
      <c r="AV476" s="14" t="s">
        <v>152</v>
      </c>
      <c r="AW476" s="14" t="s">
        <v>31</v>
      </c>
      <c r="AX476" s="14" t="s">
        <v>82</v>
      </c>
      <c r="AY476" s="209" t="s">
        <v>145</v>
      </c>
    </row>
    <row r="477" s="2" customFormat="1" ht="33" customHeight="1">
      <c r="A477" s="38"/>
      <c r="B477" s="179"/>
      <c r="C477" s="180" t="s">
        <v>725</v>
      </c>
      <c r="D477" s="180" t="s">
        <v>147</v>
      </c>
      <c r="E477" s="181" t="s">
        <v>1420</v>
      </c>
      <c r="F477" s="182" t="s">
        <v>1421</v>
      </c>
      <c r="G477" s="183" t="s">
        <v>789</v>
      </c>
      <c r="H477" s="184">
        <v>1</v>
      </c>
      <c r="I477" s="185"/>
      <c r="J477" s="186">
        <f>ROUND(I477*H477,2)</f>
        <v>0</v>
      </c>
      <c r="K477" s="182" t="s">
        <v>151</v>
      </c>
      <c r="L477" s="39"/>
      <c r="M477" s="187" t="s">
        <v>1</v>
      </c>
      <c r="N477" s="188" t="s">
        <v>39</v>
      </c>
      <c r="O477" s="77"/>
      <c r="P477" s="189">
        <f>O477*H477</f>
        <v>0</v>
      </c>
      <c r="Q477" s="189">
        <v>0.0166</v>
      </c>
      <c r="R477" s="189">
        <f>Q477*H477</f>
        <v>0.0166</v>
      </c>
      <c r="S477" s="189">
        <v>0</v>
      </c>
      <c r="T477" s="190">
        <f>S477*H477</f>
        <v>0</v>
      </c>
      <c r="U477" s="38"/>
      <c r="V477" s="38"/>
      <c r="W477" s="38"/>
      <c r="X477" s="38"/>
      <c r="Y477" s="38"/>
      <c r="Z477" s="38"/>
      <c r="AA477" s="38"/>
      <c r="AB477" s="38"/>
      <c r="AC477" s="38"/>
      <c r="AD477" s="38"/>
      <c r="AE477" s="38"/>
      <c r="AR477" s="191" t="s">
        <v>263</v>
      </c>
      <c r="AT477" s="191" t="s">
        <v>147</v>
      </c>
      <c r="AU477" s="191" t="s">
        <v>84</v>
      </c>
      <c r="AY477" s="19" t="s">
        <v>145</v>
      </c>
      <c r="BE477" s="192">
        <f>IF(N477="základní",J477,0)</f>
        <v>0</v>
      </c>
      <c r="BF477" s="192">
        <f>IF(N477="snížená",J477,0)</f>
        <v>0</v>
      </c>
      <c r="BG477" s="192">
        <f>IF(N477="zákl. přenesená",J477,0)</f>
        <v>0</v>
      </c>
      <c r="BH477" s="192">
        <f>IF(N477="sníž. přenesená",J477,0)</f>
        <v>0</v>
      </c>
      <c r="BI477" s="192">
        <f>IF(N477="nulová",J477,0)</f>
        <v>0</v>
      </c>
      <c r="BJ477" s="19" t="s">
        <v>82</v>
      </c>
      <c r="BK477" s="192">
        <f>ROUND(I477*H477,2)</f>
        <v>0</v>
      </c>
      <c r="BL477" s="19" t="s">
        <v>263</v>
      </c>
      <c r="BM477" s="191" t="s">
        <v>1422</v>
      </c>
    </row>
    <row r="478" s="2" customFormat="1">
      <c r="A478" s="38"/>
      <c r="B478" s="39"/>
      <c r="C478" s="38"/>
      <c r="D478" s="193" t="s">
        <v>154</v>
      </c>
      <c r="E478" s="38"/>
      <c r="F478" s="194" t="s">
        <v>1423</v>
      </c>
      <c r="G478" s="38"/>
      <c r="H478" s="38"/>
      <c r="I478" s="195"/>
      <c r="J478" s="38"/>
      <c r="K478" s="38"/>
      <c r="L478" s="39"/>
      <c r="M478" s="196"/>
      <c r="N478" s="197"/>
      <c r="O478" s="77"/>
      <c r="P478" s="77"/>
      <c r="Q478" s="77"/>
      <c r="R478" s="77"/>
      <c r="S478" s="77"/>
      <c r="T478" s="78"/>
      <c r="U478" s="38"/>
      <c r="V478" s="38"/>
      <c r="W478" s="38"/>
      <c r="X478" s="38"/>
      <c r="Y478" s="38"/>
      <c r="Z478" s="38"/>
      <c r="AA478" s="38"/>
      <c r="AB478" s="38"/>
      <c r="AC478" s="38"/>
      <c r="AD478" s="38"/>
      <c r="AE478" s="38"/>
      <c r="AT478" s="19" t="s">
        <v>154</v>
      </c>
      <c r="AU478" s="19" t="s">
        <v>84</v>
      </c>
    </row>
    <row r="479" s="2" customFormat="1">
      <c r="A479" s="38"/>
      <c r="B479" s="39"/>
      <c r="C479" s="38"/>
      <c r="D479" s="198" t="s">
        <v>156</v>
      </c>
      <c r="E479" s="38"/>
      <c r="F479" s="199" t="s">
        <v>1424</v>
      </c>
      <c r="G479" s="38"/>
      <c r="H479" s="38"/>
      <c r="I479" s="195"/>
      <c r="J479" s="38"/>
      <c r="K479" s="38"/>
      <c r="L479" s="39"/>
      <c r="M479" s="196"/>
      <c r="N479" s="197"/>
      <c r="O479" s="77"/>
      <c r="P479" s="77"/>
      <c r="Q479" s="77"/>
      <c r="R479" s="77"/>
      <c r="S479" s="77"/>
      <c r="T479" s="78"/>
      <c r="U479" s="38"/>
      <c r="V479" s="38"/>
      <c r="W479" s="38"/>
      <c r="X479" s="38"/>
      <c r="Y479" s="38"/>
      <c r="Z479" s="38"/>
      <c r="AA479" s="38"/>
      <c r="AB479" s="38"/>
      <c r="AC479" s="38"/>
      <c r="AD479" s="38"/>
      <c r="AE479" s="38"/>
      <c r="AT479" s="19" t="s">
        <v>156</v>
      </c>
      <c r="AU479" s="19" t="s">
        <v>84</v>
      </c>
    </row>
    <row r="480" s="15" customFormat="1">
      <c r="A480" s="15"/>
      <c r="B480" s="216"/>
      <c r="C480" s="15"/>
      <c r="D480" s="193" t="s">
        <v>158</v>
      </c>
      <c r="E480" s="217" t="s">
        <v>1</v>
      </c>
      <c r="F480" s="218" t="s">
        <v>1322</v>
      </c>
      <c r="G480" s="15"/>
      <c r="H480" s="217" t="s">
        <v>1</v>
      </c>
      <c r="I480" s="219"/>
      <c r="J480" s="15"/>
      <c r="K480" s="15"/>
      <c r="L480" s="216"/>
      <c r="M480" s="220"/>
      <c r="N480" s="221"/>
      <c r="O480" s="221"/>
      <c r="P480" s="221"/>
      <c r="Q480" s="221"/>
      <c r="R480" s="221"/>
      <c r="S480" s="221"/>
      <c r="T480" s="222"/>
      <c r="U480" s="15"/>
      <c r="V480" s="15"/>
      <c r="W480" s="15"/>
      <c r="X480" s="15"/>
      <c r="Y480" s="15"/>
      <c r="Z480" s="15"/>
      <c r="AA480" s="15"/>
      <c r="AB480" s="15"/>
      <c r="AC480" s="15"/>
      <c r="AD480" s="15"/>
      <c r="AE480" s="15"/>
      <c r="AT480" s="217" t="s">
        <v>158</v>
      </c>
      <c r="AU480" s="217" t="s">
        <v>84</v>
      </c>
      <c r="AV480" s="15" t="s">
        <v>82</v>
      </c>
      <c r="AW480" s="15" t="s">
        <v>31</v>
      </c>
      <c r="AX480" s="15" t="s">
        <v>74</v>
      </c>
      <c r="AY480" s="217" t="s">
        <v>145</v>
      </c>
    </row>
    <row r="481" s="13" customFormat="1">
      <c r="A481" s="13"/>
      <c r="B481" s="200"/>
      <c r="C481" s="13"/>
      <c r="D481" s="193" t="s">
        <v>158</v>
      </c>
      <c r="E481" s="201" t="s">
        <v>1</v>
      </c>
      <c r="F481" s="202" t="s">
        <v>82</v>
      </c>
      <c r="G481" s="13"/>
      <c r="H481" s="203">
        <v>1</v>
      </c>
      <c r="I481" s="204"/>
      <c r="J481" s="13"/>
      <c r="K481" s="13"/>
      <c r="L481" s="200"/>
      <c r="M481" s="205"/>
      <c r="N481" s="206"/>
      <c r="O481" s="206"/>
      <c r="P481" s="206"/>
      <c r="Q481" s="206"/>
      <c r="R481" s="206"/>
      <c r="S481" s="206"/>
      <c r="T481" s="207"/>
      <c r="U481" s="13"/>
      <c r="V481" s="13"/>
      <c r="W481" s="13"/>
      <c r="X481" s="13"/>
      <c r="Y481" s="13"/>
      <c r="Z481" s="13"/>
      <c r="AA481" s="13"/>
      <c r="AB481" s="13"/>
      <c r="AC481" s="13"/>
      <c r="AD481" s="13"/>
      <c r="AE481" s="13"/>
      <c r="AT481" s="201" t="s">
        <v>158</v>
      </c>
      <c r="AU481" s="201" t="s">
        <v>84</v>
      </c>
      <c r="AV481" s="13" t="s">
        <v>84</v>
      </c>
      <c r="AW481" s="13" t="s">
        <v>31</v>
      </c>
      <c r="AX481" s="13" t="s">
        <v>74</v>
      </c>
      <c r="AY481" s="201" t="s">
        <v>145</v>
      </c>
    </row>
    <row r="482" s="14" customFormat="1">
      <c r="A482" s="14"/>
      <c r="B482" s="208"/>
      <c r="C482" s="14"/>
      <c r="D482" s="193" t="s">
        <v>158</v>
      </c>
      <c r="E482" s="209" t="s">
        <v>1</v>
      </c>
      <c r="F482" s="210" t="s">
        <v>160</v>
      </c>
      <c r="G482" s="14"/>
      <c r="H482" s="211">
        <v>1</v>
      </c>
      <c r="I482" s="212"/>
      <c r="J482" s="14"/>
      <c r="K482" s="14"/>
      <c r="L482" s="208"/>
      <c r="M482" s="213"/>
      <c r="N482" s="214"/>
      <c r="O482" s="214"/>
      <c r="P482" s="214"/>
      <c r="Q482" s="214"/>
      <c r="R482" s="214"/>
      <c r="S482" s="214"/>
      <c r="T482" s="215"/>
      <c r="U482" s="14"/>
      <c r="V482" s="14"/>
      <c r="W482" s="14"/>
      <c r="X482" s="14"/>
      <c r="Y482" s="14"/>
      <c r="Z482" s="14"/>
      <c r="AA482" s="14"/>
      <c r="AB482" s="14"/>
      <c r="AC482" s="14"/>
      <c r="AD482" s="14"/>
      <c r="AE482" s="14"/>
      <c r="AT482" s="209" t="s">
        <v>158</v>
      </c>
      <c r="AU482" s="209" t="s">
        <v>84</v>
      </c>
      <c r="AV482" s="14" t="s">
        <v>152</v>
      </c>
      <c r="AW482" s="14" t="s">
        <v>31</v>
      </c>
      <c r="AX482" s="14" t="s">
        <v>82</v>
      </c>
      <c r="AY482" s="209" t="s">
        <v>145</v>
      </c>
    </row>
    <row r="483" s="2" customFormat="1" ht="16.5" customHeight="1">
      <c r="A483" s="38"/>
      <c r="B483" s="179"/>
      <c r="C483" s="180" t="s">
        <v>733</v>
      </c>
      <c r="D483" s="180" t="s">
        <v>147</v>
      </c>
      <c r="E483" s="181" t="s">
        <v>1425</v>
      </c>
      <c r="F483" s="182" t="s">
        <v>1426</v>
      </c>
      <c r="G483" s="183" t="s">
        <v>789</v>
      </c>
      <c r="H483" s="184">
        <v>1</v>
      </c>
      <c r="I483" s="185"/>
      <c r="J483" s="186">
        <f>ROUND(I483*H483,2)</f>
        <v>0</v>
      </c>
      <c r="K483" s="182" t="s">
        <v>151</v>
      </c>
      <c r="L483" s="39"/>
      <c r="M483" s="187" t="s">
        <v>1</v>
      </c>
      <c r="N483" s="188" t="s">
        <v>39</v>
      </c>
      <c r="O483" s="77"/>
      <c r="P483" s="189">
        <f>O483*H483</f>
        <v>0</v>
      </c>
      <c r="Q483" s="189">
        <v>0.00014999999999999999</v>
      </c>
      <c r="R483" s="189">
        <f>Q483*H483</f>
        <v>0.00014999999999999999</v>
      </c>
      <c r="S483" s="189">
        <v>0</v>
      </c>
      <c r="T483" s="190">
        <f>S483*H483</f>
        <v>0</v>
      </c>
      <c r="U483" s="38"/>
      <c r="V483" s="38"/>
      <c r="W483" s="38"/>
      <c r="X483" s="38"/>
      <c r="Y483" s="38"/>
      <c r="Z483" s="38"/>
      <c r="AA483" s="38"/>
      <c r="AB483" s="38"/>
      <c r="AC483" s="38"/>
      <c r="AD483" s="38"/>
      <c r="AE483" s="38"/>
      <c r="AR483" s="191" t="s">
        <v>263</v>
      </c>
      <c r="AT483" s="191" t="s">
        <v>147</v>
      </c>
      <c r="AU483" s="191" t="s">
        <v>84</v>
      </c>
      <c r="AY483" s="19" t="s">
        <v>145</v>
      </c>
      <c r="BE483" s="192">
        <f>IF(N483="základní",J483,0)</f>
        <v>0</v>
      </c>
      <c r="BF483" s="192">
        <f>IF(N483="snížená",J483,0)</f>
        <v>0</v>
      </c>
      <c r="BG483" s="192">
        <f>IF(N483="zákl. přenesená",J483,0)</f>
        <v>0</v>
      </c>
      <c r="BH483" s="192">
        <f>IF(N483="sníž. přenesená",J483,0)</f>
        <v>0</v>
      </c>
      <c r="BI483" s="192">
        <f>IF(N483="nulová",J483,0)</f>
        <v>0</v>
      </c>
      <c r="BJ483" s="19" t="s">
        <v>82</v>
      </c>
      <c r="BK483" s="192">
        <f>ROUND(I483*H483,2)</f>
        <v>0</v>
      </c>
      <c r="BL483" s="19" t="s">
        <v>263</v>
      </c>
      <c r="BM483" s="191" t="s">
        <v>1427</v>
      </c>
    </row>
    <row r="484" s="2" customFormat="1">
      <c r="A484" s="38"/>
      <c r="B484" s="39"/>
      <c r="C484" s="38"/>
      <c r="D484" s="193" t="s">
        <v>154</v>
      </c>
      <c r="E484" s="38"/>
      <c r="F484" s="194" t="s">
        <v>1428</v>
      </c>
      <c r="G484" s="38"/>
      <c r="H484" s="38"/>
      <c r="I484" s="195"/>
      <c r="J484" s="38"/>
      <c r="K484" s="38"/>
      <c r="L484" s="39"/>
      <c r="M484" s="196"/>
      <c r="N484" s="197"/>
      <c r="O484" s="77"/>
      <c r="P484" s="77"/>
      <c r="Q484" s="77"/>
      <c r="R484" s="77"/>
      <c r="S484" s="77"/>
      <c r="T484" s="78"/>
      <c r="U484" s="38"/>
      <c r="V484" s="38"/>
      <c r="W484" s="38"/>
      <c r="X484" s="38"/>
      <c r="Y484" s="38"/>
      <c r="Z484" s="38"/>
      <c r="AA484" s="38"/>
      <c r="AB484" s="38"/>
      <c r="AC484" s="38"/>
      <c r="AD484" s="38"/>
      <c r="AE484" s="38"/>
      <c r="AT484" s="19" t="s">
        <v>154</v>
      </c>
      <c r="AU484" s="19" t="s">
        <v>84</v>
      </c>
    </row>
    <row r="485" s="2" customFormat="1">
      <c r="A485" s="38"/>
      <c r="B485" s="39"/>
      <c r="C485" s="38"/>
      <c r="D485" s="198" t="s">
        <v>156</v>
      </c>
      <c r="E485" s="38"/>
      <c r="F485" s="199" t="s">
        <v>1429</v>
      </c>
      <c r="G485" s="38"/>
      <c r="H485" s="38"/>
      <c r="I485" s="195"/>
      <c r="J485" s="38"/>
      <c r="K485" s="38"/>
      <c r="L485" s="39"/>
      <c r="M485" s="196"/>
      <c r="N485" s="197"/>
      <c r="O485" s="77"/>
      <c r="P485" s="77"/>
      <c r="Q485" s="77"/>
      <c r="R485" s="77"/>
      <c r="S485" s="77"/>
      <c r="T485" s="78"/>
      <c r="U485" s="38"/>
      <c r="V485" s="38"/>
      <c r="W485" s="38"/>
      <c r="X485" s="38"/>
      <c r="Y485" s="38"/>
      <c r="Z485" s="38"/>
      <c r="AA485" s="38"/>
      <c r="AB485" s="38"/>
      <c r="AC485" s="38"/>
      <c r="AD485" s="38"/>
      <c r="AE485" s="38"/>
      <c r="AT485" s="19" t="s">
        <v>156</v>
      </c>
      <c r="AU485" s="19" t="s">
        <v>84</v>
      </c>
    </row>
    <row r="486" s="15" customFormat="1">
      <c r="A486" s="15"/>
      <c r="B486" s="216"/>
      <c r="C486" s="15"/>
      <c r="D486" s="193" t="s">
        <v>158</v>
      </c>
      <c r="E486" s="217" t="s">
        <v>1</v>
      </c>
      <c r="F486" s="218" t="s">
        <v>1322</v>
      </c>
      <c r="G486" s="15"/>
      <c r="H486" s="217" t="s">
        <v>1</v>
      </c>
      <c r="I486" s="219"/>
      <c r="J486" s="15"/>
      <c r="K486" s="15"/>
      <c r="L486" s="216"/>
      <c r="M486" s="220"/>
      <c r="N486" s="221"/>
      <c r="O486" s="221"/>
      <c r="P486" s="221"/>
      <c r="Q486" s="221"/>
      <c r="R486" s="221"/>
      <c r="S486" s="221"/>
      <c r="T486" s="222"/>
      <c r="U486" s="15"/>
      <c r="V486" s="15"/>
      <c r="W486" s="15"/>
      <c r="X486" s="15"/>
      <c r="Y486" s="15"/>
      <c r="Z486" s="15"/>
      <c r="AA486" s="15"/>
      <c r="AB486" s="15"/>
      <c r="AC486" s="15"/>
      <c r="AD486" s="15"/>
      <c r="AE486" s="15"/>
      <c r="AT486" s="217" t="s">
        <v>158</v>
      </c>
      <c r="AU486" s="217" t="s">
        <v>84</v>
      </c>
      <c r="AV486" s="15" t="s">
        <v>82</v>
      </c>
      <c r="AW486" s="15" t="s">
        <v>31</v>
      </c>
      <c r="AX486" s="15" t="s">
        <v>74</v>
      </c>
      <c r="AY486" s="217" t="s">
        <v>145</v>
      </c>
    </row>
    <row r="487" s="13" customFormat="1">
      <c r="A487" s="13"/>
      <c r="B487" s="200"/>
      <c r="C487" s="13"/>
      <c r="D487" s="193" t="s">
        <v>158</v>
      </c>
      <c r="E487" s="201" t="s">
        <v>1</v>
      </c>
      <c r="F487" s="202" t="s">
        <v>82</v>
      </c>
      <c r="G487" s="13"/>
      <c r="H487" s="203">
        <v>1</v>
      </c>
      <c r="I487" s="204"/>
      <c r="J487" s="13"/>
      <c r="K487" s="13"/>
      <c r="L487" s="200"/>
      <c r="M487" s="205"/>
      <c r="N487" s="206"/>
      <c r="O487" s="206"/>
      <c r="P487" s="206"/>
      <c r="Q487" s="206"/>
      <c r="R487" s="206"/>
      <c r="S487" s="206"/>
      <c r="T487" s="207"/>
      <c r="U487" s="13"/>
      <c r="V487" s="13"/>
      <c r="W487" s="13"/>
      <c r="X487" s="13"/>
      <c r="Y487" s="13"/>
      <c r="Z487" s="13"/>
      <c r="AA487" s="13"/>
      <c r="AB487" s="13"/>
      <c r="AC487" s="13"/>
      <c r="AD487" s="13"/>
      <c r="AE487" s="13"/>
      <c r="AT487" s="201" t="s">
        <v>158</v>
      </c>
      <c r="AU487" s="201" t="s">
        <v>84</v>
      </c>
      <c r="AV487" s="13" t="s">
        <v>84</v>
      </c>
      <c r="AW487" s="13" t="s">
        <v>31</v>
      </c>
      <c r="AX487" s="13" t="s">
        <v>74</v>
      </c>
      <c r="AY487" s="201" t="s">
        <v>145</v>
      </c>
    </row>
    <row r="488" s="14" customFormat="1">
      <c r="A488" s="14"/>
      <c r="B488" s="208"/>
      <c r="C488" s="14"/>
      <c r="D488" s="193" t="s">
        <v>158</v>
      </c>
      <c r="E488" s="209" t="s">
        <v>1</v>
      </c>
      <c r="F488" s="210" t="s">
        <v>160</v>
      </c>
      <c r="G488" s="14"/>
      <c r="H488" s="211">
        <v>1</v>
      </c>
      <c r="I488" s="212"/>
      <c r="J488" s="14"/>
      <c r="K488" s="14"/>
      <c r="L488" s="208"/>
      <c r="M488" s="213"/>
      <c r="N488" s="214"/>
      <c r="O488" s="214"/>
      <c r="P488" s="214"/>
      <c r="Q488" s="214"/>
      <c r="R488" s="214"/>
      <c r="S488" s="214"/>
      <c r="T488" s="215"/>
      <c r="U488" s="14"/>
      <c r="V488" s="14"/>
      <c r="W488" s="14"/>
      <c r="X488" s="14"/>
      <c r="Y488" s="14"/>
      <c r="Z488" s="14"/>
      <c r="AA488" s="14"/>
      <c r="AB488" s="14"/>
      <c r="AC488" s="14"/>
      <c r="AD488" s="14"/>
      <c r="AE488" s="14"/>
      <c r="AT488" s="209" t="s">
        <v>158</v>
      </c>
      <c r="AU488" s="209" t="s">
        <v>84</v>
      </c>
      <c r="AV488" s="14" t="s">
        <v>152</v>
      </c>
      <c r="AW488" s="14" t="s">
        <v>31</v>
      </c>
      <c r="AX488" s="14" t="s">
        <v>82</v>
      </c>
      <c r="AY488" s="209" t="s">
        <v>145</v>
      </c>
    </row>
    <row r="489" s="2" customFormat="1" ht="16.5" customHeight="1">
      <c r="A489" s="38"/>
      <c r="B489" s="179"/>
      <c r="C489" s="180" t="s">
        <v>737</v>
      </c>
      <c r="D489" s="180" t="s">
        <v>147</v>
      </c>
      <c r="E489" s="181" t="s">
        <v>1430</v>
      </c>
      <c r="F489" s="182" t="s">
        <v>1431</v>
      </c>
      <c r="G489" s="183" t="s">
        <v>789</v>
      </c>
      <c r="H489" s="184">
        <v>3</v>
      </c>
      <c r="I489" s="185"/>
      <c r="J489" s="186">
        <f>ROUND(I489*H489,2)</f>
        <v>0</v>
      </c>
      <c r="K489" s="182" t="s">
        <v>151</v>
      </c>
      <c r="L489" s="39"/>
      <c r="M489" s="187" t="s">
        <v>1</v>
      </c>
      <c r="N489" s="188" t="s">
        <v>39</v>
      </c>
      <c r="O489" s="77"/>
      <c r="P489" s="189">
        <f>O489*H489</f>
        <v>0</v>
      </c>
      <c r="Q489" s="189">
        <v>0.00050000000000000001</v>
      </c>
      <c r="R489" s="189">
        <f>Q489*H489</f>
        <v>0.0015</v>
      </c>
      <c r="S489" s="189">
        <v>0</v>
      </c>
      <c r="T489" s="190">
        <f>S489*H489</f>
        <v>0</v>
      </c>
      <c r="U489" s="38"/>
      <c r="V489" s="38"/>
      <c r="W489" s="38"/>
      <c r="X489" s="38"/>
      <c r="Y489" s="38"/>
      <c r="Z489" s="38"/>
      <c r="AA489" s="38"/>
      <c r="AB489" s="38"/>
      <c r="AC489" s="38"/>
      <c r="AD489" s="38"/>
      <c r="AE489" s="38"/>
      <c r="AR489" s="191" t="s">
        <v>263</v>
      </c>
      <c r="AT489" s="191" t="s">
        <v>147</v>
      </c>
      <c r="AU489" s="191" t="s">
        <v>84</v>
      </c>
      <c r="AY489" s="19" t="s">
        <v>145</v>
      </c>
      <c r="BE489" s="192">
        <f>IF(N489="základní",J489,0)</f>
        <v>0</v>
      </c>
      <c r="BF489" s="192">
        <f>IF(N489="snížená",J489,0)</f>
        <v>0</v>
      </c>
      <c r="BG489" s="192">
        <f>IF(N489="zákl. přenesená",J489,0)</f>
        <v>0</v>
      </c>
      <c r="BH489" s="192">
        <f>IF(N489="sníž. přenesená",J489,0)</f>
        <v>0</v>
      </c>
      <c r="BI489" s="192">
        <f>IF(N489="nulová",J489,0)</f>
        <v>0</v>
      </c>
      <c r="BJ489" s="19" t="s">
        <v>82</v>
      </c>
      <c r="BK489" s="192">
        <f>ROUND(I489*H489,2)</f>
        <v>0</v>
      </c>
      <c r="BL489" s="19" t="s">
        <v>263</v>
      </c>
      <c r="BM489" s="191" t="s">
        <v>1432</v>
      </c>
    </row>
    <row r="490" s="2" customFormat="1">
      <c r="A490" s="38"/>
      <c r="B490" s="39"/>
      <c r="C490" s="38"/>
      <c r="D490" s="193" t="s">
        <v>154</v>
      </c>
      <c r="E490" s="38"/>
      <c r="F490" s="194" t="s">
        <v>1433</v>
      </c>
      <c r="G490" s="38"/>
      <c r="H490" s="38"/>
      <c r="I490" s="195"/>
      <c r="J490" s="38"/>
      <c r="K490" s="38"/>
      <c r="L490" s="39"/>
      <c r="M490" s="196"/>
      <c r="N490" s="197"/>
      <c r="O490" s="77"/>
      <c r="P490" s="77"/>
      <c r="Q490" s="77"/>
      <c r="R490" s="77"/>
      <c r="S490" s="77"/>
      <c r="T490" s="78"/>
      <c r="U490" s="38"/>
      <c r="V490" s="38"/>
      <c r="W490" s="38"/>
      <c r="X490" s="38"/>
      <c r="Y490" s="38"/>
      <c r="Z490" s="38"/>
      <c r="AA490" s="38"/>
      <c r="AB490" s="38"/>
      <c r="AC490" s="38"/>
      <c r="AD490" s="38"/>
      <c r="AE490" s="38"/>
      <c r="AT490" s="19" t="s">
        <v>154</v>
      </c>
      <c r="AU490" s="19" t="s">
        <v>84</v>
      </c>
    </row>
    <row r="491" s="2" customFormat="1">
      <c r="A491" s="38"/>
      <c r="B491" s="39"/>
      <c r="C491" s="38"/>
      <c r="D491" s="198" t="s">
        <v>156</v>
      </c>
      <c r="E491" s="38"/>
      <c r="F491" s="199" t="s">
        <v>1434</v>
      </c>
      <c r="G491" s="38"/>
      <c r="H491" s="38"/>
      <c r="I491" s="195"/>
      <c r="J491" s="38"/>
      <c r="K491" s="38"/>
      <c r="L491" s="39"/>
      <c r="M491" s="196"/>
      <c r="N491" s="197"/>
      <c r="O491" s="77"/>
      <c r="P491" s="77"/>
      <c r="Q491" s="77"/>
      <c r="R491" s="77"/>
      <c r="S491" s="77"/>
      <c r="T491" s="78"/>
      <c r="U491" s="38"/>
      <c r="V491" s="38"/>
      <c r="W491" s="38"/>
      <c r="X491" s="38"/>
      <c r="Y491" s="38"/>
      <c r="Z491" s="38"/>
      <c r="AA491" s="38"/>
      <c r="AB491" s="38"/>
      <c r="AC491" s="38"/>
      <c r="AD491" s="38"/>
      <c r="AE491" s="38"/>
      <c r="AT491" s="19" t="s">
        <v>156</v>
      </c>
      <c r="AU491" s="19" t="s">
        <v>84</v>
      </c>
    </row>
    <row r="492" s="15" customFormat="1">
      <c r="A492" s="15"/>
      <c r="B492" s="216"/>
      <c r="C492" s="15"/>
      <c r="D492" s="193" t="s">
        <v>158</v>
      </c>
      <c r="E492" s="217" t="s">
        <v>1</v>
      </c>
      <c r="F492" s="218" t="s">
        <v>1322</v>
      </c>
      <c r="G492" s="15"/>
      <c r="H492" s="217" t="s">
        <v>1</v>
      </c>
      <c r="I492" s="219"/>
      <c r="J492" s="15"/>
      <c r="K492" s="15"/>
      <c r="L492" s="216"/>
      <c r="M492" s="220"/>
      <c r="N492" s="221"/>
      <c r="O492" s="221"/>
      <c r="P492" s="221"/>
      <c r="Q492" s="221"/>
      <c r="R492" s="221"/>
      <c r="S492" s="221"/>
      <c r="T492" s="222"/>
      <c r="U492" s="15"/>
      <c r="V492" s="15"/>
      <c r="W492" s="15"/>
      <c r="X492" s="15"/>
      <c r="Y492" s="15"/>
      <c r="Z492" s="15"/>
      <c r="AA492" s="15"/>
      <c r="AB492" s="15"/>
      <c r="AC492" s="15"/>
      <c r="AD492" s="15"/>
      <c r="AE492" s="15"/>
      <c r="AT492" s="217" t="s">
        <v>158</v>
      </c>
      <c r="AU492" s="217" t="s">
        <v>84</v>
      </c>
      <c r="AV492" s="15" t="s">
        <v>82</v>
      </c>
      <c r="AW492" s="15" t="s">
        <v>31</v>
      </c>
      <c r="AX492" s="15" t="s">
        <v>74</v>
      </c>
      <c r="AY492" s="217" t="s">
        <v>145</v>
      </c>
    </row>
    <row r="493" s="13" customFormat="1">
      <c r="A493" s="13"/>
      <c r="B493" s="200"/>
      <c r="C493" s="13"/>
      <c r="D493" s="193" t="s">
        <v>158</v>
      </c>
      <c r="E493" s="201" t="s">
        <v>1</v>
      </c>
      <c r="F493" s="202" t="s">
        <v>166</v>
      </c>
      <c r="G493" s="13"/>
      <c r="H493" s="203">
        <v>3</v>
      </c>
      <c r="I493" s="204"/>
      <c r="J493" s="13"/>
      <c r="K493" s="13"/>
      <c r="L493" s="200"/>
      <c r="M493" s="205"/>
      <c r="N493" s="206"/>
      <c r="O493" s="206"/>
      <c r="P493" s="206"/>
      <c r="Q493" s="206"/>
      <c r="R493" s="206"/>
      <c r="S493" s="206"/>
      <c r="T493" s="207"/>
      <c r="U493" s="13"/>
      <c r="V493" s="13"/>
      <c r="W493" s="13"/>
      <c r="X493" s="13"/>
      <c r="Y493" s="13"/>
      <c r="Z493" s="13"/>
      <c r="AA493" s="13"/>
      <c r="AB493" s="13"/>
      <c r="AC493" s="13"/>
      <c r="AD493" s="13"/>
      <c r="AE493" s="13"/>
      <c r="AT493" s="201" t="s">
        <v>158</v>
      </c>
      <c r="AU493" s="201" t="s">
        <v>84</v>
      </c>
      <c r="AV493" s="13" t="s">
        <v>84</v>
      </c>
      <c r="AW493" s="13" t="s">
        <v>31</v>
      </c>
      <c r="AX493" s="13" t="s">
        <v>74</v>
      </c>
      <c r="AY493" s="201" t="s">
        <v>145</v>
      </c>
    </row>
    <row r="494" s="14" customFormat="1">
      <c r="A494" s="14"/>
      <c r="B494" s="208"/>
      <c r="C494" s="14"/>
      <c r="D494" s="193" t="s">
        <v>158</v>
      </c>
      <c r="E494" s="209" t="s">
        <v>1</v>
      </c>
      <c r="F494" s="210" t="s">
        <v>160</v>
      </c>
      <c r="G494" s="14"/>
      <c r="H494" s="211">
        <v>3</v>
      </c>
      <c r="I494" s="212"/>
      <c r="J494" s="14"/>
      <c r="K494" s="14"/>
      <c r="L494" s="208"/>
      <c r="M494" s="213"/>
      <c r="N494" s="214"/>
      <c r="O494" s="214"/>
      <c r="P494" s="214"/>
      <c r="Q494" s="214"/>
      <c r="R494" s="214"/>
      <c r="S494" s="214"/>
      <c r="T494" s="215"/>
      <c r="U494" s="14"/>
      <c r="V494" s="14"/>
      <c r="W494" s="14"/>
      <c r="X494" s="14"/>
      <c r="Y494" s="14"/>
      <c r="Z494" s="14"/>
      <c r="AA494" s="14"/>
      <c r="AB494" s="14"/>
      <c r="AC494" s="14"/>
      <c r="AD494" s="14"/>
      <c r="AE494" s="14"/>
      <c r="AT494" s="209" t="s">
        <v>158</v>
      </c>
      <c r="AU494" s="209" t="s">
        <v>84</v>
      </c>
      <c r="AV494" s="14" t="s">
        <v>152</v>
      </c>
      <c r="AW494" s="14" t="s">
        <v>31</v>
      </c>
      <c r="AX494" s="14" t="s">
        <v>82</v>
      </c>
      <c r="AY494" s="209" t="s">
        <v>145</v>
      </c>
    </row>
    <row r="495" s="2" customFormat="1" ht="24.15" customHeight="1">
      <c r="A495" s="38"/>
      <c r="B495" s="179"/>
      <c r="C495" s="180" t="s">
        <v>743</v>
      </c>
      <c r="D495" s="180" t="s">
        <v>147</v>
      </c>
      <c r="E495" s="181" t="s">
        <v>1435</v>
      </c>
      <c r="F495" s="182" t="s">
        <v>1436</v>
      </c>
      <c r="G495" s="183" t="s">
        <v>789</v>
      </c>
      <c r="H495" s="184">
        <v>1</v>
      </c>
      <c r="I495" s="185"/>
      <c r="J495" s="186">
        <f>ROUND(I495*H495,2)</f>
        <v>0</v>
      </c>
      <c r="K495" s="182" t="s">
        <v>151</v>
      </c>
      <c r="L495" s="39"/>
      <c r="M495" s="187" t="s">
        <v>1</v>
      </c>
      <c r="N495" s="188" t="s">
        <v>39</v>
      </c>
      <c r="O495" s="77"/>
      <c r="P495" s="189">
        <f>O495*H495</f>
        <v>0</v>
      </c>
      <c r="Q495" s="189">
        <v>0</v>
      </c>
      <c r="R495" s="189">
        <f>Q495*H495</f>
        <v>0</v>
      </c>
      <c r="S495" s="189">
        <v>0</v>
      </c>
      <c r="T495" s="190">
        <f>S495*H495</f>
        <v>0</v>
      </c>
      <c r="U495" s="38"/>
      <c r="V495" s="38"/>
      <c r="W495" s="38"/>
      <c r="X495" s="38"/>
      <c r="Y495" s="38"/>
      <c r="Z495" s="38"/>
      <c r="AA495" s="38"/>
      <c r="AB495" s="38"/>
      <c r="AC495" s="38"/>
      <c r="AD495" s="38"/>
      <c r="AE495" s="38"/>
      <c r="AR495" s="191" t="s">
        <v>263</v>
      </c>
      <c r="AT495" s="191" t="s">
        <v>147</v>
      </c>
      <c r="AU495" s="191" t="s">
        <v>84</v>
      </c>
      <c r="AY495" s="19" t="s">
        <v>145</v>
      </c>
      <c r="BE495" s="192">
        <f>IF(N495="základní",J495,0)</f>
        <v>0</v>
      </c>
      <c r="BF495" s="192">
        <f>IF(N495="snížená",J495,0)</f>
        <v>0</v>
      </c>
      <c r="BG495" s="192">
        <f>IF(N495="zákl. přenesená",J495,0)</f>
        <v>0</v>
      </c>
      <c r="BH495" s="192">
        <f>IF(N495="sníž. přenesená",J495,0)</f>
        <v>0</v>
      </c>
      <c r="BI495" s="192">
        <f>IF(N495="nulová",J495,0)</f>
        <v>0</v>
      </c>
      <c r="BJ495" s="19" t="s">
        <v>82</v>
      </c>
      <c r="BK495" s="192">
        <f>ROUND(I495*H495,2)</f>
        <v>0</v>
      </c>
      <c r="BL495" s="19" t="s">
        <v>263</v>
      </c>
      <c r="BM495" s="191" t="s">
        <v>1437</v>
      </c>
    </row>
    <row r="496" s="2" customFormat="1">
      <c r="A496" s="38"/>
      <c r="B496" s="39"/>
      <c r="C496" s="38"/>
      <c r="D496" s="193" t="s">
        <v>154</v>
      </c>
      <c r="E496" s="38"/>
      <c r="F496" s="194" t="s">
        <v>1438</v>
      </c>
      <c r="G496" s="38"/>
      <c r="H496" s="38"/>
      <c r="I496" s="195"/>
      <c r="J496" s="38"/>
      <c r="K496" s="38"/>
      <c r="L496" s="39"/>
      <c r="M496" s="196"/>
      <c r="N496" s="197"/>
      <c r="O496" s="77"/>
      <c r="P496" s="77"/>
      <c r="Q496" s="77"/>
      <c r="R496" s="77"/>
      <c r="S496" s="77"/>
      <c r="T496" s="78"/>
      <c r="U496" s="38"/>
      <c r="V496" s="38"/>
      <c r="W496" s="38"/>
      <c r="X496" s="38"/>
      <c r="Y496" s="38"/>
      <c r="Z496" s="38"/>
      <c r="AA496" s="38"/>
      <c r="AB496" s="38"/>
      <c r="AC496" s="38"/>
      <c r="AD496" s="38"/>
      <c r="AE496" s="38"/>
      <c r="AT496" s="19" t="s">
        <v>154</v>
      </c>
      <c r="AU496" s="19" t="s">
        <v>84</v>
      </c>
    </row>
    <row r="497" s="2" customFormat="1">
      <c r="A497" s="38"/>
      <c r="B497" s="39"/>
      <c r="C497" s="38"/>
      <c r="D497" s="198" t="s">
        <v>156</v>
      </c>
      <c r="E497" s="38"/>
      <c r="F497" s="199" t="s">
        <v>1439</v>
      </c>
      <c r="G497" s="38"/>
      <c r="H497" s="38"/>
      <c r="I497" s="195"/>
      <c r="J497" s="38"/>
      <c r="K497" s="38"/>
      <c r="L497" s="39"/>
      <c r="M497" s="196"/>
      <c r="N497" s="197"/>
      <c r="O497" s="77"/>
      <c r="P497" s="77"/>
      <c r="Q497" s="77"/>
      <c r="R497" s="77"/>
      <c r="S497" s="77"/>
      <c r="T497" s="78"/>
      <c r="U497" s="38"/>
      <c r="V497" s="38"/>
      <c r="W497" s="38"/>
      <c r="X497" s="38"/>
      <c r="Y497" s="38"/>
      <c r="Z497" s="38"/>
      <c r="AA497" s="38"/>
      <c r="AB497" s="38"/>
      <c r="AC497" s="38"/>
      <c r="AD497" s="38"/>
      <c r="AE497" s="38"/>
      <c r="AT497" s="19" t="s">
        <v>156</v>
      </c>
      <c r="AU497" s="19" t="s">
        <v>84</v>
      </c>
    </row>
    <row r="498" s="15" customFormat="1">
      <c r="A498" s="15"/>
      <c r="B498" s="216"/>
      <c r="C498" s="15"/>
      <c r="D498" s="193" t="s">
        <v>158</v>
      </c>
      <c r="E498" s="217" t="s">
        <v>1</v>
      </c>
      <c r="F498" s="218" t="s">
        <v>1322</v>
      </c>
      <c r="G498" s="15"/>
      <c r="H498" s="217" t="s">
        <v>1</v>
      </c>
      <c r="I498" s="219"/>
      <c r="J498" s="15"/>
      <c r="K498" s="15"/>
      <c r="L498" s="216"/>
      <c r="M498" s="220"/>
      <c r="N498" s="221"/>
      <c r="O498" s="221"/>
      <c r="P498" s="221"/>
      <c r="Q498" s="221"/>
      <c r="R498" s="221"/>
      <c r="S498" s="221"/>
      <c r="T498" s="222"/>
      <c r="U498" s="15"/>
      <c r="V498" s="15"/>
      <c r="W498" s="15"/>
      <c r="X498" s="15"/>
      <c r="Y498" s="15"/>
      <c r="Z498" s="15"/>
      <c r="AA498" s="15"/>
      <c r="AB498" s="15"/>
      <c r="AC498" s="15"/>
      <c r="AD498" s="15"/>
      <c r="AE498" s="15"/>
      <c r="AT498" s="217" t="s">
        <v>158</v>
      </c>
      <c r="AU498" s="217" t="s">
        <v>84</v>
      </c>
      <c r="AV498" s="15" t="s">
        <v>82</v>
      </c>
      <c r="AW498" s="15" t="s">
        <v>31</v>
      </c>
      <c r="AX498" s="15" t="s">
        <v>74</v>
      </c>
      <c r="AY498" s="217" t="s">
        <v>145</v>
      </c>
    </row>
    <row r="499" s="13" customFormat="1">
      <c r="A499" s="13"/>
      <c r="B499" s="200"/>
      <c r="C499" s="13"/>
      <c r="D499" s="193" t="s">
        <v>158</v>
      </c>
      <c r="E499" s="201" t="s">
        <v>1</v>
      </c>
      <c r="F499" s="202" t="s">
        <v>82</v>
      </c>
      <c r="G499" s="13"/>
      <c r="H499" s="203">
        <v>1</v>
      </c>
      <c r="I499" s="204"/>
      <c r="J499" s="13"/>
      <c r="K499" s="13"/>
      <c r="L499" s="200"/>
      <c r="M499" s="205"/>
      <c r="N499" s="206"/>
      <c r="O499" s="206"/>
      <c r="P499" s="206"/>
      <c r="Q499" s="206"/>
      <c r="R499" s="206"/>
      <c r="S499" s="206"/>
      <c r="T499" s="207"/>
      <c r="U499" s="13"/>
      <c r="V499" s="13"/>
      <c r="W499" s="13"/>
      <c r="X499" s="13"/>
      <c r="Y499" s="13"/>
      <c r="Z499" s="13"/>
      <c r="AA499" s="13"/>
      <c r="AB499" s="13"/>
      <c r="AC499" s="13"/>
      <c r="AD499" s="13"/>
      <c r="AE499" s="13"/>
      <c r="AT499" s="201" t="s">
        <v>158</v>
      </c>
      <c r="AU499" s="201" t="s">
        <v>84</v>
      </c>
      <c r="AV499" s="13" t="s">
        <v>84</v>
      </c>
      <c r="AW499" s="13" t="s">
        <v>31</v>
      </c>
      <c r="AX499" s="13" t="s">
        <v>74</v>
      </c>
      <c r="AY499" s="201" t="s">
        <v>145</v>
      </c>
    </row>
    <row r="500" s="14" customFormat="1">
      <c r="A500" s="14"/>
      <c r="B500" s="208"/>
      <c r="C500" s="14"/>
      <c r="D500" s="193" t="s">
        <v>158</v>
      </c>
      <c r="E500" s="209" t="s">
        <v>1</v>
      </c>
      <c r="F500" s="210" t="s">
        <v>160</v>
      </c>
      <c r="G500" s="14"/>
      <c r="H500" s="211">
        <v>1</v>
      </c>
      <c r="I500" s="212"/>
      <c r="J500" s="14"/>
      <c r="K500" s="14"/>
      <c r="L500" s="208"/>
      <c r="M500" s="213"/>
      <c r="N500" s="214"/>
      <c r="O500" s="214"/>
      <c r="P500" s="214"/>
      <c r="Q500" s="214"/>
      <c r="R500" s="214"/>
      <c r="S500" s="214"/>
      <c r="T500" s="215"/>
      <c r="U500" s="14"/>
      <c r="V500" s="14"/>
      <c r="W500" s="14"/>
      <c r="X500" s="14"/>
      <c r="Y500" s="14"/>
      <c r="Z500" s="14"/>
      <c r="AA500" s="14"/>
      <c r="AB500" s="14"/>
      <c r="AC500" s="14"/>
      <c r="AD500" s="14"/>
      <c r="AE500" s="14"/>
      <c r="AT500" s="209" t="s">
        <v>158</v>
      </c>
      <c r="AU500" s="209" t="s">
        <v>84</v>
      </c>
      <c r="AV500" s="14" t="s">
        <v>152</v>
      </c>
      <c r="AW500" s="14" t="s">
        <v>31</v>
      </c>
      <c r="AX500" s="14" t="s">
        <v>82</v>
      </c>
      <c r="AY500" s="209" t="s">
        <v>145</v>
      </c>
    </row>
    <row r="501" s="2" customFormat="1" ht="24.15" customHeight="1">
      <c r="A501" s="38"/>
      <c r="B501" s="179"/>
      <c r="C501" s="224" t="s">
        <v>749</v>
      </c>
      <c r="D501" s="224" t="s">
        <v>238</v>
      </c>
      <c r="E501" s="225" t="s">
        <v>1440</v>
      </c>
      <c r="F501" s="226" t="s">
        <v>1441</v>
      </c>
      <c r="G501" s="227" t="s">
        <v>233</v>
      </c>
      <c r="H501" s="228">
        <v>1</v>
      </c>
      <c r="I501" s="229"/>
      <c r="J501" s="230">
        <f>ROUND(I501*H501,2)</f>
        <v>0</v>
      </c>
      <c r="K501" s="226" t="s">
        <v>151</v>
      </c>
      <c r="L501" s="231"/>
      <c r="M501" s="232" t="s">
        <v>1</v>
      </c>
      <c r="N501" s="233" t="s">
        <v>39</v>
      </c>
      <c r="O501" s="77"/>
      <c r="P501" s="189">
        <f>O501*H501</f>
        <v>0</v>
      </c>
      <c r="Q501" s="189">
        <v>0.00050000000000000001</v>
      </c>
      <c r="R501" s="189">
        <f>Q501*H501</f>
        <v>0.00050000000000000001</v>
      </c>
      <c r="S501" s="189">
        <v>0</v>
      </c>
      <c r="T501" s="190">
        <f>S501*H501</f>
        <v>0</v>
      </c>
      <c r="U501" s="38"/>
      <c r="V501" s="38"/>
      <c r="W501" s="38"/>
      <c r="X501" s="38"/>
      <c r="Y501" s="38"/>
      <c r="Z501" s="38"/>
      <c r="AA501" s="38"/>
      <c r="AB501" s="38"/>
      <c r="AC501" s="38"/>
      <c r="AD501" s="38"/>
      <c r="AE501" s="38"/>
      <c r="AR501" s="191" t="s">
        <v>304</v>
      </c>
      <c r="AT501" s="191" t="s">
        <v>238</v>
      </c>
      <c r="AU501" s="191" t="s">
        <v>84</v>
      </c>
      <c r="AY501" s="19" t="s">
        <v>145</v>
      </c>
      <c r="BE501" s="192">
        <f>IF(N501="základní",J501,0)</f>
        <v>0</v>
      </c>
      <c r="BF501" s="192">
        <f>IF(N501="snížená",J501,0)</f>
        <v>0</v>
      </c>
      <c r="BG501" s="192">
        <f>IF(N501="zákl. přenesená",J501,0)</f>
        <v>0</v>
      </c>
      <c r="BH501" s="192">
        <f>IF(N501="sníž. přenesená",J501,0)</f>
        <v>0</v>
      </c>
      <c r="BI501" s="192">
        <f>IF(N501="nulová",J501,0)</f>
        <v>0</v>
      </c>
      <c r="BJ501" s="19" t="s">
        <v>82</v>
      </c>
      <c r="BK501" s="192">
        <f>ROUND(I501*H501,2)</f>
        <v>0</v>
      </c>
      <c r="BL501" s="19" t="s">
        <v>263</v>
      </c>
      <c r="BM501" s="191" t="s">
        <v>1442</v>
      </c>
    </row>
    <row r="502" s="2" customFormat="1">
      <c r="A502" s="38"/>
      <c r="B502" s="39"/>
      <c r="C502" s="38"/>
      <c r="D502" s="193" t="s">
        <v>154</v>
      </c>
      <c r="E502" s="38"/>
      <c r="F502" s="194" t="s">
        <v>1441</v>
      </c>
      <c r="G502" s="38"/>
      <c r="H502" s="38"/>
      <c r="I502" s="195"/>
      <c r="J502" s="38"/>
      <c r="K502" s="38"/>
      <c r="L502" s="39"/>
      <c r="M502" s="196"/>
      <c r="N502" s="197"/>
      <c r="O502" s="77"/>
      <c r="P502" s="77"/>
      <c r="Q502" s="77"/>
      <c r="R502" s="77"/>
      <c r="S502" s="77"/>
      <c r="T502" s="78"/>
      <c r="U502" s="38"/>
      <c r="V502" s="38"/>
      <c r="W502" s="38"/>
      <c r="X502" s="38"/>
      <c r="Y502" s="38"/>
      <c r="Z502" s="38"/>
      <c r="AA502" s="38"/>
      <c r="AB502" s="38"/>
      <c r="AC502" s="38"/>
      <c r="AD502" s="38"/>
      <c r="AE502" s="38"/>
      <c r="AT502" s="19" t="s">
        <v>154</v>
      </c>
      <c r="AU502" s="19" t="s">
        <v>84</v>
      </c>
    </row>
    <row r="503" s="2" customFormat="1" ht="24.15" customHeight="1">
      <c r="A503" s="38"/>
      <c r="B503" s="179"/>
      <c r="C503" s="180" t="s">
        <v>753</v>
      </c>
      <c r="D503" s="180" t="s">
        <v>147</v>
      </c>
      <c r="E503" s="181" t="s">
        <v>1443</v>
      </c>
      <c r="F503" s="182" t="s">
        <v>1444</v>
      </c>
      <c r="G503" s="183" t="s">
        <v>169</v>
      </c>
      <c r="H503" s="184">
        <v>0.042999999999999997</v>
      </c>
      <c r="I503" s="185"/>
      <c r="J503" s="186">
        <f>ROUND(I503*H503,2)</f>
        <v>0</v>
      </c>
      <c r="K503" s="182" t="s">
        <v>151</v>
      </c>
      <c r="L503" s="39"/>
      <c r="M503" s="187" t="s">
        <v>1</v>
      </c>
      <c r="N503" s="188" t="s">
        <v>39</v>
      </c>
      <c r="O503" s="77"/>
      <c r="P503" s="189">
        <f>O503*H503</f>
        <v>0</v>
      </c>
      <c r="Q503" s="189">
        <v>0</v>
      </c>
      <c r="R503" s="189">
        <f>Q503*H503</f>
        <v>0</v>
      </c>
      <c r="S503" s="189">
        <v>0</v>
      </c>
      <c r="T503" s="190">
        <f>S503*H503</f>
        <v>0</v>
      </c>
      <c r="U503" s="38"/>
      <c r="V503" s="38"/>
      <c r="W503" s="38"/>
      <c r="X503" s="38"/>
      <c r="Y503" s="38"/>
      <c r="Z503" s="38"/>
      <c r="AA503" s="38"/>
      <c r="AB503" s="38"/>
      <c r="AC503" s="38"/>
      <c r="AD503" s="38"/>
      <c r="AE503" s="38"/>
      <c r="AR503" s="191" t="s">
        <v>263</v>
      </c>
      <c r="AT503" s="191" t="s">
        <v>147</v>
      </c>
      <c r="AU503" s="191" t="s">
        <v>84</v>
      </c>
      <c r="AY503" s="19" t="s">
        <v>145</v>
      </c>
      <c r="BE503" s="192">
        <f>IF(N503="základní",J503,0)</f>
        <v>0</v>
      </c>
      <c r="BF503" s="192">
        <f>IF(N503="snížená",J503,0)</f>
        <v>0</v>
      </c>
      <c r="BG503" s="192">
        <f>IF(N503="zákl. přenesená",J503,0)</f>
        <v>0</v>
      </c>
      <c r="BH503" s="192">
        <f>IF(N503="sníž. přenesená",J503,0)</f>
        <v>0</v>
      </c>
      <c r="BI503" s="192">
        <f>IF(N503="nulová",J503,0)</f>
        <v>0</v>
      </c>
      <c r="BJ503" s="19" t="s">
        <v>82</v>
      </c>
      <c r="BK503" s="192">
        <f>ROUND(I503*H503,2)</f>
        <v>0</v>
      </c>
      <c r="BL503" s="19" t="s">
        <v>263</v>
      </c>
      <c r="BM503" s="191" t="s">
        <v>1445</v>
      </c>
    </row>
    <row r="504" s="2" customFormat="1">
      <c r="A504" s="38"/>
      <c r="B504" s="39"/>
      <c r="C504" s="38"/>
      <c r="D504" s="193" t="s">
        <v>154</v>
      </c>
      <c r="E504" s="38"/>
      <c r="F504" s="194" t="s">
        <v>1446</v>
      </c>
      <c r="G504" s="38"/>
      <c r="H504" s="38"/>
      <c r="I504" s="195"/>
      <c r="J504" s="38"/>
      <c r="K504" s="38"/>
      <c r="L504" s="39"/>
      <c r="M504" s="196"/>
      <c r="N504" s="197"/>
      <c r="O504" s="77"/>
      <c r="P504" s="77"/>
      <c r="Q504" s="77"/>
      <c r="R504" s="77"/>
      <c r="S504" s="77"/>
      <c r="T504" s="78"/>
      <c r="U504" s="38"/>
      <c r="V504" s="38"/>
      <c r="W504" s="38"/>
      <c r="X504" s="38"/>
      <c r="Y504" s="38"/>
      <c r="Z504" s="38"/>
      <c r="AA504" s="38"/>
      <c r="AB504" s="38"/>
      <c r="AC504" s="38"/>
      <c r="AD504" s="38"/>
      <c r="AE504" s="38"/>
      <c r="AT504" s="19" t="s">
        <v>154</v>
      </c>
      <c r="AU504" s="19" t="s">
        <v>84</v>
      </c>
    </row>
    <row r="505" s="2" customFormat="1">
      <c r="A505" s="38"/>
      <c r="B505" s="39"/>
      <c r="C505" s="38"/>
      <c r="D505" s="198" t="s">
        <v>156</v>
      </c>
      <c r="E505" s="38"/>
      <c r="F505" s="199" t="s">
        <v>1447</v>
      </c>
      <c r="G505" s="38"/>
      <c r="H505" s="38"/>
      <c r="I505" s="195"/>
      <c r="J505" s="38"/>
      <c r="K505" s="38"/>
      <c r="L505" s="39"/>
      <c r="M505" s="196"/>
      <c r="N505" s="197"/>
      <c r="O505" s="77"/>
      <c r="P505" s="77"/>
      <c r="Q505" s="77"/>
      <c r="R505" s="77"/>
      <c r="S505" s="77"/>
      <c r="T505" s="78"/>
      <c r="U505" s="38"/>
      <c r="V505" s="38"/>
      <c r="W505" s="38"/>
      <c r="X505" s="38"/>
      <c r="Y505" s="38"/>
      <c r="Z505" s="38"/>
      <c r="AA505" s="38"/>
      <c r="AB505" s="38"/>
      <c r="AC505" s="38"/>
      <c r="AD505" s="38"/>
      <c r="AE505" s="38"/>
      <c r="AT505" s="19" t="s">
        <v>156</v>
      </c>
      <c r="AU505" s="19" t="s">
        <v>84</v>
      </c>
    </row>
    <row r="506" s="2" customFormat="1" ht="33" customHeight="1">
      <c r="A506" s="38"/>
      <c r="B506" s="179"/>
      <c r="C506" s="180" t="s">
        <v>759</v>
      </c>
      <c r="D506" s="180" t="s">
        <v>147</v>
      </c>
      <c r="E506" s="181" t="s">
        <v>1448</v>
      </c>
      <c r="F506" s="182" t="s">
        <v>1449</v>
      </c>
      <c r="G506" s="183" t="s">
        <v>169</v>
      </c>
      <c r="H506" s="184">
        <v>0.042999999999999997</v>
      </c>
      <c r="I506" s="185"/>
      <c r="J506" s="186">
        <f>ROUND(I506*H506,2)</f>
        <v>0</v>
      </c>
      <c r="K506" s="182" t="s">
        <v>151</v>
      </c>
      <c r="L506" s="39"/>
      <c r="M506" s="187" t="s">
        <v>1</v>
      </c>
      <c r="N506" s="188" t="s">
        <v>39</v>
      </c>
      <c r="O506" s="77"/>
      <c r="P506" s="189">
        <f>O506*H506</f>
        <v>0</v>
      </c>
      <c r="Q506" s="189">
        <v>0</v>
      </c>
      <c r="R506" s="189">
        <f>Q506*H506</f>
        <v>0</v>
      </c>
      <c r="S506" s="189">
        <v>0</v>
      </c>
      <c r="T506" s="190">
        <f>S506*H506</f>
        <v>0</v>
      </c>
      <c r="U506" s="38"/>
      <c r="V506" s="38"/>
      <c r="W506" s="38"/>
      <c r="X506" s="38"/>
      <c r="Y506" s="38"/>
      <c r="Z506" s="38"/>
      <c r="AA506" s="38"/>
      <c r="AB506" s="38"/>
      <c r="AC506" s="38"/>
      <c r="AD506" s="38"/>
      <c r="AE506" s="38"/>
      <c r="AR506" s="191" t="s">
        <v>263</v>
      </c>
      <c r="AT506" s="191" t="s">
        <v>147</v>
      </c>
      <c r="AU506" s="191" t="s">
        <v>84</v>
      </c>
      <c r="AY506" s="19" t="s">
        <v>145</v>
      </c>
      <c r="BE506" s="192">
        <f>IF(N506="základní",J506,0)</f>
        <v>0</v>
      </c>
      <c r="BF506" s="192">
        <f>IF(N506="snížená",J506,0)</f>
        <v>0</v>
      </c>
      <c r="BG506" s="192">
        <f>IF(N506="zákl. přenesená",J506,0)</f>
        <v>0</v>
      </c>
      <c r="BH506" s="192">
        <f>IF(N506="sníž. přenesená",J506,0)</f>
        <v>0</v>
      </c>
      <c r="BI506" s="192">
        <f>IF(N506="nulová",J506,0)</f>
        <v>0</v>
      </c>
      <c r="BJ506" s="19" t="s">
        <v>82</v>
      </c>
      <c r="BK506" s="192">
        <f>ROUND(I506*H506,2)</f>
        <v>0</v>
      </c>
      <c r="BL506" s="19" t="s">
        <v>263</v>
      </c>
      <c r="BM506" s="191" t="s">
        <v>1450</v>
      </c>
    </row>
    <row r="507" s="2" customFormat="1">
      <c r="A507" s="38"/>
      <c r="B507" s="39"/>
      <c r="C507" s="38"/>
      <c r="D507" s="193" t="s">
        <v>154</v>
      </c>
      <c r="E507" s="38"/>
      <c r="F507" s="194" t="s">
        <v>1451</v>
      </c>
      <c r="G507" s="38"/>
      <c r="H507" s="38"/>
      <c r="I507" s="195"/>
      <c r="J507" s="38"/>
      <c r="K507" s="38"/>
      <c r="L507" s="39"/>
      <c r="M507" s="196"/>
      <c r="N507" s="197"/>
      <c r="O507" s="77"/>
      <c r="P507" s="77"/>
      <c r="Q507" s="77"/>
      <c r="R507" s="77"/>
      <c r="S507" s="77"/>
      <c r="T507" s="78"/>
      <c r="U507" s="38"/>
      <c r="V507" s="38"/>
      <c r="W507" s="38"/>
      <c r="X507" s="38"/>
      <c r="Y507" s="38"/>
      <c r="Z507" s="38"/>
      <c r="AA507" s="38"/>
      <c r="AB507" s="38"/>
      <c r="AC507" s="38"/>
      <c r="AD507" s="38"/>
      <c r="AE507" s="38"/>
      <c r="AT507" s="19" t="s">
        <v>154</v>
      </c>
      <c r="AU507" s="19" t="s">
        <v>84</v>
      </c>
    </row>
    <row r="508" s="2" customFormat="1">
      <c r="A508" s="38"/>
      <c r="B508" s="39"/>
      <c r="C508" s="38"/>
      <c r="D508" s="198" t="s">
        <v>156</v>
      </c>
      <c r="E508" s="38"/>
      <c r="F508" s="199" t="s">
        <v>1452</v>
      </c>
      <c r="G508" s="38"/>
      <c r="H508" s="38"/>
      <c r="I508" s="195"/>
      <c r="J508" s="38"/>
      <c r="K508" s="38"/>
      <c r="L508" s="39"/>
      <c r="M508" s="196"/>
      <c r="N508" s="197"/>
      <c r="O508" s="77"/>
      <c r="P508" s="77"/>
      <c r="Q508" s="77"/>
      <c r="R508" s="77"/>
      <c r="S508" s="77"/>
      <c r="T508" s="78"/>
      <c r="U508" s="38"/>
      <c r="V508" s="38"/>
      <c r="W508" s="38"/>
      <c r="X508" s="38"/>
      <c r="Y508" s="38"/>
      <c r="Z508" s="38"/>
      <c r="AA508" s="38"/>
      <c r="AB508" s="38"/>
      <c r="AC508" s="38"/>
      <c r="AD508" s="38"/>
      <c r="AE508" s="38"/>
      <c r="AT508" s="19" t="s">
        <v>156</v>
      </c>
      <c r="AU508" s="19" t="s">
        <v>84</v>
      </c>
    </row>
    <row r="509" s="12" customFormat="1" ht="22.8" customHeight="1">
      <c r="A509" s="12"/>
      <c r="B509" s="166"/>
      <c r="C509" s="12"/>
      <c r="D509" s="167" t="s">
        <v>73</v>
      </c>
      <c r="E509" s="177" t="s">
        <v>1453</v>
      </c>
      <c r="F509" s="177" t="s">
        <v>1454</v>
      </c>
      <c r="G509" s="12"/>
      <c r="H509" s="12"/>
      <c r="I509" s="169"/>
      <c r="J509" s="178">
        <f>BK509</f>
        <v>0</v>
      </c>
      <c r="K509" s="12"/>
      <c r="L509" s="166"/>
      <c r="M509" s="171"/>
      <c r="N509" s="172"/>
      <c r="O509" s="172"/>
      <c r="P509" s="173">
        <f>SUM(P510:P518)</f>
        <v>0</v>
      </c>
      <c r="Q509" s="172"/>
      <c r="R509" s="173">
        <f>SUM(R510:R518)</f>
        <v>0.00054000000000000001</v>
      </c>
      <c r="S509" s="172"/>
      <c r="T509" s="174">
        <f>SUM(T510:T518)</f>
        <v>0</v>
      </c>
      <c r="U509" s="12"/>
      <c r="V509" s="12"/>
      <c r="W509" s="12"/>
      <c r="X509" s="12"/>
      <c r="Y509" s="12"/>
      <c r="Z509" s="12"/>
      <c r="AA509" s="12"/>
      <c r="AB509" s="12"/>
      <c r="AC509" s="12"/>
      <c r="AD509" s="12"/>
      <c r="AE509" s="12"/>
      <c r="AR509" s="167" t="s">
        <v>84</v>
      </c>
      <c r="AT509" s="175" t="s">
        <v>73</v>
      </c>
      <c r="AU509" s="175" t="s">
        <v>82</v>
      </c>
      <c r="AY509" s="167" t="s">
        <v>145</v>
      </c>
      <c r="BK509" s="176">
        <f>SUM(BK510:BK518)</f>
        <v>0</v>
      </c>
    </row>
    <row r="510" s="2" customFormat="1" ht="33" customHeight="1">
      <c r="A510" s="38"/>
      <c r="B510" s="179"/>
      <c r="C510" s="180" t="s">
        <v>769</v>
      </c>
      <c r="D510" s="180" t="s">
        <v>147</v>
      </c>
      <c r="E510" s="181" t="s">
        <v>1455</v>
      </c>
      <c r="F510" s="182" t="s">
        <v>1456</v>
      </c>
      <c r="G510" s="183" t="s">
        <v>233</v>
      </c>
      <c r="H510" s="184">
        <v>2</v>
      </c>
      <c r="I510" s="185"/>
      <c r="J510" s="186">
        <f>ROUND(I510*H510,2)</f>
        <v>0</v>
      </c>
      <c r="K510" s="182" t="s">
        <v>151</v>
      </c>
      <c r="L510" s="39"/>
      <c r="M510" s="187" t="s">
        <v>1</v>
      </c>
      <c r="N510" s="188" t="s">
        <v>39</v>
      </c>
      <c r="O510" s="77"/>
      <c r="P510" s="189">
        <f>O510*H510</f>
        <v>0</v>
      </c>
      <c r="Q510" s="189">
        <v>0.00027</v>
      </c>
      <c r="R510" s="189">
        <f>Q510*H510</f>
        <v>0.00054000000000000001</v>
      </c>
      <c r="S510" s="189">
        <v>0</v>
      </c>
      <c r="T510" s="190">
        <f>S510*H510</f>
        <v>0</v>
      </c>
      <c r="U510" s="38"/>
      <c r="V510" s="38"/>
      <c r="W510" s="38"/>
      <c r="X510" s="38"/>
      <c r="Y510" s="38"/>
      <c r="Z510" s="38"/>
      <c r="AA510" s="38"/>
      <c r="AB510" s="38"/>
      <c r="AC510" s="38"/>
      <c r="AD510" s="38"/>
      <c r="AE510" s="38"/>
      <c r="AR510" s="191" t="s">
        <v>263</v>
      </c>
      <c r="AT510" s="191" t="s">
        <v>147</v>
      </c>
      <c r="AU510" s="191" t="s">
        <v>84</v>
      </c>
      <c r="AY510" s="19" t="s">
        <v>145</v>
      </c>
      <c r="BE510" s="192">
        <f>IF(N510="základní",J510,0)</f>
        <v>0</v>
      </c>
      <c r="BF510" s="192">
        <f>IF(N510="snížená",J510,0)</f>
        <v>0</v>
      </c>
      <c r="BG510" s="192">
        <f>IF(N510="zákl. přenesená",J510,0)</f>
        <v>0</v>
      </c>
      <c r="BH510" s="192">
        <f>IF(N510="sníž. přenesená",J510,0)</f>
        <v>0</v>
      </c>
      <c r="BI510" s="192">
        <f>IF(N510="nulová",J510,0)</f>
        <v>0</v>
      </c>
      <c r="BJ510" s="19" t="s">
        <v>82</v>
      </c>
      <c r="BK510" s="192">
        <f>ROUND(I510*H510,2)</f>
        <v>0</v>
      </c>
      <c r="BL510" s="19" t="s">
        <v>263</v>
      </c>
      <c r="BM510" s="191" t="s">
        <v>1457</v>
      </c>
    </row>
    <row r="511" s="2" customFormat="1">
      <c r="A511" s="38"/>
      <c r="B511" s="39"/>
      <c r="C511" s="38"/>
      <c r="D511" s="193" t="s">
        <v>154</v>
      </c>
      <c r="E511" s="38"/>
      <c r="F511" s="194" t="s">
        <v>1458</v>
      </c>
      <c r="G511" s="38"/>
      <c r="H511" s="38"/>
      <c r="I511" s="195"/>
      <c r="J511" s="38"/>
      <c r="K511" s="38"/>
      <c r="L511" s="39"/>
      <c r="M511" s="196"/>
      <c r="N511" s="197"/>
      <c r="O511" s="77"/>
      <c r="P511" s="77"/>
      <c r="Q511" s="77"/>
      <c r="R511" s="77"/>
      <c r="S511" s="77"/>
      <c r="T511" s="78"/>
      <c r="U511" s="38"/>
      <c r="V511" s="38"/>
      <c r="W511" s="38"/>
      <c r="X511" s="38"/>
      <c r="Y511" s="38"/>
      <c r="Z511" s="38"/>
      <c r="AA511" s="38"/>
      <c r="AB511" s="38"/>
      <c r="AC511" s="38"/>
      <c r="AD511" s="38"/>
      <c r="AE511" s="38"/>
      <c r="AT511" s="19" t="s">
        <v>154</v>
      </c>
      <c r="AU511" s="19" t="s">
        <v>84</v>
      </c>
    </row>
    <row r="512" s="2" customFormat="1">
      <c r="A512" s="38"/>
      <c r="B512" s="39"/>
      <c r="C512" s="38"/>
      <c r="D512" s="198" t="s">
        <v>156</v>
      </c>
      <c r="E512" s="38"/>
      <c r="F512" s="199" t="s">
        <v>1459</v>
      </c>
      <c r="G512" s="38"/>
      <c r="H512" s="38"/>
      <c r="I512" s="195"/>
      <c r="J512" s="38"/>
      <c r="K512" s="38"/>
      <c r="L512" s="39"/>
      <c r="M512" s="196"/>
      <c r="N512" s="197"/>
      <c r="O512" s="77"/>
      <c r="P512" s="77"/>
      <c r="Q512" s="77"/>
      <c r="R512" s="77"/>
      <c r="S512" s="77"/>
      <c r="T512" s="78"/>
      <c r="U512" s="38"/>
      <c r="V512" s="38"/>
      <c r="W512" s="38"/>
      <c r="X512" s="38"/>
      <c r="Y512" s="38"/>
      <c r="Z512" s="38"/>
      <c r="AA512" s="38"/>
      <c r="AB512" s="38"/>
      <c r="AC512" s="38"/>
      <c r="AD512" s="38"/>
      <c r="AE512" s="38"/>
      <c r="AT512" s="19" t="s">
        <v>156</v>
      </c>
      <c r="AU512" s="19" t="s">
        <v>84</v>
      </c>
    </row>
    <row r="513" s="2" customFormat="1" ht="24.15" customHeight="1">
      <c r="A513" s="38"/>
      <c r="B513" s="179"/>
      <c r="C513" s="180" t="s">
        <v>774</v>
      </c>
      <c r="D513" s="180" t="s">
        <v>147</v>
      </c>
      <c r="E513" s="181" t="s">
        <v>1460</v>
      </c>
      <c r="F513" s="182" t="s">
        <v>1461</v>
      </c>
      <c r="G513" s="183" t="s">
        <v>169</v>
      </c>
      <c r="H513" s="184">
        <v>0.001</v>
      </c>
      <c r="I513" s="185"/>
      <c r="J513" s="186">
        <f>ROUND(I513*H513,2)</f>
        <v>0</v>
      </c>
      <c r="K513" s="182" t="s">
        <v>151</v>
      </c>
      <c r="L513" s="39"/>
      <c r="M513" s="187" t="s">
        <v>1</v>
      </c>
      <c r="N513" s="188" t="s">
        <v>39</v>
      </c>
      <c r="O513" s="77"/>
      <c r="P513" s="189">
        <f>O513*H513</f>
        <v>0</v>
      </c>
      <c r="Q513" s="189">
        <v>0</v>
      </c>
      <c r="R513" s="189">
        <f>Q513*H513</f>
        <v>0</v>
      </c>
      <c r="S513" s="189">
        <v>0</v>
      </c>
      <c r="T513" s="190">
        <f>S513*H513</f>
        <v>0</v>
      </c>
      <c r="U513" s="38"/>
      <c r="V513" s="38"/>
      <c r="W513" s="38"/>
      <c r="X513" s="38"/>
      <c r="Y513" s="38"/>
      <c r="Z513" s="38"/>
      <c r="AA513" s="38"/>
      <c r="AB513" s="38"/>
      <c r="AC513" s="38"/>
      <c r="AD513" s="38"/>
      <c r="AE513" s="38"/>
      <c r="AR513" s="191" t="s">
        <v>263</v>
      </c>
      <c r="AT513" s="191" t="s">
        <v>147</v>
      </c>
      <c r="AU513" s="191" t="s">
        <v>84</v>
      </c>
      <c r="AY513" s="19" t="s">
        <v>145</v>
      </c>
      <c r="BE513" s="192">
        <f>IF(N513="základní",J513,0)</f>
        <v>0</v>
      </c>
      <c r="BF513" s="192">
        <f>IF(N513="snížená",J513,0)</f>
        <v>0</v>
      </c>
      <c r="BG513" s="192">
        <f>IF(N513="zákl. přenesená",J513,0)</f>
        <v>0</v>
      </c>
      <c r="BH513" s="192">
        <f>IF(N513="sníž. přenesená",J513,0)</f>
        <v>0</v>
      </c>
      <c r="BI513" s="192">
        <f>IF(N513="nulová",J513,0)</f>
        <v>0</v>
      </c>
      <c r="BJ513" s="19" t="s">
        <v>82</v>
      </c>
      <c r="BK513" s="192">
        <f>ROUND(I513*H513,2)</f>
        <v>0</v>
      </c>
      <c r="BL513" s="19" t="s">
        <v>263</v>
      </c>
      <c r="BM513" s="191" t="s">
        <v>1462</v>
      </c>
    </row>
    <row r="514" s="2" customFormat="1">
      <c r="A514" s="38"/>
      <c r="B514" s="39"/>
      <c r="C514" s="38"/>
      <c r="D514" s="193" t="s">
        <v>154</v>
      </c>
      <c r="E514" s="38"/>
      <c r="F514" s="194" t="s">
        <v>1463</v>
      </c>
      <c r="G514" s="38"/>
      <c r="H514" s="38"/>
      <c r="I514" s="195"/>
      <c r="J514" s="38"/>
      <c r="K514" s="38"/>
      <c r="L514" s="39"/>
      <c r="M514" s="196"/>
      <c r="N514" s="197"/>
      <c r="O514" s="77"/>
      <c r="P514" s="77"/>
      <c r="Q514" s="77"/>
      <c r="R514" s="77"/>
      <c r="S514" s="77"/>
      <c r="T514" s="78"/>
      <c r="U514" s="38"/>
      <c r="V514" s="38"/>
      <c r="W514" s="38"/>
      <c r="X514" s="38"/>
      <c r="Y514" s="38"/>
      <c r="Z514" s="38"/>
      <c r="AA514" s="38"/>
      <c r="AB514" s="38"/>
      <c r="AC514" s="38"/>
      <c r="AD514" s="38"/>
      <c r="AE514" s="38"/>
      <c r="AT514" s="19" t="s">
        <v>154</v>
      </c>
      <c r="AU514" s="19" t="s">
        <v>84</v>
      </c>
    </row>
    <row r="515" s="2" customFormat="1">
      <c r="A515" s="38"/>
      <c r="B515" s="39"/>
      <c r="C515" s="38"/>
      <c r="D515" s="198" t="s">
        <v>156</v>
      </c>
      <c r="E515" s="38"/>
      <c r="F515" s="199" t="s">
        <v>1464</v>
      </c>
      <c r="G515" s="38"/>
      <c r="H515" s="38"/>
      <c r="I515" s="195"/>
      <c r="J515" s="38"/>
      <c r="K515" s="38"/>
      <c r="L515" s="39"/>
      <c r="M515" s="196"/>
      <c r="N515" s="197"/>
      <c r="O515" s="77"/>
      <c r="P515" s="77"/>
      <c r="Q515" s="77"/>
      <c r="R515" s="77"/>
      <c r="S515" s="77"/>
      <c r="T515" s="78"/>
      <c r="U515" s="38"/>
      <c r="V515" s="38"/>
      <c r="W515" s="38"/>
      <c r="X515" s="38"/>
      <c r="Y515" s="38"/>
      <c r="Z515" s="38"/>
      <c r="AA515" s="38"/>
      <c r="AB515" s="38"/>
      <c r="AC515" s="38"/>
      <c r="AD515" s="38"/>
      <c r="AE515" s="38"/>
      <c r="AT515" s="19" t="s">
        <v>156</v>
      </c>
      <c r="AU515" s="19" t="s">
        <v>84</v>
      </c>
    </row>
    <row r="516" s="2" customFormat="1" ht="24.15" customHeight="1">
      <c r="A516" s="38"/>
      <c r="B516" s="179"/>
      <c r="C516" s="180" t="s">
        <v>782</v>
      </c>
      <c r="D516" s="180" t="s">
        <v>147</v>
      </c>
      <c r="E516" s="181" t="s">
        <v>1465</v>
      </c>
      <c r="F516" s="182" t="s">
        <v>1466</v>
      </c>
      <c r="G516" s="183" t="s">
        <v>169</v>
      </c>
      <c r="H516" s="184">
        <v>0.001</v>
      </c>
      <c r="I516" s="185"/>
      <c r="J516" s="186">
        <f>ROUND(I516*H516,2)</f>
        <v>0</v>
      </c>
      <c r="K516" s="182" t="s">
        <v>151</v>
      </c>
      <c r="L516" s="39"/>
      <c r="M516" s="187" t="s">
        <v>1</v>
      </c>
      <c r="N516" s="188" t="s">
        <v>39</v>
      </c>
      <c r="O516" s="77"/>
      <c r="P516" s="189">
        <f>O516*H516</f>
        <v>0</v>
      </c>
      <c r="Q516" s="189">
        <v>0</v>
      </c>
      <c r="R516" s="189">
        <f>Q516*H516</f>
        <v>0</v>
      </c>
      <c r="S516" s="189">
        <v>0</v>
      </c>
      <c r="T516" s="190">
        <f>S516*H516</f>
        <v>0</v>
      </c>
      <c r="U516" s="38"/>
      <c r="V516" s="38"/>
      <c r="W516" s="38"/>
      <c r="X516" s="38"/>
      <c r="Y516" s="38"/>
      <c r="Z516" s="38"/>
      <c r="AA516" s="38"/>
      <c r="AB516" s="38"/>
      <c r="AC516" s="38"/>
      <c r="AD516" s="38"/>
      <c r="AE516" s="38"/>
      <c r="AR516" s="191" t="s">
        <v>263</v>
      </c>
      <c r="AT516" s="191" t="s">
        <v>147</v>
      </c>
      <c r="AU516" s="191" t="s">
        <v>84</v>
      </c>
      <c r="AY516" s="19" t="s">
        <v>145</v>
      </c>
      <c r="BE516" s="192">
        <f>IF(N516="základní",J516,0)</f>
        <v>0</v>
      </c>
      <c r="BF516" s="192">
        <f>IF(N516="snížená",J516,0)</f>
        <v>0</v>
      </c>
      <c r="BG516" s="192">
        <f>IF(N516="zákl. přenesená",J516,0)</f>
        <v>0</v>
      </c>
      <c r="BH516" s="192">
        <f>IF(N516="sníž. přenesená",J516,0)</f>
        <v>0</v>
      </c>
      <c r="BI516" s="192">
        <f>IF(N516="nulová",J516,0)</f>
        <v>0</v>
      </c>
      <c r="BJ516" s="19" t="s">
        <v>82</v>
      </c>
      <c r="BK516" s="192">
        <f>ROUND(I516*H516,2)</f>
        <v>0</v>
      </c>
      <c r="BL516" s="19" t="s">
        <v>263</v>
      </c>
      <c r="BM516" s="191" t="s">
        <v>1467</v>
      </c>
    </row>
    <row r="517" s="2" customFormat="1">
      <c r="A517" s="38"/>
      <c r="B517" s="39"/>
      <c r="C517" s="38"/>
      <c r="D517" s="193" t="s">
        <v>154</v>
      </c>
      <c r="E517" s="38"/>
      <c r="F517" s="194" t="s">
        <v>1468</v>
      </c>
      <c r="G517" s="38"/>
      <c r="H517" s="38"/>
      <c r="I517" s="195"/>
      <c r="J517" s="38"/>
      <c r="K517" s="38"/>
      <c r="L517" s="39"/>
      <c r="M517" s="196"/>
      <c r="N517" s="197"/>
      <c r="O517" s="77"/>
      <c r="P517" s="77"/>
      <c r="Q517" s="77"/>
      <c r="R517" s="77"/>
      <c r="S517" s="77"/>
      <c r="T517" s="78"/>
      <c r="U517" s="38"/>
      <c r="V517" s="38"/>
      <c r="W517" s="38"/>
      <c r="X517" s="38"/>
      <c r="Y517" s="38"/>
      <c r="Z517" s="38"/>
      <c r="AA517" s="38"/>
      <c r="AB517" s="38"/>
      <c r="AC517" s="38"/>
      <c r="AD517" s="38"/>
      <c r="AE517" s="38"/>
      <c r="AT517" s="19" t="s">
        <v>154</v>
      </c>
      <c r="AU517" s="19" t="s">
        <v>84</v>
      </c>
    </row>
    <row r="518" s="2" customFormat="1">
      <c r="A518" s="38"/>
      <c r="B518" s="39"/>
      <c r="C518" s="38"/>
      <c r="D518" s="198" t="s">
        <v>156</v>
      </c>
      <c r="E518" s="38"/>
      <c r="F518" s="199" t="s">
        <v>1469</v>
      </c>
      <c r="G518" s="38"/>
      <c r="H518" s="38"/>
      <c r="I518" s="195"/>
      <c r="J518" s="38"/>
      <c r="K518" s="38"/>
      <c r="L518" s="39"/>
      <c r="M518" s="196"/>
      <c r="N518" s="197"/>
      <c r="O518" s="77"/>
      <c r="P518" s="77"/>
      <c r="Q518" s="77"/>
      <c r="R518" s="77"/>
      <c r="S518" s="77"/>
      <c r="T518" s="78"/>
      <c r="U518" s="38"/>
      <c r="V518" s="38"/>
      <c r="W518" s="38"/>
      <c r="X518" s="38"/>
      <c r="Y518" s="38"/>
      <c r="Z518" s="38"/>
      <c r="AA518" s="38"/>
      <c r="AB518" s="38"/>
      <c r="AC518" s="38"/>
      <c r="AD518" s="38"/>
      <c r="AE518" s="38"/>
      <c r="AT518" s="19" t="s">
        <v>156</v>
      </c>
      <c r="AU518" s="19" t="s">
        <v>84</v>
      </c>
    </row>
    <row r="519" s="12" customFormat="1" ht="22.8" customHeight="1">
      <c r="A519" s="12"/>
      <c r="B519" s="166"/>
      <c r="C519" s="12"/>
      <c r="D519" s="167" t="s">
        <v>73</v>
      </c>
      <c r="E519" s="177" t="s">
        <v>1470</v>
      </c>
      <c r="F519" s="177" t="s">
        <v>96</v>
      </c>
      <c r="G519" s="12"/>
      <c r="H519" s="12"/>
      <c r="I519" s="169"/>
      <c r="J519" s="178">
        <f>BK519</f>
        <v>0</v>
      </c>
      <c r="K519" s="12"/>
      <c r="L519" s="166"/>
      <c r="M519" s="171"/>
      <c r="N519" s="172"/>
      <c r="O519" s="172"/>
      <c r="P519" s="173">
        <f>SUM(P520:P541)</f>
        <v>0</v>
      </c>
      <c r="Q519" s="172"/>
      <c r="R519" s="173">
        <f>SUM(R520:R541)</f>
        <v>0.0022299999999999998</v>
      </c>
      <c r="S519" s="172"/>
      <c r="T519" s="174">
        <f>SUM(T520:T541)</f>
        <v>0</v>
      </c>
      <c r="U519" s="12"/>
      <c r="V519" s="12"/>
      <c r="W519" s="12"/>
      <c r="X519" s="12"/>
      <c r="Y519" s="12"/>
      <c r="Z519" s="12"/>
      <c r="AA519" s="12"/>
      <c r="AB519" s="12"/>
      <c r="AC519" s="12"/>
      <c r="AD519" s="12"/>
      <c r="AE519" s="12"/>
      <c r="AR519" s="167" t="s">
        <v>84</v>
      </c>
      <c r="AT519" s="175" t="s">
        <v>73</v>
      </c>
      <c r="AU519" s="175" t="s">
        <v>82</v>
      </c>
      <c r="AY519" s="167" t="s">
        <v>145</v>
      </c>
      <c r="BK519" s="176">
        <f>SUM(BK520:BK541)</f>
        <v>0</v>
      </c>
    </row>
    <row r="520" s="2" customFormat="1" ht="16.5" customHeight="1">
      <c r="A520" s="38"/>
      <c r="B520" s="179"/>
      <c r="C520" s="180" t="s">
        <v>786</v>
      </c>
      <c r="D520" s="180" t="s">
        <v>147</v>
      </c>
      <c r="E520" s="181" t="s">
        <v>1471</v>
      </c>
      <c r="F520" s="182" t="s">
        <v>1472</v>
      </c>
      <c r="G520" s="183" t="s">
        <v>233</v>
      </c>
      <c r="H520" s="184">
        <v>2</v>
      </c>
      <c r="I520" s="185"/>
      <c r="J520" s="186">
        <f>ROUND(I520*H520,2)</f>
        <v>0</v>
      </c>
      <c r="K520" s="182" t="s">
        <v>151</v>
      </c>
      <c r="L520" s="39"/>
      <c r="M520" s="187" t="s">
        <v>1</v>
      </c>
      <c r="N520" s="188" t="s">
        <v>39</v>
      </c>
      <c r="O520" s="77"/>
      <c r="P520" s="189">
        <f>O520*H520</f>
        <v>0</v>
      </c>
      <c r="Q520" s="189">
        <v>0</v>
      </c>
      <c r="R520" s="189">
        <f>Q520*H520</f>
        <v>0</v>
      </c>
      <c r="S520" s="189">
        <v>0</v>
      </c>
      <c r="T520" s="190">
        <f>S520*H520</f>
        <v>0</v>
      </c>
      <c r="U520" s="38"/>
      <c r="V520" s="38"/>
      <c r="W520" s="38"/>
      <c r="X520" s="38"/>
      <c r="Y520" s="38"/>
      <c r="Z520" s="38"/>
      <c r="AA520" s="38"/>
      <c r="AB520" s="38"/>
      <c r="AC520" s="38"/>
      <c r="AD520" s="38"/>
      <c r="AE520" s="38"/>
      <c r="AR520" s="191" t="s">
        <v>263</v>
      </c>
      <c r="AT520" s="191" t="s">
        <v>147</v>
      </c>
      <c r="AU520" s="191" t="s">
        <v>84</v>
      </c>
      <c r="AY520" s="19" t="s">
        <v>145</v>
      </c>
      <c r="BE520" s="192">
        <f>IF(N520="základní",J520,0)</f>
        <v>0</v>
      </c>
      <c r="BF520" s="192">
        <f>IF(N520="snížená",J520,0)</f>
        <v>0</v>
      </c>
      <c r="BG520" s="192">
        <f>IF(N520="zákl. přenesená",J520,0)</f>
        <v>0</v>
      </c>
      <c r="BH520" s="192">
        <f>IF(N520="sníž. přenesená",J520,0)</f>
        <v>0</v>
      </c>
      <c r="BI520" s="192">
        <f>IF(N520="nulová",J520,0)</f>
        <v>0</v>
      </c>
      <c r="BJ520" s="19" t="s">
        <v>82</v>
      </c>
      <c r="BK520" s="192">
        <f>ROUND(I520*H520,2)</f>
        <v>0</v>
      </c>
      <c r="BL520" s="19" t="s">
        <v>263</v>
      </c>
      <c r="BM520" s="191" t="s">
        <v>1473</v>
      </c>
    </row>
    <row r="521" s="2" customFormat="1">
      <c r="A521" s="38"/>
      <c r="B521" s="39"/>
      <c r="C521" s="38"/>
      <c r="D521" s="193" t="s">
        <v>154</v>
      </c>
      <c r="E521" s="38"/>
      <c r="F521" s="194" t="s">
        <v>1474</v>
      </c>
      <c r="G521" s="38"/>
      <c r="H521" s="38"/>
      <c r="I521" s="195"/>
      <c r="J521" s="38"/>
      <c r="K521" s="38"/>
      <c r="L521" s="39"/>
      <c r="M521" s="196"/>
      <c r="N521" s="197"/>
      <c r="O521" s="77"/>
      <c r="P521" s="77"/>
      <c r="Q521" s="77"/>
      <c r="R521" s="77"/>
      <c r="S521" s="77"/>
      <c r="T521" s="78"/>
      <c r="U521" s="38"/>
      <c r="V521" s="38"/>
      <c r="W521" s="38"/>
      <c r="X521" s="38"/>
      <c r="Y521" s="38"/>
      <c r="Z521" s="38"/>
      <c r="AA521" s="38"/>
      <c r="AB521" s="38"/>
      <c r="AC521" s="38"/>
      <c r="AD521" s="38"/>
      <c r="AE521" s="38"/>
      <c r="AT521" s="19" t="s">
        <v>154</v>
      </c>
      <c r="AU521" s="19" t="s">
        <v>84</v>
      </c>
    </row>
    <row r="522" s="2" customFormat="1">
      <c r="A522" s="38"/>
      <c r="B522" s="39"/>
      <c r="C522" s="38"/>
      <c r="D522" s="198" t="s">
        <v>156</v>
      </c>
      <c r="E522" s="38"/>
      <c r="F522" s="199" t="s">
        <v>1475</v>
      </c>
      <c r="G522" s="38"/>
      <c r="H522" s="38"/>
      <c r="I522" s="195"/>
      <c r="J522" s="38"/>
      <c r="K522" s="38"/>
      <c r="L522" s="39"/>
      <c r="M522" s="196"/>
      <c r="N522" s="197"/>
      <c r="O522" s="77"/>
      <c r="P522" s="77"/>
      <c r="Q522" s="77"/>
      <c r="R522" s="77"/>
      <c r="S522" s="77"/>
      <c r="T522" s="78"/>
      <c r="U522" s="38"/>
      <c r="V522" s="38"/>
      <c r="W522" s="38"/>
      <c r="X522" s="38"/>
      <c r="Y522" s="38"/>
      <c r="Z522" s="38"/>
      <c r="AA522" s="38"/>
      <c r="AB522" s="38"/>
      <c r="AC522" s="38"/>
      <c r="AD522" s="38"/>
      <c r="AE522" s="38"/>
      <c r="AT522" s="19" t="s">
        <v>156</v>
      </c>
      <c r="AU522" s="19" t="s">
        <v>84</v>
      </c>
    </row>
    <row r="523" s="15" customFormat="1">
      <c r="A523" s="15"/>
      <c r="B523" s="216"/>
      <c r="C523" s="15"/>
      <c r="D523" s="193" t="s">
        <v>158</v>
      </c>
      <c r="E523" s="217" t="s">
        <v>1</v>
      </c>
      <c r="F523" s="218" t="s">
        <v>1041</v>
      </c>
      <c r="G523" s="15"/>
      <c r="H523" s="217" t="s">
        <v>1</v>
      </c>
      <c r="I523" s="219"/>
      <c r="J523" s="15"/>
      <c r="K523" s="15"/>
      <c r="L523" s="216"/>
      <c r="M523" s="220"/>
      <c r="N523" s="221"/>
      <c r="O523" s="221"/>
      <c r="P523" s="221"/>
      <c r="Q523" s="221"/>
      <c r="R523" s="221"/>
      <c r="S523" s="221"/>
      <c r="T523" s="222"/>
      <c r="U523" s="15"/>
      <c r="V523" s="15"/>
      <c r="W523" s="15"/>
      <c r="X523" s="15"/>
      <c r="Y523" s="15"/>
      <c r="Z523" s="15"/>
      <c r="AA523" s="15"/>
      <c r="AB523" s="15"/>
      <c r="AC523" s="15"/>
      <c r="AD523" s="15"/>
      <c r="AE523" s="15"/>
      <c r="AT523" s="217" t="s">
        <v>158</v>
      </c>
      <c r="AU523" s="217" t="s">
        <v>84</v>
      </c>
      <c r="AV523" s="15" t="s">
        <v>82</v>
      </c>
      <c r="AW523" s="15" t="s">
        <v>31</v>
      </c>
      <c r="AX523" s="15" t="s">
        <v>74</v>
      </c>
      <c r="AY523" s="217" t="s">
        <v>145</v>
      </c>
    </row>
    <row r="524" s="13" customFormat="1">
      <c r="A524" s="13"/>
      <c r="B524" s="200"/>
      <c r="C524" s="13"/>
      <c r="D524" s="193" t="s">
        <v>158</v>
      </c>
      <c r="E524" s="201" t="s">
        <v>1</v>
      </c>
      <c r="F524" s="202" t="s">
        <v>84</v>
      </c>
      <c r="G524" s="13"/>
      <c r="H524" s="203">
        <v>2</v>
      </c>
      <c r="I524" s="204"/>
      <c r="J524" s="13"/>
      <c r="K524" s="13"/>
      <c r="L524" s="200"/>
      <c r="M524" s="205"/>
      <c r="N524" s="206"/>
      <c r="O524" s="206"/>
      <c r="P524" s="206"/>
      <c r="Q524" s="206"/>
      <c r="R524" s="206"/>
      <c r="S524" s="206"/>
      <c r="T524" s="207"/>
      <c r="U524" s="13"/>
      <c r="V524" s="13"/>
      <c r="W524" s="13"/>
      <c r="X524" s="13"/>
      <c r="Y524" s="13"/>
      <c r="Z524" s="13"/>
      <c r="AA524" s="13"/>
      <c r="AB524" s="13"/>
      <c r="AC524" s="13"/>
      <c r="AD524" s="13"/>
      <c r="AE524" s="13"/>
      <c r="AT524" s="201" t="s">
        <v>158</v>
      </c>
      <c r="AU524" s="201" t="s">
        <v>84</v>
      </c>
      <c r="AV524" s="13" t="s">
        <v>84</v>
      </c>
      <c r="AW524" s="13" t="s">
        <v>31</v>
      </c>
      <c r="AX524" s="13" t="s">
        <v>74</v>
      </c>
      <c r="AY524" s="201" t="s">
        <v>145</v>
      </c>
    </row>
    <row r="525" s="14" customFormat="1">
      <c r="A525" s="14"/>
      <c r="B525" s="208"/>
      <c r="C525" s="14"/>
      <c r="D525" s="193" t="s">
        <v>158</v>
      </c>
      <c r="E525" s="209" t="s">
        <v>1</v>
      </c>
      <c r="F525" s="210" t="s">
        <v>160</v>
      </c>
      <c r="G525" s="14"/>
      <c r="H525" s="211">
        <v>2</v>
      </c>
      <c r="I525" s="212"/>
      <c r="J525" s="14"/>
      <c r="K525" s="14"/>
      <c r="L525" s="208"/>
      <c r="M525" s="213"/>
      <c r="N525" s="214"/>
      <c r="O525" s="214"/>
      <c r="P525" s="214"/>
      <c r="Q525" s="214"/>
      <c r="R525" s="214"/>
      <c r="S525" s="214"/>
      <c r="T525" s="215"/>
      <c r="U525" s="14"/>
      <c r="V525" s="14"/>
      <c r="W525" s="14"/>
      <c r="X525" s="14"/>
      <c r="Y525" s="14"/>
      <c r="Z525" s="14"/>
      <c r="AA525" s="14"/>
      <c r="AB525" s="14"/>
      <c r="AC525" s="14"/>
      <c r="AD525" s="14"/>
      <c r="AE525" s="14"/>
      <c r="AT525" s="209" t="s">
        <v>158</v>
      </c>
      <c r="AU525" s="209" t="s">
        <v>84</v>
      </c>
      <c r="AV525" s="14" t="s">
        <v>152</v>
      </c>
      <c r="AW525" s="14" t="s">
        <v>31</v>
      </c>
      <c r="AX525" s="14" t="s">
        <v>82</v>
      </c>
      <c r="AY525" s="209" t="s">
        <v>145</v>
      </c>
    </row>
    <row r="526" s="2" customFormat="1" ht="16.5" customHeight="1">
      <c r="A526" s="38"/>
      <c r="B526" s="179"/>
      <c r="C526" s="224" t="s">
        <v>791</v>
      </c>
      <c r="D526" s="224" t="s">
        <v>238</v>
      </c>
      <c r="E526" s="225" t="s">
        <v>1476</v>
      </c>
      <c r="F526" s="226" t="s">
        <v>1477</v>
      </c>
      <c r="G526" s="227" t="s">
        <v>233</v>
      </c>
      <c r="H526" s="228">
        <v>2</v>
      </c>
      <c r="I526" s="229"/>
      <c r="J526" s="230">
        <f>ROUND(I526*H526,2)</f>
        <v>0</v>
      </c>
      <c r="K526" s="226" t="s">
        <v>151</v>
      </c>
      <c r="L526" s="231"/>
      <c r="M526" s="232" t="s">
        <v>1</v>
      </c>
      <c r="N526" s="233" t="s">
        <v>39</v>
      </c>
      <c r="O526" s="77"/>
      <c r="P526" s="189">
        <f>O526*H526</f>
        <v>0</v>
      </c>
      <c r="Q526" s="189">
        <v>9.0000000000000006E-05</v>
      </c>
      <c r="R526" s="189">
        <f>Q526*H526</f>
        <v>0.00018000000000000001</v>
      </c>
      <c r="S526" s="189">
        <v>0</v>
      </c>
      <c r="T526" s="190">
        <f>S526*H526</f>
        <v>0</v>
      </c>
      <c r="U526" s="38"/>
      <c r="V526" s="38"/>
      <c r="W526" s="38"/>
      <c r="X526" s="38"/>
      <c r="Y526" s="38"/>
      <c r="Z526" s="38"/>
      <c r="AA526" s="38"/>
      <c r="AB526" s="38"/>
      <c r="AC526" s="38"/>
      <c r="AD526" s="38"/>
      <c r="AE526" s="38"/>
      <c r="AR526" s="191" t="s">
        <v>304</v>
      </c>
      <c r="AT526" s="191" t="s">
        <v>238</v>
      </c>
      <c r="AU526" s="191" t="s">
        <v>84</v>
      </c>
      <c r="AY526" s="19" t="s">
        <v>145</v>
      </c>
      <c r="BE526" s="192">
        <f>IF(N526="základní",J526,0)</f>
        <v>0</v>
      </c>
      <c r="BF526" s="192">
        <f>IF(N526="snížená",J526,0)</f>
        <v>0</v>
      </c>
      <c r="BG526" s="192">
        <f>IF(N526="zákl. přenesená",J526,0)</f>
        <v>0</v>
      </c>
      <c r="BH526" s="192">
        <f>IF(N526="sníž. přenesená",J526,0)</f>
        <v>0</v>
      </c>
      <c r="BI526" s="192">
        <f>IF(N526="nulová",J526,0)</f>
        <v>0</v>
      </c>
      <c r="BJ526" s="19" t="s">
        <v>82</v>
      </c>
      <c r="BK526" s="192">
        <f>ROUND(I526*H526,2)</f>
        <v>0</v>
      </c>
      <c r="BL526" s="19" t="s">
        <v>263</v>
      </c>
      <c r="BM526" s="191" t="s">
        <v>1478</v>
      </c>
    </row>
    <row r="527" s="2" customFormat="1">
      <c r="A527" s="38"/>
      <c r="B527" s="39"/>
      <c r="C527" s="38"/>
      <c r="D527" s="193" t="s">
        <v>154</v>
      </c>
      <c r="E527" s="38"/>
      <c r="F527" s="194" t="s">
        <v>1477</v>
      </c>
      <c r="G527" s="38"/>
      <c r="H527" s="38"/>
      <c r="I527" s="195"/>
      <c r="J527" s="38"/>
      <c r="K527" s="38"/>
      <c r="L527" s="39"/>
      <c r="M527" s="196"/>
      <c r="N527" s="197"/>
      <c r="O527" s="77"/>
      <c r="P527" s="77"/>
      <c r="Q527" s="77"/>
      <c r="R527" s="77"/>
      <c r="S527" s="77"/>
      <c r="T527" s="78"/>
      <c r="U527" s="38"/>
      <c r="V527" s="38"/>
      <c r="W527" s="38"/>
      <c r="X527" s="38"/>
      <c r="Y527" s="38"/>
      <c r="Z527" s="38"/>
      <c r="AA527" s="38"/>
      <c r="AB527" s="38"/>
      <c r="AC527" s="38"/>
      <c r="AD527" s="38"/>
      <c r="AE527" s="38"/>
      <c r="AT527" s="19" t="s">
        <v>154</v>
      </c>
      <c r="AU527" s="19" t="s">
        <v>84</v>
      </c>
    </row>
    <row r="528" s="2" customFormat="1" ht="16.5" customHeight="1">
      <c r="A528" s="38"/>
      <c r="B528" s="179"/>
      <c r="C528" s="180" t="s">
        <v>802</v>
      </c>
      <c r="D528" s="180" t="s">
        <v>147</v>
      </c>
      <c r="E528" s="181" t="s">
        <v>1479</v>
      </c>
      <c r="F528" s="182" t="s">
        <v>1480</v>
      </c>
      <c r="G528" s="183" t="s">
        <v>233</v>
      </c>
      <c r="H528" s="184">
        <v>5</v>
      </c>
      <c r="I528" s="185"/>
      <c r="J528" s="186">
        <f>ROUND(I528*H528,2)</f>
        <v>0</v>
      </c>
      <c r="K528" s="182" t="s">
        <v>151</v>
      </c>
      <c r="L528" s="39"/>
      <c r="M528" s="187" t="s">
        <v>1</v>
      </c>
      <c r="N528" s="188" t="s">
        <v>39</v>
      </c>
      <c r="O528" s="77"/>
      <c r="P528" s="189">
        <f>O528*H528</f>
        <v>0</v>
      </c>
      <c r="Q528" s="189">
        <v>0</v>
      </c>
      <c r="R528" s="189">
        <f>Q528*H528</f>
        <v>0</v>
      </c>
      <c r="S528" s="189">
        <v>0</v>
      </c>
      <c r="T528" s="190">
        <f>S528*H528</f>
        <v>0</v>
      </c>
      <c r="U528" s="38"/>
      <c r="V528" s="38"/>
      <c r="W528" s="38"/>
      <c r="X528" s="38"/>
      <c r="Y528" s="38"/>
      <c r="Z528" s="38"/>
      <c r="AA528" s="38"/>
      <c r="AB528" s="38"/>
      <c r="AC528" s="38"/>
      <c r="AD528" s="38"/>
      <c r="AE528" s="38"/>
      <c r="AR528" s="191" t="s">
        <v>263</v>
      </c>
      <c r="AT528" s="191" t="s">
        <v>147</v>
      </c>
      <c r="AU528" s="191" t="s">
        <v>84</v>
      </c>
      <c r="AY528" s="19" t="s">
        <v>145</v>
      </c>
      <c r="BE528" s="192">
        <f>IF(N528="základní",J528,0)</f>
        <v>0</v>
      </c>
      <c r="BF528" s="192">
        <f>IF(N528="snížená",J528,0)</f>
        <v>0</v>
      </c>
      <c r="BG528" s="192">
        <f>IF(N528="zákl. přenesená",J528,0)</f>
        <v>0</v>
      </c>
      <c r="BH528" s="192">
        <f>IF(N528="sníž. přenesená",J528,0)</f>
        <v>0</v>
      </c>
      <c r="BI528" s="192">
        <f>IF(N528="nulová",J528,0)</f>
        <v>0</v>
      </c>
      <c r="BJ528" s="19" t="s">
        <v>82</v>
      </c>
      <c r="BK528" s="192">
        <f>ROUND(I528*H528,2)</f>
        <v>0</v>
      </c>
      <c r="BL528" s="19" t="s">
        <v>263</v>
      </c>
      <c r="BM528" s="191" t="s">
        <v>1481</v>
      </c>
    </row>
    <row r="529" s="2" customFormat="1">
      <c r="A529" s="38"/>
      <c r="B529" s="39"/>
      <c r="C529" s="38"/>
      <c r="D529" s="193" t="s">
        <v>154</v>
      </c>
      <c r="E529" s="38"/>
      <c r="F529" s="194" t="s">
        <v>1482</v>
      </c>
      <c r="G529" s="38"/>
      <c r="H529" s="38"/>
      <c r="I529" s="195"/>
      <c r="J529" s="38"/>
      <c r="K529" s="38"/>
      <c r="L529" s="39"/>
      <c r="M529" s="196"/>
      <c r="N529" s="197"/>
      <c r="O529" s="77"/>
      <c r="P529" s="77"/>
      <c r="Q529" s="77"/>
      <c r="R529" s="77"/>
      <c r="S529" s="77"/>
      <c r="T529" s="78"/>
      <c r="U529" s="38"/>
      <c r="V529" s="38"/>
      <c r="W529" s="38"/>
      <c r="X529" s="38"/>
      <c r="Y529" s="38"/>
      <c r="Z529" s="38"/>
      <c r="AA529" s="38"/>
      <c r="AB529" s="38"/>
      <c r="AC529" s="38"/>
      <c r="AD529" s="38"/>
      <c r="AE529" s="38"/>
      <c r="AT529" s="19" t="s">
        <v>154</v>
      </c>
      <c r="AU529" s="19" t="s">
        <v>84</v>
      </c>
    </row>
    <row r="530" s="2" customFormat="1">
      <c r="A530" s="38"/>
      <c r="B530" s="39"/>
      <c r="C530" s="38"/>
      <c r="D530" s="198" t="s">
        <v>156</v>
      </c>
      <c r="E530" s="38"/>
      <c r="F530" s="199" t="s">
        <v>1483</v>
      </c>
      <c r="G530" s="38"/>
      <c r="H530" s="38"/>
      <c r="I530" s="195"/>
      <c r="J530" s="38"/>
      <c r="K530" s="38"/>
      <c r="L530" s="39"/>
      <c r="M530" s="196"/>
      <c r="N530" s="197"/>
      <c r="O530" s="77"/>
      <c r="P530" s="77"/>
      <c r="Q530" s="77"/>
      <c r="R530" s="77"/>
      <c r="S530" s="77"/>
      <c r="T530" s="78"/>
      <c r="U530" s="38"/>
      <c r="V530" s="38"/>
      <c r="W530" s="38"/>
      <c r="X530" s="38"/>
      <c r="Y530" s="38"/>
      <c r="Z530" s="38"/>
      <c r="AA530" s="38"/>
      <c r="AB530" s="38"/>
      <c r="AC530" s="38"/>
      <c r="AD530" s="38"/>
      <c r="AE530" s="38"/>
      <c r="AT530" s="19" t="s">
        <v>156</v>
      </c>
      <c r="AU530" s="19" t="s">
        <v>84</v>
      </c>
    </row>
    <row r="531" s="15" customFormat="1">
      <c r="A531" s="15"/>
      <c r="B531" s="216"/>
      <c r="C531" s="15"/>
      <c r="D531" s="193" t="s">
        <v>158</v>
      </c>
      <c r="E531" s="217" t="s">
        <v>1</v>
      </c>
      <c r="F531" s="218" t="s">
        <v>1041</v>
      </c>
      <c r="G531" s="15"/>
      <c r="H531" s="217" t="s">
        <v>1</v>
      </c>
      <c r="I531" s="219"/>
      <c r="J531" s="15"/>
      <c r="K531" s="15"/>
      <c r="L531" s="216"/>
      <c r="M531" s="220"/>
      <c r="N531" s="221"/>
      <c r="O531" s="221"/>
      <c r="P531" s="221"/>
      <c r="Q531" s="221"/>
      <c r="R531" s="221"/>
      <c r="S531" s="221"/>
      <c r="T531" s="222"/>
      <c r="U531" s="15"/>
      <c r="V531" s="15"/>
      <c r="W531" s="15"/>
      <c r="X531" s="15"/>
      <c r="Y531" s="15"/>
      <c r="Z531" s="15"/>
      <c r="AA531" s="15"/>
      <c r="AB531" s="15"/>
      <c r="AC531" s="15"/>
      <c r="AD531" s="15"/>
      <c r="AE531" s="15"/>
      <c r="AT531" s="217" t="s">
        <v>158</v>
      </c>
      <c r="AU531" s="217" t="s">
        <v>84</v>
      </c>
      <c r="AV531" s="15" t="s">
        <v>82</v>
      </c>
      <c r="AW531" s="15" t="s">
        <v>31</v>
      </c>
      <c r="AX531" s="15" t="s">
        <v>74</v>
      </c>
      <c r="AY531" s="217" t="s">
        <v>145</v>
      </c>
    </row>
    <row r="532" s="13" customFormat="1">
      <c r="A532" s="13"/>
      <c r="B532" s="200"/>
      <c r="C532" s="13"/>
      <c r="D532" s="193" t="s">
        <v>158</v>
      </c>
      <c r="E532" s="201" t="s">
        <v>1</v>
      </c>
      <c r="F532" s="202" t="s">
        <v>1484</v>
      </c>
      <c r="G532" s="13"/>
      <c r="H532" s="203">
        <v>5</v>
      </c>
      <c r="I532" s="204"/>
      <c r="J532" s="13"/>
      <c r="K532" s="13"/>
      <c r="L532" s="200"/>
      <c r="M532" s="205"/>
      <c r="N532" s="206"/>
      <c r="O532" s="206"/>
      <c r="P532" s="206"/>
      <c r="Q532" s="206"/>
      <c r="R532" s="206"/>
      <c r="S532" s="206"/>
      <c r="T532" s="207"/>
      <c r="U532" s="13"/>
      <c r="V532" s="13"/>
      <c r="W532" s="13"/>
      <c r="X532" s="13"/>
      <c r="Y532" s="13"/>
      <c r="Z532" s="13"/>
      <c r="AA532" s="13"/>
      <c r="AB532" s="13"/>
      <c r="AC532" s="13"/>
      <c r="AD532" s="13"/>
      <c r="AE532" s="13"/>
      <c r="AT532" s="201" t="s">
        <v>158</v>
      </c>
      <c r="AU532" s="201" t="s">
        <v>84</v>
      </c>
      <c r="AV532" s="13" t="s">
        <v>84</v>
      </c>
      <c r="AW532" s="13" t="s">
        <v>31</v>
      </c>
      <c r="AX532" s="13" t="s">
        <v>74</v>
      </c>
      <c r="AY532" s="201" t="s">
        <v>145</v>
      </c>
    </row>
    <row r="533" s="14" customFormat="1">
      <c r="A533" s="14"/>
      <c r="B533" s="208"/>
      <c r="C533" s="14"/>
      <c r="D533" s="193" t="s">
        <v>158</v>
      </c>
      <c r="E533" s="209" t="s">
        <v>1</v>
      </c>
      <c r="F533" s="210" t="s">
        <v>160</v>
      </c>
      <c r="G533" s="14"/>
      <c r="H533" s="211">
        <v>5</v>
      </c>
      <c r="I533" s="212"/>
      <c r="J533" s="14"/>
      <c r="K533" s="14"/>
      <c r="L533" s="208"/>
      <c r="M533" s="213"/>
      <c r="N533" s="214"/>
      <c r="O533" s="214"/>
      <c r="P533" s="214"/>
      <c r="Q533" s="214"/>
      <c r="R533" s="214"/>
      <c r="S533" s="214"/>
      <c r="T533" s="215"/>
      <c r="U533" s="14"/>
      <c r="V533" s="14"/>
      <c r="W533" s="14"/>
      <c r="X533" s="14"/>
      <c r="Y533" s="14"/>
      <c r="Z533" s="14"/>
      <c r="AA533" s="14"/>
      <c r="AB533" s="14"/>
      <c r="AC533" s="14"/>
      <c r="AD533" s="14"/>
      <c r="AE533" s="14"/>
      <c r="AT533" s="209" t="s">
        <v>158</v>
      </c>
      <c r="AU533" s="209" t="s">
        <v>84</v>
      </c>
      <c r="AV533" s="14" t="s">
        <v>152</v>
      </c>
      <c r="AW533" s="14" t="s">
        <v>31</v>
      </c>
      <c r="AX533" s="14" t="s">
        <v>82</v>
      </c>
      <c r="AY533" s="209" t="s">
        <v>145</v>
      </c>
    </row>
    <row r="534" s="2" customFormat="1" ht="16.5" customHeight="1">
      <c r="A534" s="38"/>
      <c r="B534" s="179"/>
      <c r="C534" s="224" t="s">
        <v>806</v>
      </c>
      <c r="D534" s="224" t="s">
        <v>238</v>
      </c>
      <c r="E534" s="225" t="s">
        <v>1485</v>
      </c>
      <c r="F534" s="226" t="s">
        <v>1486</v>
      </c>
      <c r="G534" s="227" t="s">
        <v>392</v>
      </c>
      <c r="H534" s="228">
        <v>5</v>
      </c>
      <c r="I534" s="229"/>
      <c r="J534" s="230">
        <f>ROUND(I534*H534,2)</f>
        <v>0</v>
      </c>
      <c r="K534" s="226" t="s">
        <v>151</v>
      </c>
      <c r="L534" s="231"/>
      <c r="M534" s="232" t="s">
        <v>1</v>
      </c>
      <c r="N534" s="233" t="s">
        <v>39</v>
      </c>
      <c r="O534" s="77"/>
      <c r="P534" s="189">
        <f>O534*H534</f>
        <v>0</v>
      </c>
      <c r="Q534" s="189">
        <v>0.00040999999999999999</v>
      </c>
      <c r="R534" s="189">
        <f>Q534*H534</f>
        <v>0.0020499999999999997</v>
      </c>
      <c r="S534" s="189">
        <v>0</v>
      </c>
      <c r="T534" s="190">
        <f>S534*H534</f>
        <v>0</v>
      </c>
      <c r="U534" s="38"/>
      <c r="V534" s="38"/>
      <c r="W534" s="38"/>
      <c r="X534" s="38"/>
      <c r="Y534" s="38"/>
      <c r="Z534" s="38"/>
      <c r="AA534" s="38"/>
      <c r="AB534" s="38"/>
      <c r="AC534" s="38"/>
      <c r="AD534" s="38"/>
      <c r="AE534" s="38"/>
      <c r="AR534" s="191" t="s">
        <v>304</v>
      </c>
      <c r="AT534" s="191" t="s">
        <v>238</v>
      </c>
      <c r="AU534" s="191" t="s">
        <v>84</v>
      </c>
      <c r="AY534" s="19" t="s">
        <v>145</v>
      </c>
      <c r="BE534" s="192">
        <f>IF(N534="základní",J534,0)</f>
        <v>0</v>
      </c>
      <c r="BF534" s="192">
        <f>IF(N534="snížená",J534,0)</f>
        <v>0</v>
      </c>
      <c r="BG534" s="192">
        <f>IF(N534="zákl. přenesená",J534,0)</f>
        <v>0</v>
      </c>
      <c r="BH534" s="192">
        <f>IF(N534="sníž. přenesená",J534,0)</f>
        <v>0</v>
      </c>
      <c r="BI534" s="192">
        <f>IF(N534="nulová",J534,0)</f>
        <v>0</v>
      </c>
      <c r="BJ534" s="19" t="s">
        <v>82</v>
      </c>
      <c r="BK534" s="192">
        <f>ROUND(I534*H534,2)</f>
        <v>0</v>
      </c>
      <c r="BL534" s="19" t="s">
        <v>263</v>
      </c>
      <c r="BM534" s="191" t="s">
        <v>1487</v>
      </c>
    </row>
    <row r="535" s="2" customFormat="1">
      <c r="A535" s="38"/>
      <c r="B535" s="39"/>
      <c r="C535" s="38"/>
      <c r="D535" s="193" t="s">
        <v>154</v>
      </c>
      <c r="E535" s="38"/>
      <c r="F535" s="194" t="s">
        <v>1486</v>
      </c>
      <c r="G535" s="38"/>
      <c r="H535" s="38"/>
      <c r="I535" s="195"/>
      <c r="J535" s="38"/>
      <c r="K535" s="38"/>
      <c r="L535" s="39"/>
      <c r="M535" s="196"/>
      <c r="N535" s="197"/>
      <c r="O535" s="77"/>
      <c r="P535" s="77"/>
      <c r="Q535" s="77"/>
      <c r="R535" s="77"/>
      <c r="S535" s="77"/>
      <c r="T535" s="78"/>
      <c r="U535" s="38"/>
      <c r="V535" s="38"/>
      <c r="W535" s="38"/>
      <c r="X535" s="38"/>
      <c r="Y535" s="38"/>
      <c r="Z535" s="38"/>
      <c r="AA535" s="38"/>
      <c r="AB535" s="38"/>
      <c r="AC535" s="38"/>
      <c r="AD535" s="38"/>
      <c r="AE535" s="38"/>
      <c r="AT535" s="19" t="s">
        <v>154</v>
      </c>
      <c r="AU535" s="19" t="s">
        <v>84</v>
      </c>
    </row>
    <row r="536" s="2" customFormat="1" ht="24.15" customHeight="1">
      <c r="A536" s="38"/>
      <c r="B536" s="179"/>
      <c r="C536" s="180" t="s">
        <v>810</v>
      </c>
      <c r="D536" s="180" t="s">
        <v>147</v>
      </c>
      <c r="E536" s="181" t="s">
        <v>1488</v>
      </c>
      <c r="F536" s="182" t="s">
        <v>1489</v>
      </c>
      <c r="G536" s="183" t="s">
        <v>169</v>
      </c>
      <c r="H536" s="184">
        <v>0.002</v>
      </c>
      <c r="I536" s="185"/>
      <c r="J536" s="186">
        <f>ROUND(I536*H536,2)</f>
        <v>0</v>
      </c>
      <c r="K536" s="182" t="s">
        <v>151</v>
      </c>
      <c r="L536" s="39"/>
      <c r="M536" s="187" t="s">
        <v>1</v>
      </c>
      <c r="N536" s="188" t="s">
        <v>39</v>
      </c>
      <c r="O536" s="77"/>
      <c r="P536" s="189">
        <f>O536*H536</f>
        <v>0</v>
      </c>
      <c r="Q536" s="189">
        <v>0</v>
      </c>
      <c r="R536" s="189">
        <f>Q536*H536</f>
        <v>0</v>
      </c>
      <c r="S536" s="189">
        <v>0</v>
      </c>
      <c r="T536" s="190">
        <f>S536*H536</f>
        <v>0</v>
      </c>
      <c r="U536" s="38"/>
      <c r="V536" s="38"/>
      <c r="W536" s="38"/>
      <c r="X536" s="38"/>
      <c r="Y536" s="38"/>
      <c r="Z536" s="38"/>
      <c r="AA536" s="38"/>
      <c r="AB536" s="38"/>
      <c r="AC536" s="38"/>
      <c r="AD536" s="38"/>
      <c r="AE536" s="38"/>
      <c r="AR536" s="191" t="s">
        <v>263</v>
      </c>
      <c r="AT536" s="191" t="s">
        <v>147</v>
      </c>
      <c r="AU536" s="191" t="s">
        <v>84</v>
      </c>
      <c r="AY536" s="19" t="s">
        <v>145</v>
      </c>
      <c r="BE536" s="192">
        <f>IF(N536="základní",J536,0)</f>
        <v>0</v>
      </c>
      <c r="BF536" s="192">
        <f>IF(N536="snížená",J536,0)</f>
        <v>0</v>
      </c>
      <c r="BG536" s="192">
        <f>IF(N536="zákl. přenesená",J536,0)</f>
        <v>0</v>
      </c>
      <c r="BH536" s="192">
        <f>IF(N536="sníž. přenesená",J536,0)</f>
        <v>0</v>
      </c>
      <c r="BI536" s="192">
        <f>IF(N536="nulová",J536,0)</f>
        <v>0</v>
      </c>
      <c r="BJ536" s="19" t="s">
        <v>82</v>
      </c>
      <c r="BK536" s="192">
        <f>ROUND(I536*H536,2)</f>
        <v>0</v>
      </c>
      <c r="BL536" s="19" t="s">
        <v>263</v>
      </c>
      <c r="BM536" s="191" t="s">
        <v>1490</v>
      </c>
    </row>
    <row r="537" s="2" customFormat="1">
      <c r="A537" s="38"/>
      <c r="B537" s="39"/>
      <c r="C537" s="38"/>
      <c r="D537" s="193" t="s">
        <v>154</v>
      </c>
      <c r="E537" s="38"/>
      <c r="F537" s="194" t="s">
        <v>1491</v>
      </c>
      <c r="G537" s="38"/>
      <c r="H537" s="38"/>
      <c r="I537" s="195"/>
      <c r="J537" s="38"/>
      <c r="K537" s="38"/>
      <c r="L537" s="39"/>
      <c r="M537" s="196"/>
      <c r="N537" s="197"/>
      <c r="O537" s="77"/>
      <c r="P537" s="77"/>
      <c r="Q537" s="77"/>
      <c r="R537" s="77"/>
      <c r="S537" s="77"/>
      <c r="T537" s="78"/>
      <c r="U537" s="38"/>
      <c r="V537" s="38"/>
      <c r="W537" s="38"/>
      <c r="X537" s="38"/>
      <c r="Y537" s="38"/>
      <c r="Z537" s="38"/>
      <c r="AA537" s="38"/>
      <c r="AB537" s="38"/>
      <c r="AC537" s="38"/>
      <c r="AD537" s="38"/>
      <c r="AE537" s="38"/>
      <c r="AT537" s="19" t="s">
        <v>154</v>
      </c>
      <c r="AU537" s="19" t="s">
        <v>84</v>
      </c>
    </row>
    <row r="538" s="2" customFormat="1">
      <c r="A538" s="38"/>
      <c r="B538" s="39"/>
      <c r="C538" s="38"/>
      <c r="D538" s="198" t="s">
        <v>156</v>
      </c>
      <c r="E538" s="38"/>
      <c r="F538" s="199" t="s">
        <v>1492</v>
      </c>
      <c r="G538" s="38"/>
      <c r="H538" s="38"/>
      <c r="I538" s="195"/>
      <c r="J538" s="38"/>
      <c r="K538" s="38"/>
      <c r="L538" s="39"/>
      <c r="M538" s="196"/>
      <c r="N538" s="197"/>
      <c r="O538" s="77"/>
      <c r="P538" s="77"/>
      <c r="Q538" s="77"/>
      <c r="R538" s="77"/>
      <c r="S538" s="77"/>
      <c r="T538" s="78"/>
      <c r="U538" s="38"/>
      <c r="V538" s="38"/>
      <c r="W538" s="38"/>
      <c r="X538" s="38"/>
      <c r="Y538" s="38"/>
      <c r="Z538" s="38"/>
      <c r="AA538" s="38"/>
      <c r="AB538" s="38"/>
      <c r="AC538" s="38"/>
      <c r="AD538" s="38"/>
      <c r="AE538" s="38"/>
      <c r="AT538" s="19" t="s">
        <v>156</v>
      </c>
      <c r="AU538" s="19" t="s">
        <v>84</v>
      </c>
    </row>
    <row r="539" s="2" customFormat="1" ht="33" customHeight="1">
      <c r="A539" s="38"/>
      <c r="B539" s="179"/>
      <c r="C539" s="180" t="s">
        <v>814</v>
      </c>
      <c r="D539" s="180" t="s">
        <v>147</v>
      </c>
      <c r="E539" s="181" t="s">
        <v>1493</v>
      </c>
      <c r="F539" s="182" t="s">
        <v>1494</v>
      </c>
      <c r="G539" s="183" t="s">
        <v>169</v>
      </c>
      <c r="H539" s="184">
        <v>0.002</v>
      </c>
      <c r="I539" s="185"/>
      <c r="J539" s="186">
        <f>ROUND(I539*H539,2)</f>
        <v>0</v>
      </c>
      <c r="K539" s="182" t="s">
        <v>151</v>
      </c>
      <c r="L539" s="39"/>
      <c r="M539" s="187" t="s">
        <v>1</v>
      </c>
      <c r="N539" s="188" t="s">
        <v>39</v>
      </c>
      <c r="O539" s="77"/>
      <c r="P539" s="189">
        <f>O539*H539</f>
        <v>0</v>
      </c>
      <c r="Q539" s="189">
        <v>0</v>
      </c>
      <c r="R539" s="189">
        <f>Q539*H539</f>
        <v>0</v>
      </c>
      <c r="S539" s="189">
        <v>0</v>
      </c>
      <c r="T539" s="190">
        <f>S539*H539</f>
        <v>0</v>
      </c>
      <c r="U539" s="38"/>
      <c r="V539" s="38"/>
      <c r="W539" s="38"/>
      <c r="X539" s="38"/>
      <c r="Y539" s="38"/>
      <c r="Z539" s="38"/>
      <c r="AA539" s="38"/>
      <c r="AB539" s="38"/>
      <c r="AC539" s="38"/>
      <c r="AD539" s="38"/>
      <c r="AE539" s="38"/>
      <c r="AR539" s="191" t="s">
        <v>263</v>
      </c>
      <c r="AT539" s="191" t="s">
        <v>147</v>
      </c>
      <c r="AU539" s="191" t="s">
        <v>84</v>
      </c>
      <c r="AY539" s="19" t="s">
        <v>145</v>
      </c>
      <c r="BE539" s="192">
        <f>IF(N539="základní",J539,0)</f>
        <v>0</v>
      </c>
      <c r="BF539" s="192">
        <f>IF(N539="snížená",J539,0)</f>
        <v>0</v>
      </c>
      <c r="BG539" s="192">
        <f>IF(N539="zákl. přenesená",J539,0)</f>
        <v>0</v>
      </c>
      <c r="BH539" s="192">
        <f>IF(N539="sníž. přenesená",J539,0)</f>
        <v>0</v>
      </c>
      <c r="BI539" s="192">
        <f>IF(N539="nulová",J539,0)</f>
        <v>0</v>
      </c>
      <c r="BJ539" s="19" t="s">
        <v>82</v>
      </c>
      <c r="BK539" s="192">
        <f>ROUND(I539*H539,2)</f>
        <v>0</v>
      </c>
      <c r="BL539" s="19" t="s">
        <v>263</v>
      </c>
      <c r="BM539" s="191" t="s">
        <v>1495</v>
      </c>
    </row>
    <row r="540" s="2" customFormat="1">
      <c r="A540" s="38"/>
      <c r="B540" s="39"/>
      <c r="C540" s="38"/>
      <c r="D540" s="193" t="s">
        <v>154</v>
      </c>
      <c r="E540" s="38"/>
      <c r="F540" s="194" t="s">
        <v>1496</v>
      </c>
      <c r="G540" s="38"/>
      <c r="H540" s="38"/>
      <c r="I540" s="195"/>
      <c r="J540" s="38"/>
      <c r="K540" s="38"/>
      <c r="L540" s="39"/>
      <c r="M540" s="196"/>
      <c r="N540" s="197"/>
      <c r="O540" s="77"/>
      <c r="P540" s="77"/>
      <c r="Q540" s="77"/>
      <c r="R540" s="77"/>
      <c r="S540" s="77"/>
      <c r="T540" s="78"/>
      <c r="U540" s="38"/>
      <c r="V540" s="38"/>
      <c r="W540" s="38"/>
      <c r="X540" s="38"/>
      <c r="Y540" s="38"/>
      <c r="Z540" s="38"/>
      <c r="AA540" s="38"/>
      <c r="AB540" s="38"/>
      <c r="AC540" s="38"/>
      <c r="AD540" s="38"/>
      <c r="AE540" s="38"/>
      <c r="AT540" s="19" t="s">
        <v>154</v>
      </c>
      <c r="AU540" s="19" t="s">
        <v>84</v>
      </c>
    </row>
    <row r="541" s="2" customFormat="1">
      <c r="A541" s="38"/>
      <c r="B541" s="39"/>
      <c r="C541" s="38"/>
      <c r="D541" s="198" t="s">
        <v>156</v>
      </c>
      <c r="E541" s="38"/>
      <c r="F541" s="199" t="s">
        <v>1497</v>
      </c>
      <c r="G541" s="38"/>
      <c r="H541" s="38"/>
      <c r="I541" s="195"/>
      <c r="J541" s="38"/>
      <c r="K541" s="38"/>
      <c r="L541" s="39"/>
      <c r="M541" s="196"/>
      <c r="N541" s="197"/>
      <c r="O541" s="77"/>
      <c r="P541" s="77"/>
      <c r="Q541" s="77"/>
      <c r="R541" s="77"/>
      <c r="S541" s="77"/>
      <c r="T541" s="78"/>
      <c r="U541" s="38"/>
      <c r="V541" s="38"/>
      <c r="W541" s="38"/>
      <c r="X541" s="38"/>
      <c r="Y541" s="38"/>
      <c r="Z541" s="38"/>
      <c r="AA541" s="38"/>
      <c r="AB541" s="38"/>
      <c r="AC541" s="38"/>
      <c r="AD541" s="38"/>
      <c r="AE541" s="38"/>
      <c r="AT541" s="19" t="s">
        <v>156</v>
      </c>
      <c r="AU541" s="19" t="s">
        <v>84</v>
      </c>
    </row>
    <row r="542" s="12" customFormat="1" ht="25.92" customHeight="1">
      <c r="A542" s="12"/>
      <c r="B542" s="166"/>
      <c r="C542" s="12"/>
      <c r="D542" s="167" t="s">
        <v>73</v>
      </c>
      <c r="E542" s="168" t="s">
        <v>1498</v>
      </c>
      <c r="F542" s="168" t="s">
        <v>1499</v>
      </c>
      <c r="G542" s="12"/>
      <c r="H542" s="12"/>
      <c r="I542" s="169"/>
      <c r="J542" s="170">
        <f>BK542</f>
        <v>0</v>
      </c>
      <c r="K542" s="12"/>
      <c r="L542" s="166"/>
      <c r="M542" s="171"/>
      <c r="N542" s="172"/>
      <c r="O542" s="172"/>
      <c r="P542" s="173">
        <f>SUM(P543:P560)</f>
        <v>0</v>
      </c>
      <c r="Q542" s="172"/>
      <c r="R542" s="173">
        <f>SUM(R543:R560)</f>
        <v>0</v>
      </c>
      <c r="S542" s="172"/>
      <c r="T542" s="174">
        <f>SUM(T543:T560)</f>
        <v>0</v>
      </c>
      <c r="U542" s="12"/>
      <c r="V542" s="12"/>
      <c r="W542" s="12"/>
      <c r="X542" s="12"/>
      <c r="Y542" s="12"/>
      <c r="Z542" s="12"/>
      <c r="AA542" s="12"/>
      <c r="AB542" s="12"/>
      <c r="AC542" s="12"/>
      <c r="AD542" s="12"/>
      <c r="AE542" s="12"/>
      <c r="AR542" s="167" t="s">
        <v>152</v>
      </c>
      <c r="AT542" s="175" t="s">
        <v>73</v>
      </c>
      <c r="AU542" s="175" t="s">
        <v>74</v>
      </c>
      <c r="AY542" s="167" t="s">
        <v>145</v>
      </c>
      <c r="BK542" s="176">
        <f>SUM(BK543:BK560)</f>
        <v>0</v>
      </c>
    </row>
    <row r="543" s="2" customFormat="1" ht="21.75" customHeight="1">
      <c r="A543" s="38"/>
      <c r="B543" s="179"/>
      <c r="C543" s="180" t="s">
        <v>818</v>
      </c>
      <c r="D543" s="180" t="s">
        <v>147</v>
      </c>
      <c r="E543" s="181" t="s">
        <v>1500</v>
      </c>
      <c r="F543" s="182" t="s">
        <v>1501</v>
      </c>
      <c r="G543" s="183" t="s">
        <v>1502</v>
      </c>
      <c r="H543" s="184">
        <v>96</v>
      </c>
      <c r="I543" s="185"/>
      <c r="J543" s="186">
        <f>ROUND(I543*H543,2)</f>
        <v>0</v>
      </c>
      <c r="K543" s="182" t="s">
        <v>151</v>
      </c>
      <c r="L543" s="39"/>
      <c r="M543" s="187" t="s">
        <v>1</v>
      </c>
      <c r="N543" s="188" t="s">
        <v>39</v>
      </c>
      <c r="O543" s="77"/>
      <c r="P543" s="189">
        <f>O543*H543</f>
        <v>0</v>
      </c>
      <c r="Q543" s="189">
        <v>0</v>
      </c>
      <c r="R543" s="189">
        <f>Q543*H543</f>
        <v>0</v>
      </c>
      <c r="S543" s="189">
        <v>0</v>
      </c>
      <c r="T543" s="190">
        <f>S543*H543</f>
        <v>0</v>
      </c>
      <c r="U543" s="38"/>
      <c r="V543" s="38"/>
      <c r="W543" s="38"/>
      <c r="X543" s="38"/>
      <c r="Y543" s="38"/>
      <c r="Z543" s="38"/>
      <c r="AA543" s="38"/>
      <c r="AB543" s="38"/>
      <c r="AC543" s="38"/>
      <c r="AD543" s="38"/>
      <c r="AE543" s="38"/>
      <c r="AR543" s="191" t="s">
        <v>1503</v>
      </c>
      <c r="AT543" s="191" t="s">
        <v>147</v>
      </c>
      <c r="AU543" s="191" t="s">
        <v>82</v>
      </c>
      <c r="AY543" s="19" t="s">
        <v>145</v>
      </c>
      <c r="BE543" s="192">
        <f>IF(N543="základní",J543,0)</f>
        <v>0</v>
      </c>
      <c r="BF543" s="192">
        <f>IF(N543="snížená",J543,0)</f>
        <v>0</v>
      </c>
      <c r="BG543" s="192">
        <f>IF(N543="zákl. přenesená",J543,0)</f>
        <v>0</v>
      </c>
      <c r="BH543" s="192">
        <f>IF(N543="sníž. přenesená",J543,0)</f>
        <v>0</v>
      </c>
      <c r="BI543" s="192">
        <f>IF(N543="nulová",J543,0)</f>
        <v>0</v>
      </c>
      <c r="BJ543" s="19" t="s">
        <v>82</v>
      </c>
      <c r="BK543" s="192">
        <f>ROUND(I543*H543,2)</f>
        <v>0</v>
      </c>
      <c r="BL543" s="19" t="s">
        <v>1503</v>
      </c>
      <c r="BM543" s="191" t="s">
        <v>1504</v>
      </c>
    </row>
    <row r="544" s="2" customFormat="1">
      <c r="A544" s="38"/>
      <c r="B544" s="39"/>
      <c r="C544" s="38"/>
      <c r="D544" s="193" t="s">
        <v>154</v>
      </c>
      <c r="E544" s="38"/>
      <c r="F544" s="194" t="s">
        <v>1505</v>
      </c>
      <c r="G544" s="38"/>
      <c r="H544" s="38"/>
      <c r="I544" s="195"/>
      <c r="J544" s="38"/>
      <c r="K544" s="38"/>
      <c r="L544" s="39"/>
      <c r="M544" s="196"/>
      <c r="N544" s="197"/>
      <c r="O544" s="77"/>
      <c r="P544" s="77"/>
      <c r="Q544" s="77"/>
      <c r="R544" s="77"/>
      <c r="S544" s="77"/>
      <c r="T544" s="78"/>
      <c r="U544" s="38"/>
      <c r="V544" s="38"/>
      <c r="W544" s="38"/>
      <c r="X544" s="38"/>
      <c r="Y544" s="38"/>
      <c r="Z544" s="38"/>
      <c r="AA544" s="38"/>
      <c r="AB544" s="38"/>
      <c r="AC544" s="38"/>
      <c r="AD544" s="38"/>
      <c r="AE544" s="38"/>
      <c r="AT544" s="19" t="s">
        <v>154</v>
      </c>
      <c r="AU544" s="19" t="s">
        <v>82</v>
      </c>
    </row>
    <row r="545" s="2" customFormat="1">
      <c r="A545" s="38"/>
      <c r="B545" s="39"/>
      <c r="C545" s="38"/>
      <c r="D545" s="198" t="s">
        <v>156</v>
      </c>
      <c r="E545" s="38"/>
      <c r="F545" s="199" t="s">
        <v>1506</v>
      </c>
      <c r="G545" s="38"/>
      <c r="H545" s="38"/>
      <c r="I545" s="195"/>
      <c r="J545" s="38"/>
      <c r="K545" s="38"/>
      <c r="L545" s="39"/>
      <c r="M545" s="196"/>
      <c r="N545" s="197"/>
      <c r="O545" s="77"/>
      <c r="P545" s="77"/>
      <c r="Q545" s="77"/>
      <c r="R545" s="77"/>
      <c r="S545" s="77"/>
      <c r="T545" s="78"/>
      <c r="U545" s="38"/>
      <c r="V545" s="38"/>
      <c r="W545" s="38"/>
      <c r="X545" s="38"/>
      <c r="Y545" s="38"/>
      <c r="Z545" s="38"/>
      <c r="AA545" s="38"/>
      <c r="AB545" s="38"/>
      <c r="AC545" s="38"/>
      <c r="AD545" s="38"/>
      <c r="AE545" s="38"/>
      <c r="AT545" s="19" t="s">
        <v>156</v>
      </c>
      <c r="AU545" s="19" t="s">
        <v>82</v>
      </c>
    </row>
    <row r="546" s="15" customFormat="1">
      <c r="A546" s="15"/>
      <c r="B546" s="216"/>
      <c r="C546" s="15"/>
      <c r="D546" s="193" t="s">
        <v>158</v>
      </c>
      <c r="E546" s="217" t="s">
        <v>1</v>
      </c>
      <c r="F546" s="218" t="s">
        <v>1259</v>
      </c>
      <c r="G546" s="15"/>
      <c r="H546" s="217" t="s">
        <v>1</v>
      </c>
      <c r="I546" s="219"/>
      <c r="J546" s="15"/>
      <c r="K546" s="15"/>
      <c r="L546" s="216"/>
      <c r="M546" s="220"/>
      <c r="N546" s="221"/>
      <c r="O546" s="221"/>
      <c r="P546" s="221"/>
      <c r="Q546" s="221"/>
      <c r="R546" s="221"/>
      <c r="S546" s="221"/>
      <c r="T546" s="222"/>
      <c r="U546" s="15"/>
      <c r="V546" s="15"/>
      <c r="W546" s="15"/>
      <c r="X546" s="15"/>
      <c r="Y546" s="15"/>
      <c r="Z546" s="15"/>
      <c r="AA546" s="15"/>
      <c r="AB546" s="15"/>
      <c r="AC546" s="15"/>
      <c r="AD546" s="15"/>
      <c r="AE546" s="15"/>
      <c r="AT546" s="217" t="s">
        <v>158</v>
      </c>
      <c r="AU546" s="217" t="s">
        <v>82</v>
      </c>
      <c r="AV546" s="15" t="s">
        <v>82</v>
      </c>
      <c r="AW546" s="15" t="s">
        <v>31</v>
      </c>
      <c r="AX546" s="15" t="s">
        <v>74</v>
      </c>
      <c r="AY546" s="217" t="s">
        <v>145</v>
      </c>
    </row>
    <row r="547" s="15" customFormat="1">
      <c r="A547" s="15"/>
      <c r="B547" s="216"/>
      <c r="C547" s="15"/>
      <c r="D547" s="193" t="s">
        <v>158</v>
      </c>
      <c r="E547" s="217" t="s">
        <v>1</v>
      </c>
      <c r="F547" s="218" t="s">
        <v>1507</v>
      </c>
      <c r="G547" s="15"/>
      <c r="H547" s="217" t="s">
        <v>1</v>
      </c>
      <c r="I547" s="219"/>
      <c r="J547" s="15"/>
      <c r="K547" s="15"/>
      <c r="L547" s="216"/>
      <c r="M547" s="220"/>
      <c r="N547" s="221"/>
      <c r="O547" s="221"/>
      <c r="P547" s="221"/>
      <c r="Q547" s="221"/>
      <c r="R547" s="221"/>
      <c r="S547" s="221"/>
      <c r="T547" s="222"/>
      <c r="U547" s="15"/>
      <c r="V547" s="15"/>
      <c r="W547" s="15"/>
      <c r="X547" s="15"/>
      <c r="Y547" s="15"/>
      <c r="Z547" s="15"/>
      <c r="AA547" s="15"/>
      <c r="AB547" s="15"/>
      <c r="AC547" s="15"/>
      <c r="AD547" s="15"/>
      <c r="AE547" s="15"/>
      <c r="AT547" s="217" t="s">
        <v>158</v>
      </c>
      <c r="AU547" s="217" t="s">
        <v>82</v>
      </c>
      <c r="AV547" s="15" t="s">
        <v>82</v>
      </c>
      <c r="AW547" s="15" t="s">
        <v>31</v>
      </c>
      <c r="AX547" s="15" t="s">
        <v>74</v>
      </c>
      <c r="AY547" s="217" t="s">
        <v>145</v>
      </c>
    </row>
    <row r="548" s="15" customFormat="1">
      <c r="A548" s="15"/>
      <c r="B548" s="216"/>
      <c r="C548" s="15"/>
      <c r="D548" s="193" t="s">
        <v>158</v>
      </c>
      <c r="E548" s="217" t="s">
        <v>1</v>
      </c>
      <c r="F548" s="218" t="s">
        <v>1508</v>
      </c>
      <c r="G548" s="15"/>
      <c r="H548" s="217" t="s">
        <v>1</v>
      </c>
      <c r="I548" s="219"/>
      <c r="J548" s="15"/>
      <c r="K548" s="15"/>
      <c r="L548" s="216"/>
      <c r="M548" s="220"/>
      <c r="N548" s="221"/>
      <c r="O548" s="221"/>
      <c r="P548" s="221"/>
      <c r="Q548" s="221"/>
      <c r="R548" s="221"/>
      <c r="S548" s="221"/>
      <c r="T548" s="222"/>
      <c r="U548" s="15"/>
      <c r="V548" s="15"/>
      <c r="W548" s="15"/>
      <c r="X548" s="15"/>
      <c r="Y548" s="15"/>
      <c r="Z548" s="15"/>
      <c r="AA548" s="15"/>
      <c r="AB548" s="15"/>
      <c r="AC548" s="15"/>
      <c r="AD548" s="15"/>
      <c r="AE548" s="15"/>
      <c r="AT548" s="217" t="s">
        <v>158</v>
      </c>
      <c r="AU548" s="217" t="s">
        <v>82</v>
      </c>
      <c r="AV548" s="15" t="s">
        <v>82</v>
      </c>
      <c r="AW548" s="15" t="s">
        <v>31</v>
      </c>
      <c r="AX548" s="15" t="s">
        <v>74</v>
      </c>
      <c r="AY548" s="217" t="s">
        <v>145</v>
      </c>
    </row>
    <row r="549" s="15" customFormat="1">
      <c r="A549" s="15"/>
      <c r="B549" s="216"/>
      <c r="C549" s="15"/>
      <c r="D549" s="193" t="s">
        <v>158</v>
      </c>
      <c r="E549" s="217" t="s">
        <v>1</v>
      </c>
      <c r="F549" s="218" t="s">
        <v>1509</v>
      </c>
      <c r="G549" s="15"/>
      <c r="H549" s="217" t="s">
        <v>1</v>
      </c>
      <c r="I549" s="219"/>
      <c r="J549" s="15"/>
      <c r="K549" s="15"/>
      <c r="L549" s="216"/>
      <c r="M549" s="220"/>
      <c r="N549" s="221"/>
      <c r="O549" s="221"/>
      <c r="P549" s="221"/>
      <c r="Q549" s="221"/>
      <c r="R549" s="221"/>
      <c r="S549" s="221"/>
      <c r="T549" s="222"/>
      <c r="U549" s="15"/>
      <c r="V549" s="15"/>
      <c r="W549" s="15"/>
      <c r="X549" s="15"/>
      <c r="Y549" s="15"/>
      <c r="Z549" s="15"/>
      <c r="AA549" s="15"/>
      <c r="AB549" s="15"/>
      <c r="AC549" s="15"/>
      <c r="AD549" s="15"/>
      <c r="AE549" s="15"/>
      <c r="AT549" s="217" t="s">
        <v>158</v>
      </c>
      <c r="AU549" s="217" t="s">
        <v>82</v>
      </c>
      <c r="AV549" s="15" t="s">
        <v>82</v>
      </c>
      <c r="AW549" s="15" t="s">
        <v>31</v>
      </c>
      <c r="AX549" s="15" t="s">
        <v>74</v>
      </c>
      <c r="AY549" s="217" t="s">
        <v>145</v>
      </c>
    </row>
    <row r="550" s="15" customFormat="1">
      <c r="A550" s="15"/>
      <c r="B550" s="216"/>
      <c r="C550" s="15"/>
      <c r="D550" s="193" t="s">
        <v>158</v>
      </c>
      <c r="E550" s="217" t="s">
        <v>1</v>
      </c>
      <c r="F550" s="218" t="s">
        <v>1510</v>
      </c>
      <c r="G550" s="15"/>
      <c r="H550" s="217" t="s">
        <v>1</v>
      </c>
      <c r="I550" s="219"/>
      <c r="J550" s="15"/>
      <c r="K550" s="15"/>
      <c r="L550" s="216"/>
      <c r="M550" s="220"/>
      <c r="N550" s="221"/>
      <c r="O550" s="221"/>
      <c r="P550" s="221"/>
      <c r="Q550" s="221"/>
      <c r="R550" s="221"/>
      <c r="S550" s="221"/>
      <c r="T550" s="222"/>
      <c r="U550" s="15"/>
      <c r="V550" s="15"/>
      <c r="W550" s="15"/>
      <c r="X550" s="15"/>
      <c r="Y550" s="15"/>
      <c r="Z550" s="15"/>
      <c r="AA550" s="15"/>
      <c r="AB550" s="15"/>
      <c r="AC550" s="15"/>
      <c r="AD550" s="15"/>
      <c r="AE550" s="15"/>
      <c r="AT550" s="217" t="s">
        <v>158</v>
      </c>
      <c r="AU550" s="217" t="s">
        <v>82</v>
      </c>
      <c r="AV550" s="15" t="s">
        <v>82</v>
      </c>
      <c r="AW550" s="15" t="s">
        <v>31</v>
      </c>
      <c r="AX550" s="15" t="s">
        <v>74</v>
      </c>
      <c r="AY550" s="217" t="s">
        <v>145</v>
      </c>
    </row>
    <row r="551" s="15" customFormat="1">
      <c r="A551" s="15"/>
      <c r="B551" s="216"/>
      <c r="C551" s="15"/>
      <c r="D551" s="193" t="s">
        <v>158</v>
      </c>
      <c r="E551" s="217" t="s">
        <v>1</v>
      </c>
      <c r="F551" s="218" t="s">
        <v>1511</v>
      </c>
      <c r="G551" s="15"/>
      <c r="H551" s="217" t="s">
        <v>1</v>
      </c>
      <c r="I551" s="219"/>
      <c r="J551" s="15"/>
      <c r="K551" s="15"/>
      <c r="L551" s="216"/>
      <c r="M551" s="220"/>
      <c r="N551" s="221"/>
      <c r="O551" s="221"/>
      <c r="P551" s="221"/>
      <c r="Q551" s="221"/>
      <c r="R551" s="221"/>
      <c r="S551" s="221"/>
      <c r="T551" s="222"/>
      <c r="U551" s="15"/>
      <c r="V551" s="15"/>
      <c r="W551" s="15"/>
      <c r="X551" s="15"/>
      <c r="Y551" s="15"/>
      <c r="Z551" s="15"/>
      <c r="AA551" s="15"/>
      <c r="AB551" s="15"/>
      <c r="AC551" s="15"/>
      <c r="AD551" s="15"/>
      <c r="AE551" s="15"/>
      <c r="AT551" s="217" t="s">
        <v>158</v>
      </c>
      <c r="AU551" s="217" t="s">
        <v>82</v>
      </c>
      <c r="AV551" s="15" t="s">
        <v>82</v>
      </c>
      <c r="AW551" s="15" t="s">
        <v>31</v>
      </c>
      <c r="AX551" s="15" t="s">
        <v>74</v>
      </c>
      <c r="AY551" s="217" t="s">
        <v>145</v>
      </c>
    </row>
    <row r="552" s="15" customFormat="1">
      <c r="A552" s="15"/>
      <c r="B552" s="216"/>
      <c r="C552" s="15"/>
      <c r="D552" s="193" t="s">
        <v>158</v>
      </c>
      <c r="E552" s="217" t="s">
        <v>1</v>
      </c>
      <c r="F552" s="218" t="s">
        <v>1512</v>
      </c>
      <c r="G552" s="15"/>
      <c r="H552" s="217" t="s">
        <v>1</v>
      </c>
      <c r="I552" s="219"/>
      <c r="J552" s="15"/>
      <c r="K552" s="15"/>
      <c r="L552" s="216"/>
      <c r="M552" s="220"/>
      <c r="N552" s="221"/>
      <c r="O552" s="221"/>
      <c r="P552" s="221"/>
      <c r="Q552" s="221"/>
      <c r="R552" s="221"/>
      <c r="S552" s="221"/>
      <c r="T552" s="222"/>
      <c r="U552" s="15"/>
      <c r="V552" s="15"/>
      <c r="W552" s="15"/>
      <c r="X552" s="15"/>
      <c r="Y552" s="15"/>
      <c r="Z552" s="15"/>
      <c r="AA552" s="15"/>
      <c r="AB552" s="15"/>
      <c r="AC552" s="15"/>
      <c r="AD552" s="15"/>
      <c r="AE552" s="15"/>
      <c r="AT552" s="217" t="s">
        <v>158</v>
      </c>
      <c r="AU552" s="217" t="s">
        <v>82</v>
      </c>
      <c r="AV552" s="15" t="s">
        <v>82</v>
      </c>
      <c r="AW552" s="15" t="s">
        <v>31</v>
      </c>
      <c r="AX552" s="15" t="s">
        <v>74</v>
      </c>
      <c r="AY552" s="217" t="s">
        <v>145</v>
      </c>
    </row>
    <row r="553" s="15" customFormat="1">
      <c r="A553" s="15"/>
      <c r="B553" s="216"/>
      <c r="C553" s="15"/>
      <c r="D553" s="193" t="s">
        <v>158</v>
      </c>
      <c r="E553" s="217" t="s">
        <v>1</v>
      </c>
      <c r="F553" s="218" t="s">
        <v>1513</v>
      </c>
      <c r="G553" s="15"/>
      <c r="H553" s="217" t="s">
        <v>1</v>
      </c>
      <c r="I553" s="219"/>
      <c r="J553" s="15"/>
      <c r="K553" s="15"/>
      <c r="L553" s="216"/>
      <c r="M553" s="220"/>
      <c r="N553" s="221"/>
      <c r="O553" s="221"/>
      <c r="P553" s="221"/>
      <c r="Q553" s="221"/>
      <c r="R553" s="221"/>
      <c r="S553" s="221"/>
      <c r="T553" s="222"/>
      <c r="U553" s="15"/>
      <c r="V553" s="15"/>
      <c r="W553" s="15"/>
      <c r="X553" s="15"/>
      <c r="Y553" s="15"/>
      <c r="Z553" s="15"/>
      <c r="AA553" s="15"/>
      <c r="AB553" s="15"/>
      <c r="AC553" s="15"/>
      <c r="AD553" s="15"/>
      <c r="AE553" s="15"/>
      <c r="AT553" s="217" t="s">
        <v>158</v>
      </c>
      <c r="AU553" s="217" t="s">
        <v>82</v>
      </c>
      <c r="AV553" s="15" t="s">
        <v>82</v>
      </c>
      <c r="AW553" s="15" t="s">
        <v>31</v>
      </c>
      <c r="AX553" s="15" t="s">
        <v>74</v>
      </c>
      <c r="AY553" s="217" t="s">
        <v>145</v>
      </c>
    </row>
    <row r="554" s="15" customFormat="1">
      <c r="A554" s="15"/>
      <c r="B554" s="216"/>
      <c r="C554" s="15"/>
      <c r="D554" s="193" t="s">
        <v>158</v>
      </c>
      <c r="E554" s="217" t="s">
        <v>1</v>
      </c>
      <c r="F554" s="218" t="s">
        <v>1514</v>
      </c>
      <c r="G554" s="15"/>
      <c r="H554" s="217" t="s">
        <v>1</v>
      </c>
      <c r="I554" s="219"/>
      <c r="J554" s="15"/>
      <c r="K554" s="15"/>
      <c r="L554" s="216"/>
      <c r="M554" s="220"/>
      <c r="N554" s="221"/>
      <c r="O554" s="221"/>
      <c r="P554" s="221"/>
      <c r="Q554" s="221"/>
      <c r="R554" s="221"/>
      <c r="S554" s="221"/>
      <c r="T554" s="222"/>
      <c r="U554" s="15"/>
      <c r="V554" s="15"/>
      <c r="W554" s="15"/>
      <c r="X554" s="15"/>
      <c r="Y554" s="15"/>
      <c r="Z554" s="15"/>
      <c r="AA554" s="15"/>
      <c r="AB554" s="15"/>
      <c r="AC554" s="15"/>
      <c r="AD554" s="15"/>
      <c r="AE554" s="15"/>
      <c r="AT554" s="217" t="s">
        <v>158</v>
      </c>
      <c r="AU554" s="217" t="s">
        <v>82</v>
      </c>
      <c r="AV554" s="15" t="s">
        <v>82</v>
      </c>
      <c r="AW554" s="15" t="s">
        <v>31</v>
      </c>
      <c r="AX554" s="15" t="s">
        <v>74</v>
      </c>
      <c r="AY554" s="217" t="s">
        <v>145</v>
      </c>
    </row>
    <row r="555" s="15" customFormat="1">
      <c r="A555" s="15"/>
      <c r="B555" s="216"/>
      <c r="C555" s="15"/>
      <c r="D555" s="193" t="s">
        <v>158</v>
      </c>
      <c r="E555" s="217" t="s">
        <v>1</v>
      </c>
      <c r="F555" s="218" t="s">
        <v>1513</v>
      </c>
      <c r="G555" s="15"/>
      <c r="H555" s="217" t="s">
        <v>1</v>
      </c>
      <c r="I555" s="219"/>
      <c r="J555" s="15"/>
      <c r="K555" s="15"/>
      <c r="L555" s="216"/>
      <c r="M555" s="220"/>
      <c r="N555" s="221"/>
      <c r="O555" s="221"/>
      <c r="P555" s="221"/>
      <c r="Q555" s="221"/>
      <c r="R555" s="221"/>
      <c r="S555" s="221"/>
      <c r="T555" s="222"/>
      <c r="U555" s="15"/>
      <c r="V555" s="15"/>
      <c r="W555" s="15"/>
      <c r="X555" s="15"/>
      <c r="Y555" s="15"/>
      <c r="Z555" s="15"/>
      <c r="AA555" s="15"/>
      <c r="AB555" s="15"/>
      <c r="AC555" s="15"/>
      <c r="AD555" s="15"/>
      <c r="AE555" s="15"/>
      <c r="AT555" s="217" t="s">
        <v>158</v>
      </c>
      <c r="AU555" s="217" t="s">
        <v>82</v>
      </c>
      <c r="AV555" s="15" t="s">
        <v>82</v>
      </c>
      <c r="AW555" s="15" t="s">
        <v>31</v>
      </c>
      <c r="AX555" s="15" t="s">
        <v>74</v>
      </c>
      <c r="AY555" s="217" t="s">
        <v>145</v>
      </c>
    </row>
    <row r="556" s="15" customFormat="1">
      <c r="A556" s="15"/>
      <c r="B556" s="216"/>
      <c r="C556" s="15"/>
      <c r="D556" s="193" t="s">
        <v>158</v>
      </c>
      <c r="E556" s="217" t="s">
        <v>1</v>
      </c>
      <c r="F556" s="218" t="s">
        <v>1515</v>
      </c>
      <c r="G556" s="15"/>
      <c r="H556" s="217" t="s">
        <v>1</v>
      </c>
      <c r="I556" s="219"/>
      <c r="J556" s="15"/>
      <c r="K556" s="15"/>
      <c r="L556" s="216"/>
      <c r="M556" s="220"/>
      <c r="N556" s="221"/>
      <c r="O556" s="221"/>
      <c r="P556" s="221"/>
      <c r="Q556" s="221"/>
      <c r="R556" s="221"/>
      <c r="S556" s="221"/>
      <c r="T556" s="222"/>
      <c r="U556" s="15"/>
      <c r="V556" s="15"/>
      <c r="W556" s="15"/>
      <c r="X556" s="15"/>
      <c r="Y556" s="15"/>
      <c r="Z556" s="15"/>
      <c r="AA556" s="15"/>
      <c r="AB556" s="15"/>
      <c r="AC556" s="15"/>
      <c r="AD556" s="15"/>
      <c r="AE556" s="15"/>
      <c r="AT556" s="217" t="s">
        <v>158</v>
      </c>
      <c r="AU556" s="217" t="s">
        <v>82</v>
      </c>
      <c r="AV556" s="15" t="s">
        <v>82</v>
      </c>
      <c r="AW556" s="15" t="s">
        <v>31</v>
      </c>
      <c r="AX556" s="15" t="s">
        <v>74</v>
      </c>
      <c r="AY556" s="217" t="s">
        <v>145</v>
      </c>
    </row>
    <row r="557" s="15" customFormat="1">
      <c r="A557" s="15"/>
      <c r="B557" s="216"/>
      <c r="C557" s="15"/>
      <c r="D557" s="193" t="s">
        <v>158</v>
      </c>
      <c r="E557" s="217" t="s">
        <v>1</v>
      </c>
      <c r="F557" s="218" t="s">
        <v>1516</v>
      </c>
      <c r="G557" s="15"/>
      <c r="H557" s="217" t="s">
        <v>1</v>
      </c>
      <c r="I557" s="219"/>
      <c r="J557" s="15"/>
      <c r="K557" s="15"/>
      <c r="L557" s="216"/>
      <c r="M557" s="220"/>
      <c r="N557" s="221"/>
      <c r="O557" s="221"/>
      <c r="P557" s="221"/>
      <c r="Q557" s="221"/>
      <c r="R557" s="221"/>
      <c r="S557" s="221"/>
      <c r="T557" s="222"/>
      <c r="U557" s="15"/>
      <c r="V557" s="15"/>
      <c r="W557" s="15"/>
      <c r="X557" s="15"/>
      <c r="Y557" s="15"/>
      <c r="Z557" s="15"/>
      <c r="AA557" s="15"/>
      <c r="AB557" s="15"/>
      <c r="AC557" s="15"/>
      <c r="AD557" s="15"/>
      <c r="AE557" s="15"/>
      <c r="AT557" s="217" t="s">
        <v>158</v>
      </c>
      <c r="AU557" s="217" t="s">
        <v>82</v>
      </c>
      <c r="AV557" s="15" t="s">
        <v>82</v>
      </c>
      <c r="AW557" s="15" t="s">
        <v>31</v>
      </c>
      <c r="AX557" s="15" t="s">
        <v>74</v>
      </c>
      <c r="AY557" s="217" t="s">
        <v>145</v>
      </c>
    </row>
    <row r="558" s="15" customFormat="1">
      <c r="A558" s="15"/>
      <c r="B558" s="216"/>
      <c r="C558" s="15"/>
      <c r="D558" s="193" t="s">
        <v>158</v>
      </c>
      <c r="E558" s="217" t="s">
        <v>1</v>
      </c>
      <c r="F558" s="218" t="s">
        <v>1517</v>
      </c>
      <c r="G558" s="15"/>
      <c r="H558" s="217" t="s">
        <v>1</v>
      </c>
      <c r="I558" s="219"/>
      <c r="J558" s="15"/>
      <c r="K558" s="15"/>
      <c r="L558" s="216"/>
      <c r="M558" s="220"/>
      <c r="N558" s="221"/>
      <c r="O558" s="221"/>
      <c r="P558" s="221"/>
      <c r="Q558" s="221"/>
      <c r="R558" s="221"/>
      <c r="S558" s="221"/>
      <c r="T558" s="222"/>
      <c r="U558" s="15"/>
      <c r="V558" s="15"/>
      <c r="W558" s="15"/>
      <c r="X558" s="15"/>
      <c r="Y558" s="15"/>
      <c r="Z558" s="15"/>
      <c r="AA558" s="15"/>
      <c r="AB558" s="15"/>
      <c r="AC558" s="15"/>
      <c r="AD558" s="15"/>
      <c r="AE558" s="15"/>
      <c r="AT558" s="217" t="s">
        <v>158</v>
      </c>
      <c r="AU558" s="217" t="s">
        <v>82</v>
      </c>
      <c r="AV558" s="15" t="s">
        <v>82</v>
      </c>
      <c r="AW558" s="15" t="s">
        <v>31</v>
      </c>
      <c r="AX558" s="15" t="s">
        <v>74</v>
      </c>
      <c r="AY558" s="217" t="s">
        <v>145</v>
      </c>
    </row>
    <row r="559" s="13" customFormat="1">
      <c r="A559" s="13"/>
      <c r="B559" s="200"/>
      <c r="C559" s="13"/>
      <c r="D559" s="193" t="s">
        <v>158</v>
      </c>
      <c r="E559" s="201" t="s">
        <v>1</v>
      </c>
      <c r="F559" s="202" t="s">
        <v>1518</v>
      </c>
      <c r="G559" s="13"/>
      <c r="H559" s="203">
        <v>96</v>
      </c>
      <c r="I559" s="204"/>
      <c r="J559" s="13"/>
      <c r="K559" s="13"/>
      <c r="L559" s="200"/>
      <c r="M559" s="205"/>
      <c r="N559" s="206"/>
      <c r="O559" s="206"/>
      <c r="P559" s="206"/>
      <c r="Q559" s="206"/>
      <c r="R559" s="206"/>
      <c r="S559" s="206"/>
      <c r="T559" s="207"/>
      <c r="U559" s="13"/>
      <c r="V559" s="13"/>
      <c r="W559" s="13"/>
      <c r="X559" s="13"/>
      <c r="Y559" s="13"/>
      <c r="Z559" s="13"/>
      <c r="AA559" s="13"/>
      <c r="AB559" s="13"/>
      <c r="AC559" s="13"/>
      <c r="AD559" s="13"/>
      <c r="AE559" s="13"/>
      <c r="AT559" s="201" t="s">
        <v>158</v>
      </c>
      <c r="AU559" s="201" t="s">
        <v>82</v>
      </c>
      <c r="AV559" s="13" t="s">
        <v>84</v>
      </c>
      <c r="AW559" s="13" t="s">
        <v>31</v>
      </c>
      <c r="AX559" s="13" t="s">
        <v>74</v>
      </c>
      <c r="AY559" s="201" t="s">
        <v>145</v>
      </c>
    </row>
    <row r="560" s="14" customFormat="1">
      <c r="A560" s="14"/>
      <c r="B560" s="208"/>
      <c r="C560" s="14"/>
      <c r="D560" s="193" t="s">
        <v>158</v>
      </c>
      <c r="E560" s="209" t="s">
        <v>1</v>
      </c>
      <c r="F560" s="210" t="s">
        <v>160</v>
      </c>
      <c r="G560" s="14"/>
      <c r="H560" s="211">
        <v>96</v>
      </c>
      <c r="I560" s="212"/>
      <c r="J560" s="14"/>
      <c r="K560" s="14"/>
      <c r="L560" s="208"/>
      <c r="M560" s="248"/>
      <c r="N560" s="249"/>
      <c r="O560" s="249"/>
      <c r="P560" s="249"/>
      <c r="Q560" s="249"/>
      <c r="R560" s="249"/>
      <c r="S560" s="249"/>
      <c r="T560" s="250"/>
      <c r="U560" s="14"/>
      <c r="V560" s="14"/>
      <c r="W560" s="14"/>
      <c r="X560" s="14"/>
      <c r="Y560" s="14"/>
      <c r="Z560" s="14"/>
      <c r="AA560" s="14"/>
      <c r="AB560" s="14"/>
      <c r="AC560" s="14"/>
      <c r="AD560" s="14"/>
      <c r="AE560" s="14"/>
      <c r="AT560" s="209" t="s">
        <v>158</v>
      </c>
      <c r="AU560" s="209" t="s">
        <v>82</v>
      </c>
      <c r="AV560" s="14" t="s">
        <v>152</v>
      </c>
      <c r="AW560" s="14" t="s">
        <v>31</v>
      </c>
      <c r="AX560" s="14" t="s">
        <v>82</v>
      </c>
      <c r="AY560" s="209" t="s">
        <v>145</v>
      </c>
    </row>
    <row r="561" s="2" customFormat="1" ht="6.96" customHeight="1">
      <c r="A561" s="38"/>
      <c r="B561" s="60"/>
      <c r="C561" s="61"/>
      <c r="D561" s="61"/>
      <c r="E561" s="61"/>
      <c r="F561" s="61"/>
      <c r="G561" s="61"/>
      <c r="H561" s="61"/>
      <c r="I561" s="61"/>
      <c r="J561" s="61"/>
      <c r="K561" s="61"/>
      <c r="L561" s="39"/>
      <c r="M561" s="38"/>
      <c r="O561" s="38"/>
      <c r="P561" s="38"/>
      <c r="Q561" s="38"/>
      <c r="R561" s="38"/>
      <c r="S561" s="38"/>
      <c r="T561" s="38"/>
      <c r="U561" s="38"/>
      <c r="V561" s="38"/>
      <c r="W561" s="38"/>
      <c r="X561" s="38"/>
      <c r="Y561" s="38"/>
      <c r="Z561" s="38"/>
      <c r="AA561" s="38"/>
      <c r="AB561" s="38"/>
      <c r="AC561" s="38"/>
      <c r="AD561" s="38"/>
      <c r="AE561" s="38"/>
    </row>
  </sheetData>
  <autoFilter ref="C127:K560"/>
  <mergeCells count="12">
    <mergeCell ref="E7:H7"/>
    <mergeCell ref="E9:H9"/>
    <mergeCell ref="E11:H11"/>
    <mergeCell ref="E20:H20"/>
    <mergeCell ref="E29:H29"/>
    <mergeCell ref="E85:H85"/>
    <mergeCell ref="E87:H87"/>
    <mergeCell ref="E89:H89"/>
    <mergeCell ref="E116:H116"/>
    <mergeCell ref="E118:H118"/>
    <mergeCell ref="E120:H120"/>
    <mergeCell ref="L2:V2"/>
  </mergeCells>
  <hyperlinks>
    <hyperlink ref="F133" r:id="rId1" display="https://podminky.urs.cz/item/CS_URS_2024_02/721170974"/>
    <hyperlink ref="F139" r:id="rId2" display="https://podminky.urs.cz/item/CS_URS_2024_02/721171905"/>
    <hyperlink ref="F145" r:id="rId3" display="https://podminky.urs.cz/item/CS_URS_2024_02/721171915"/>
    <hyperlink ref="F151" r:id="rId4" display="https://podminky.urs.cz/item/CS_URS_2024_02/721174041"/>
    <hyperlink ref="F163" r:id="rId5" display="https://podminky.urs.cz/item/CS_URS_2024_02/721174042"/>
    <hyperlink ref="F177" r:id="rId6" display="https://podminky.urs.cz/item/CS_URS_2024_02/721174043"/>
    <hyperlink ref="F191" r:id="rId7" display="https://podminky.urs.cz/item/CS_URS_2024_02/721174045"/>
    <hyperlink ref="F207" r:id="rId8" display="https://podminky.urs.cz/item/CS_URS_2024_02/721194103"/>
    <hyperlink ref="F213" r:id="rId9" display="https://podminky.urs.cz/item/CS_URS_2024_02/721194104"/>
    <hyperlink ref="F219" r:id="rId10" display="https://podminky.urs.cz/item/CS_URS_2024_02/721194105"/>
    <hyperlink ref="F225" r:id="rId11" display="https://podminky.urs.cz/item/CS_URS_2024_02/721194109"/>
    <hyperlink ref="F231" r:id="rId12" display="https://podminky.urs.cz/item/CS_URS_2024_02/721273153"/>
    <hyperlink ref="F237" r:id="rId13" display="https://podminky.urs.cz/item/CS_URS_2024_02/721290111"/>
    <hyperlink ref="F246" r:id="rId14" display="https://podminky.urs.cz/item/CS_URS_2024_02/721910912"/>
    <hyperlink ref="F252" r:id="rId15" display="https://podminky.urs.cz/item/CS_URS_2024_02/998721121"/>
    <hyperlink ref="F255" r:id="rId16" display="https://podminky.urs.cz/item/CS_URS_2024_02/998721129"/>
    <hyperlink ref="F259" r:id="rId17" display="https://podminky.urs.cz/item/CS_URS_2024_02/722171913"/>
    <hyperlink ref="F265" r:id="rId18" display="https://podminky.urs.cz/item/CS_URS_2024_02/722171933"/>
    <hyperlink ref="F277" r:id="rId19" display="https://podminky.urs.cz/item/CS_URS_2024_02/722173914"/>
    <hyperlink ref="F283" r:id="rId20" display="https://podminky.urs.cz/item/CS_URS_2024_02/722176112"/>
    <hyperlink ref="F297" r:id="rId21" display="https://podminky.urs.cz/item/CS_URS_2024_02/722176114"/>
    <hyperlink ref="F311" r:id="rId22" display="https://podminky.urs.cz/item/CS_URS_2024_02/722179191"/>
    <hyperlink ref="F314" r:id="rId23" display="https://podminky.urs.cz/item/CS_URS_2024_02/722181241"/>
    <hyperlink ref="F320" r:id="rId24" display="https://podminky.urs.cz/item/CS_URS_2024_02/722181242"/>
    <hyperlink ref="F326" r:id="rId25" display="https://podminky.urs.cz/item/CS_URS_2024_02/722190401"/>
    <hyperlink ref="F329" r:id="rId26" display="https://podminky.urs.cz/item/CS_URS_2024_02/722190901"/>
    <hyperlink ref="F336" r:id="rId27" display="https://podminky.urs.cz/item/CS_URS_2024_02/722220152"/>
    <hyperlink ref="F339" r:id="rId28" display="https://podminky.urs.cz/item/CS_URS_2024_02/722220991"/>
    <hyperlink ref="F345" r:id="rId29" display="https://podminky.urs.cz/item/CS_URS_2024_02/722224115"/>
    <hyperlink ref="F348" r:id="rId30" display="https://podminky.urs.cz/item/CS_URS_2024_02/722232011"/>
    <hyperlink ref="F351" r:id="rId31" display="https://podminky.urs.cz/item/CS_URS_2024_02/722232062"/>
    <hyperlink ref="F354" r:id="rId32" display="https://podminky.urs.cz/item/CS_URS_2024_02/722239102"/>
    <hyperlink ref="F359" r:id="rId33" display="https://podminky.urs.cz/item/CS_URS_2024_02/722290234"/>
    <hyperlink ref="F365" r:id="rId34" display="https://podminky.urs.cz/item/CS_URS_2024_02/722290246"/>
    <hyperlink ref="F371" r:id="rId35" display="https://podminky.urs.cz/item/CS_URS_2024_02/998722121"/>
    <hyperlink ref="F374" r:id="rId36" display="https://podminky.urs.cz/item/CS_URS_2024_02/998722129"/>
    <hyperlink ref="F378" r:id="rId37" display="https://podminky.urs.cz/item/CS_URS_2024_02/725112022"/>
    <hyperlink ref="F384" r:id="rId38" display="https://podminky.urs.cz/item/CS_URS_2024_02/725119131"/>
    <hyperlink ref="F389" r:id="rId39" display="https://podminky.urs.cz/item/CS_URS_2024_02/725211601"/>
    <hyperlink ref="F395" r:id="rId40" display="https://podminky.urs.cz/item/CS_URS_2024_02/725291652"/>
    <hyperlink ref="F400" r:id="rId41" display="https://podminky.urs.cz/item/CS_URS_2024_02/725291653"/>
    <hyperlink ref="F405" r:id="rId42" display="https://podminky.urs.cz/item/CS_URS_2024_02/725311121"/>
    <hyperlink ref="F411" r:id="rId43" display="https://podminky.urs.cz/item/CS_URS_2024_02/725539201"/>
    <hyperlink ref="F422" r:id="rId44" display="https://podminky.urs.cz/item/CS_URS_2024_02/725819401"/>
    <hyperlink ref="F435" r:id="rId45" display="https://podminky.urs.cz/item/CS_URS_2024_02/725821331"/>
    <hyperlink ref="F441" r:id="rId46" display="https://podminky.urs.cz/item/CS_URS_2024_02/725822633"/>
    <hyperlink ref="F447" r:id="rId47" display="https://podminky.urs.cz/item/CS_URS_2024_02/725861312"/>
    <hyperlink ref="F453" r:id="rId48" display="https://podminky.urs.cz/item/CS_URS_2024_02/725862103"/>
    <hyperlink ref="F459" r:id="rId49" display="https://podminky.urs.cz/item/CS_URS_2024_02/998725121"/>
    <hyperlink ref="F462" r:id="rId50" display="https://podminky.urs.cz/item/CS_URS_2024_02/998725129"/>
    <hyperlink ref="F466" r:id="rId51" display="https://podminky.urs.cz/item/CS_URS_2024_02/726131001"/>
    <hyperlink ref="F472" r:id="rId52" display="https://podminky.urs.cz/item/CS_URS_2024_02/726131001"/>
    <hyperlink ref="F479" r:id="rId53" display="https://podminky.urs.cz/item/CS_URS_2024_02/726131042"/>
    <hyperlink ref="F485" r:id="rId54" display="https://podminky.urs.cz/item/CS_URS_2024_02/726191001"/>
    <hyperlink ref="F491" r:id="rId55" display="https://podminky.urs.cz/item/CS_URS_2024_02/726191002"/>
    <hyperlink ref="F497" r:id="rId56" display="https://podminky.urs.cz/item/CS_URS_2024_02/726191011"/>
    <hyperlink ref="F505" r:id="rId57" display="https://podminky.urs.cz/item/CS_URS_2024_02/998726131"/>
    <hyperlink ref="F508" r:id="rId58" display="https://podminky.urs.cz/item/CS_URS_2024_02/998726139"/>
    <hyperlink ref="F512" r:id="rId59" display="https://podminky.urs.cz/item/CS_URS_2024_02/734211127"/>
    <hyperlink ref="F515" r:id="rId60" display="https://podminky.urs.cz/item/CS_URS_2024_02/998734121"/>
    <hyperlink ref="F518" r:id="rId61" display="https://podminky.urs.cz/item/CS_URS_2024_02/998734129"/>
    <hyperlink ref="F522" r:id="rId62" display="https://podminky.urs.cz/item/CS_URS_2024_02/751613140"/>
    <hyperlink ref="F530" r:id="rId63" display="https://podminky.urs.cz/item/CS_URS_2024_02/751613141"/>
    <hyperlink ref="F538" r:id="rId64" display="https://podminky.urs.cz/item/CS_URS_2024_02/998751121"/>
    <hyperlink ref="F541" r:id="rId65" display="https://podminky.urs.cz/item/CS_URS_2024_02/998751129"/>
    <hyperlink ref="F545" r:id="rId66" display="https://podminky.urs.cz/item/CS_URS_2024_02/HZS2491"/>
  </hyperlinks>
  <pageMargins left="0.39375" right="0.39375" top="0.39375" bottom="0.39375" header="0" footer="0"/>
  <pageSetup paperSize="9" orientation="portrait" blackAndWhite="1" fitToHeight="100"/>
  <headerFooter>
    <oddFooter>&amp;CStrana &amp;P z &amp;N</oddFooter>
  </headerFooter>
  <drawing r:id="rId6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94</v>
      </c>
    </row>
    <row r="3" s="1" customFormat="1" ht="6.96" customHeight="1">
      <c r="B3" s="20"/>
      <c r="C3" s="21"/>
      <c r="D3" s="21"/>
      <c r="E3" s="21"/>
      <c r="F3" s="21"/>
      <c r="G3" s="21"/>
      <c r="H3" s="21"/>
      <c r="I3" s="21"/>
      <c r="J3" s="21"/>
      <c r="K3" s="21"/>
      <c r="L3" s="22"/>
      <c r="AT3" s="19" t="s">
        <v>84</v>
      </c>
    </row>
    <row r="4" s="1" customFormat="1" ht="24.96" customHeight="1">
      <c r="B4" s="22"/>
      <c r="D4" s="23" t="s">
        <v>103</v>
      </c>
      <c r="L4" s="22"/>
      <c r="M4" s="128" t="s">
        <v>10</v>
      </c>
      <c r="AT4" s="19" t="s">
        <v>3</v>
      </c>
    </row>
    <row r="5" s="1" customFormat="1" ht="6.96" customHeight="1">
      <c r="B5" s="22"/>
      <c r="L5" s="22"/>
    </row>
    <row r="6" s="1" customFormat="1" ht="12" customHeight="1">
      <c r="B6" s="22"/>
      <c r="D6" s="32" t="s">
        <v>16</v>
      </c>
      <c r="L6" s="22"/>
    </row>
    <row r="7" s="1" customFormat="1" ht="16.5" customHeight="1">
      <c r="B7" s="22"/>
      <c r="E7" s="129" t="str">
        <f>'Rekapitulace stavby'!K6</f>
        <v>RK Smíchov - Optimalizace Velínu</v>
      </c>
      <c r="F7" s="32"/>
      <c r="G7" s="32"/>
      <c r="H7" s="32"/>
      <c r="L7" s="22"/>
    </row>
    <row r="8" s="1" customFormat="1" ht="12" customHeight="1">
      <c r="B8" s="22"/>
      <c r="D8" s="32" t="s">
        <v>104</v>
      </c>
      <c r="L8" s="22"/>
    </row>
    <row r="9" s="2" customFormat="1" ht="16.5" customHeight="1">
      <c r="A9" s="38"/>
      <c r="B9" s="39"/>
      <c r="C9" s="38"/>
      <c r="D9" s="38"/>
      <c r="E9" s="129" t="s">
        <v>1024</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1025</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1519</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4. 1. 2025</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tr">
        <f>IF('Rekapitulace stavby'!AN10="","",'Rekapitulace stavby'!AN10)</f>
        <v/>
      </c>
      <c r="K16" s="38"/>
      <c r="L16" s="55"/>
      <c r="S16" s="38"/>
      <c r="T16" s="38"/>
      <c r="U16" s="38"/>
      <c r="V16" s="38"/>
      <c r="W16" s="38"/>
      <c r="X16" s="38"/>
      <c r="Y16" s="38"/>
      <c r="Z16" s="38"/>
      <c r="AA16" s="38"/>
      <c r="AB16" s="38"/>
      <c r="AC16" s="38"/>
      <c r="AD16" s="38"/>
      <c r="AE16" s="38"/>
    </row>
    <row r="17" s="2" customFormat="1" ht="18" customHeight="1">
      <c r="A17" s="38"/>
      <c r="B17" s="39"/>
      <c r="C17" s="38"/>
      <c r="D17" s="38"/>
      <c r="E17" s="27" t="str">
        <f>IF('Rekapitulace stavby'!E11="","",'Rekapitulace stavby'!E11)</f>
        <v xml:space="preserve"> </v>
      </c>
      <c r="F17" s="38"/>
      <c r="G17" s="38"/>
      <c r="H17" s="38"/>
      <c r="I17" s="32" t="s">
        <v>27</v>
      </c>
      <c r="J17" s="27" t="str">
        <f>IF('Rekapitulace stavby'!AN11="","",'Rekapitulace stavby'!AN11)</f>
        <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27</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32" t="s">
        <v>25</v>
      </c>
      <c r="J22" s="27" t="str">
        <f>IF('Rekapitulace stavby'!AN16="","",'Rekapitulace stavby'!AN16)</f>
        <v/>
      </c>
      <c r="K22" s="38"/>
      <c r="L22" s="55"/>
      <c r="S22" s="38"/>
      <c r="T22" s="38"/>
      <c r="U22" s="38"/>
      <c r="V22" s="38"/>
      <c r="W22" s="38"/>
      <c r="X22" s="38"/>
      <c r="Y22" s="38"/>
      <c r="Z22" s="38"/>
      <c r="AA22" s="38"/>
      <c r="AB22" s="38"/>
      <c r="AC22" s="38"/>
      <c r="AD22" s="38"/>
      <c r="AE22" s="38"/>
    </row>
    <row r="23" s="2" customFormat="1" ht="18" customHeight="1">
      <c r="A23" s="38"/>
      <c r="B23" s="39"/>
      <c r="C23" s="38"/>
      <c r="D23" s="38"/>
      <c r="E23" s="27" t="str">
        <f>IF('Rekapitulace stavby'!E17="","",'Rekapitulace stavby'!E17)</f>
        <v xml:space="preserve"> </v>
      </c>
      <c r="F23" s="38"/>
      <c r="G23" s="38"/>
      <c r="H23" s="38"/>
      <c r="I23" s="32" t="s">
        <v>27</v>
      </c>
      <c r="J23" s="27" t="str">
        <f>IF('Rekapitulace stavby'!AN17="","",'Rekapitulace stavby'!AN17)</f>
        <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32</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27</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33</v>
      </c>
      <c r="E28" s="38"/>
      <c r="F28" s="38"/>
      <c r="G28" s="38"/>
      <c r="H28" s="38"/>
      <c r="I28" s="38"/>
      <c r="J28" s="38"/>
      <c r="K28" s="38"/>
      <c r="L28" s="55"/>
      <c r="S28" s="38"/>
      <c r="T28" s="38"/>
      <c r="U28" s="38"/>
      <c r="V28" s="38"/>
      <c r="W28" s="38"/>
      <c r="X28" s="38"/>
      <c r="Y28" s="38"/>
      <c r="Z28" s="38"/>
      <c r="AA28" s="38"/>
      <c r="AB28" s="38"/>
      <c r="AC28" s="38"/>
      <c r="AD28" s="38"/>
      <c r="AE28" s="38"/>
    </row>
    <row r="29" s="8" customFormat="1" ht="16.5" customHeight="1">
      <c r="A29" s="130"/>
      <c r="B29" s="131"/>
      <c r="C29" s="130"/>
      <c r="D29" s="130"/>
      <c r="E29" s="36" t="s">
        <v>1</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34</v>
      </c>
      <c r="E32" s="38"/>
      <c r="F32" s="38"/>
      <c r="G32" s="38"/>
      <c r="H32" s="38"/>
      <c r="I32" s="38"/>
      <c r="J32" s="96">
        <f>ROUND(J126,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36</v>
      </c>
      <c r="G34" s="38"/>
      <c r="H34" s="38"/>
      <c r="I34" s="43" t="s">
        <v>35</v>
      </c>
      <c r="J34" s="43" t="s">
        <v>37</v>
      </c>
      <c r="K34" s="38"/>
      <c r="L34" s="55"/>
      <c r="S34" s="38"/>
      <c r="T34" s="38"/>
      <c r="U34" s="38"/>
      <c r="V34" s="38"/>
      <c r="W34" s="38"/>
      <c r="X34" s="38"/>
      <c r="Y34" s="38"/>
      <c r="Z34" s="38"/>
      <c r="AA34" s="38"/>
      <c r="AB34" s="38"/>
      <c r="AC34" s="38"/>
      <c r="AD34" s="38"/>
      <c r="AE34" s="38"/>
    </row>
    <row r="35" s="2" customFormat="1" ht="14.4" customHeight="1">
      <c r="A35" s="38"/>
      <c r="B35" s="39"/>
      <c r="C35" s="38"/>
      <c r="D35" s="134" t="s">
        <v>38</v>
      </c>
      <c r="E35" s="32" t="s">
        <v>39</v>
      </c>
      <c r="F35" s="135">
        <f>ROUND((SUM(BE126:BE321)),  2)</f>
        <v>0</v>
      </c>
      <c r="G35" s="38"/>
      <c r="H35" s="38"/>
      <c r="I35" s="136">
        <v>0.20999999999999999</v>
      </c>
      <c r="J35" s="135">
        <f>ROUND(((SUM(BE126:BE321))*I35),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40</v>
      </c>
      <c r="F36" s="135">
        <f>ROUND((SUM(BF126:BF321)),  2)</f>
        <v>0</v>
      </c>
      <c r="G36" s="38"/>
      <c r="H36" s="38"/>
      <c r="I36" s="136">
        <v>0.12</v>
      </c>
      <c r="J36" s="135">
        <f>ROUND(((SUM(BF126:BF321))*I36),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41</v>
      </c>
      <c r="F37" s="135">
        <f>ROUND((SUM(BG126:BG321)),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42</v>
      </c>
      <c r="F38" s="135">
        <f>ROUND((SUM(BH126:BH321)),  2)</f>
        <v>0</v>
      </c>
      <c r="G38" s="38"/>
      <c r="H38" s="38"/>
      <c r="I38" s="136">
        <v>0.12</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43</v>
      </c>
      <c r="F39" s="135">
        <f>ROUND((SUM(BI126:BI321)),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44</v>
      </c>
      <c r="E41" s="81"/>
      <c r="F41" s="81"/>
      <c r="G41" s="139" t="s">
        <v>45</v>
      </c>
      <c r="H41" s="140" t="s">
        <v>46</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47</v>
      </c>
      <c r="E50" s="57"/>
      <c r="F50" s="57"/>
      <c r="G50" s="56" t="s">
        <v>48</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49</v>
      </c>
      <c r="E61" s="41"/>
      <c r="F61" s="143" t="s">
        <v>50</v>
      </c>
      <c r="G61" s="58" t="s">
        <v>49</v>
      </c>
      <c r="H61" s="41"/>
      <c r="I61" s="41"/>
      <c r="J61" s="144" t="s">
        <v>50</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51</v>
      </c>
      <c r="E65" s="59"/>
      <c r="F65" s="59"/>
      <c r="G65" s="56" t="s">
        <v>52</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49</v>
      </c>
      <c r="E76" s="41"/>
      <c r="F76" s="143" t="s">
        <v>50</v>
      </c>
      <c r="G76" s="58" t="s">
        <v>49</v>
      </c>
      <c r="H76" s="41"/>
      <c r="I76" s="41"/>
      <c r="J76" s="144" t="s">
        <v>50</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106</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29" t="str">
        <f>E7</f>
        <v>RK Smíchov - Optimalizace Velínu</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104</v>
      </c>
      <c r="L86" s="22"/>
    </row>
    <row r="87" s="2" customFormat="1" ht="16.5" customHeight="1">
      <c r="A87" s="38"/>
      <c r="B87" s="39"/>
      <c r="C87" s="38"/>
      <c r="D87" s="38"/>
      <c r="E87" s="129" t="s">
        <v>1024</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1025</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D.1.4.2 - Vytápění a chlazení</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Janáčkovo nábřeží</v>
      </c>
      <c r="G91" s="38"/>
      <c r="H91" s="38"/>
      <c r="I91" s="32" t="s">
        <v>22</v>
      </c>
      <c r="J91" s="69" t="str">
        <f>IF(J14="","",J14)</f>
        <v>4. 1. 2025</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15.15" customHeight="1">
      <c r="A93" s="38"/>
      <c r="B93" s="39"/>
      <c r="C93" s="32" t="s">
        <v>24</v>
      </c>
      <c r="D93" s="38"/>
      <c r="E93" s="38"/>
      <c r="F93" s="27" t="str">
        <f>E17</f>
        <v xml:space="preserve"> </v>
      </c>
      <c r="G93" s="38"/>
      <c r="H93" s="38"/>
      <c r="I93" s="32" t="s">
        <v>30</v>
      </c>
      <c r="J93" s="36" t="str">
        <f>E23</f>
        <v xml:space="preserve"> </v>
      </c>
      <c r="K93" s="38"/>
      <c r="L93" s="55"/>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IF(E20="","",E20)</f>
        <v>Vyplň údaj</v>
      </c>
      <c r="G94" s="38"/>
      <c r="H94" s="38"/>
      <c r="I94" s="32" t="s">
        <v>32</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107</v>
      </c>
      <c r="D96" s="137"/>
      <c r="E96" s="137"/>
      <c r="F96" s="137"/>
      <c r="G96" s="137"/>
      <c r="H96" s="137"/>
      <c r="I96" s="137"/>
      <c r="J96" s="146" t="s">
        <v>108</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109</v>
      </c>
      <c r="D98" s="38"/>
      <c r="E98" s="38"/>
      <c r="F98" s="38"/>
      <c r="G98" s="38"/>
      <c r="H98" s="38"/>
      <c r="I98" s="38"/>
      <c r="J98" s="96">
        <f>J126</f>
        <v>0</v>
      </c>
      <c r="K98" s="38"/>
      <c r="L98" s="55"/>
      <c r="S98" s="38"/>
      <c r="T98" s="38"/>
      <c r="U98" s="38"/>
      <c r="V98" s="38"/>
      <c r="W98" s="38"/>
      <c r="X98" s="38"/>
      <c r="Y98" s="38"/>
      <c r="Z98" s="38"/>
      <c r="AA98" s="38"/>
      <c r="AB98" s="38"/>
      <c r="AC98" s="38"/>
      <c r="AD98" s="38"/>
      <c r="AE98" s="38"/>
      <c r="AU98" s="19" t="s">
        <v>110</v>
      </c>
    </row>
    <row r="99" s="9" customFormat="1" ht="24.96" customHeight="1">
      <c r="A99" s="9"/>
      <c r="B99" s="148"/>
      <c r="C99" s="9"/>
      <c r="D99" s="149" t="s">
        <v>117</v>
      </c>
      <c r="E99" s="150"/>
      <c r="F99" s="150"/>
      <c r="G99" s="150"/>
      <c r="H99" s="150"/>
      <c r="I99" s="150"/>
      <c r="J99" s="151">
        <f>J127</f>
        <v>0</v>
      </c>
      <c r="K99" s="9"/>
      <c r="L99" s="148"/>
      <c r="S99" s="9"/>
      <c r="T99" s="9"/>
      <c r="U99" s="9"/>
      <c r="V99" s="9"/>
      <c r="W99" s="9"/>
      <c r="X99" s="9"/>
      <c r="Y99" s="9"/>
      <c r="Z99" s="9"/>
      <c r="AA99" s="9"/>
      <c r="AB99" s="9"/>
      <c r="AC99" s="9"/>
      <c r="AD99" s="9"/>
      <c r="AE99" s="9"/>
    </row>
    <row r="100" s="10" customFormat="1" ht="19.92" customHeight="1">
      <c r="A100" s="10"/>
      <c r="B100" s="152"/>
      <c r="C100" s="10"/>
      <c r="D100" s="153" t="s">
        <v>1520</v>
      </c>
      <c r="E100" s="154"/>
      <c r="F100" s="154"/>
      <c r="G100" s="154"/>
      <c r="H100" s="154"/>
      <c r="I100" s="154"/>
      <c r="J100" s="155">
        <f>J128</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1032</v>
      </c>
      <c r="E101" s="154"/>
      <c r="F101" s="154"/>
      <c r="G101" s="154"/>
      <c r="H101" s="154"/>
      <c r="I101" s="154"/>
      <c r="J101" s="155">
        <f>J192</f>
        <v>0</v>
      </c>
      <c r="K101" s="10"/>
      <c r="L101" s="152"/>
      <c r="S101" s="10"/>
      <c r="T101" s="10"/>
      <c r="U101" s="10"/>
      <c r="V101" s="10"/>
      <c r="W101" s="10"/>
      <c r="X101" s="10"/>
      <c r="Y101" s="10"/>
      <c r="Z101" s="10"/>
      <c r="AA101" s="10"/>
      <c r="AB101" s="10"/>
      <c r="AC101" s="10"/>
      <c r="AD101" s="10"/>
      <c r="AE101" s="10"/>
    </row>
    <row r="102" s="9" customFormat="1" ht="24.96" customHeight="1">
      <c r="A102" s="9"/>
      <c r="B102" s="148"/>
      <c r="C102" s="9"/>
      <c r="D102" s="149" t="s">
        <v>1521</v>
      </c>
      <c r="E102" s="150"/>
      <c r="F102" s="150"/>
      <c r="G102" s="150"/>
      <c r="H102" s="150"/>
      <c r="I102" s="150"/>
      <c r="J102" s="151">
        <f>J296</f>
        <v>0</v>
      </c>
      <c r="K102" s="9"/>
      <c r="L102" s="148"/>
      <c r="S102" s="9"/>
      <c r="T102" s="9"/>
      <c r="U102" s="9"/>
      <c r="V102" s="9"/>
      <c r="W102" s="9"/>
      <c r="X102" s="9"/>
      <c r="Y102" s="9"/>
      <c r="Z102" s="9"/>
      <c r="AA102" s="9"/>
      <c r="AB102" s="9"/>
      <c r="AC102" s="9"/>
      <c r="AD102" s="9"/>
      <c r="AE102" s="9"/>
    </row>
    <row r="103" s="10" customFormat="1" ht="19.92" customHeight="1">
      <c r="A103" s="10"/>
      <c r="B103" s="152"/>
      <c r="C103" s="10"/>
      <c r="D103" s="153" t="s">
        <v>1522</v>
      </c>
      <c r="E103" s="154"/>
      <c r="F103" s="154"/>
      <c r="G103" s="154"/>
      <c r="H103" s="154"/>
      <c r="I103" s="154"/>
      <c r="J103" s="155">
        <f>J297</f>
        <v>0</v>
      </c>
      <c r="K103" s="10"/>
      <c r="L103" s="152"/>
      <c r="S103" s="10"/>
      <c r="T103" s="10"/>
      <c r="U103" s="10"/>
      <c r="V103" s="10"/>
      <c r="W103" s="10"/>
      <c r="X103" s="10"/>
      <c r="Y103" s="10"/>
      <c r="Z103" s="10"/>
      <c r="AA103" s="10"/>
      <c r="AB103" s="10"/>
      <c r="AC103" s="10"/>
      <c r="AD103" s="10"/>
      <c r="AE103" s="10"/>
    </row>
    <row r="104" s="9" customFormat="1" ht="24.96" customHeight="1">
      <c r="A104" s="9"/>
      <c r="B104" s="148"/>
      <c r="C104" s="9"/>
      <c r="D104" s="149" t="s">
        <v>1033</v>
      </c>
      <c r="E104" s="150"/>
      <c r="F104" s="150"/>
      <c r="G104" s="150"/>
      <c r="H104" s="150"/>
      <c r="I104" s="150"/>
      <c r="J104" s="151">
        <f>J303</f>
        <v>0</v>
      </c>
      <c r="K104" s="9"/>
      <c r="L104" s="148"/>
      <c r="S104" s="9"/>
      <c r="T104" s="9"/>
      <c r="U104" s="9"/>
      <c r="V104" s="9"/>
      <c r="W104" s="9"/>
      <c r="X104" s="9"/>
      <c r="Y104" s="9"/>
      <c r="Z104" s="9"/>
      <c r="AA104" s="9"/>
      <c r="AB104" s="9"/>
      <c r="AC104" s="9"/>
      <c r="AD104" s="9"/>
      <c r="AE104" s="9"/>
    </row>
    <row r="105" s="2" customFormat="1" ht="21.84" customHeight="1">
      <c r="A105" s="38"/>
      <c r="B105" s="39"/>
      <c r="C105" s="38"/>
      <c r="D105" s="38"/>
      <c r="E105" s="38"/>
      <c r="F105" s="38"/>
      <c r="G105" s="38"/>
      <c r="H105" s="38"/>
      <c r="I105" s="38"/>
      <c r="J105" s="38"/>
      <c r="K105" s="38"/>
      <c r="L105" s="55"/>
      <c r="S105" s="38"/>
      <c r="T105" s="38"/>
      <c r="U105" s="38"/>
      <c r="V105" s="38"/>
      <c r="W105" s="38"/>
      <c r="X105" s="38"/>
      <c r="Y105" s="38"/>
      <c r="Z105" s="38"/>
      <c r="AA105" s="38"/>
      <c r="AB105" s="38"/>
      <c r="AC105" s="38"/>
      <c r="AD105" s="38"/>
      <c r="AE105" s="38"/>
    </row>
    <row r="106" s="2" customFormat="1" ht="6.96" customHeight="1">
      <c r="A106" s="38"/>
      <c r="B106" s="60"/>
      <c r="C106" s="61"/>
      <c r="D106" s="61"/>
      <c r="E106" s="61"/>
      <c r="F106" s="61"/>
      <c r="G106" s="61"/>
      <c r="H106" s="61"/>
      <c r="I106" s="61"/>
      <c r="J106" s="61"/>
      <c r="K106" s="61"/>
      <c r="L106" s="55"/>
      <c r="S106" s="38"/>
      <c r="T106" s="38"/>
      <c r="U106" s="38"/>
      <c r="V106" s="38"/>
      <c r="W106" s="38"/>
      <c r="X106" s="38"/>
      <c r="Y106" s="38"/>
      <c r="Z106" s="38"/>
      <c r="AA106" s="38"/>
      <c r="AB106" s="38"/>
      <c r="AC106" s="38"/>
      <c r="AD106" s="38"/>
      <c r="AE106" s="38"/>
    </row>
    <row r="110" s="2" customFormat="1" ht="6.96" customHeight="1">
      <c r="A110" s="38"/>
      <c r="B110" s="62"/>
      <c r="C110" s="63"/>
      <c r="D110" s="63"/>
      <c r="E110" s="63"/>
      <c r="F110" s="63"/>
      <c r="G110" s="63"/>
      <c r="H110" s="63"/>
      <c r="I110" s="63"/>
      <c r="J110" s="63"/>
      <c r="K110" s="63"/>
      <c r="L110" s="55"/>
      <c r="S110" s="38"/>
      <c r="T110" s="38"/>
      <c r="U110" s="38"/>
      <c r="V110" s="38"/>
      <c r="W110" s="38"/>
      <c r="X110" s="38"/>
      <c r="Y110" s="38"/>
      <c r="Z110" s="38"/>
      <c r="AA110" s="38"/>
      <c r="AB110" s="38"/>
      <c r="AC110" s="38"/>
      <c r="AD110" s="38"/>
      <c r="AE110" s="38"/>
    </row>
    <row r="111" s="2" customFormat="1" ht="24.96" customHeight="1">
      <c r="A111" s="38"/>
      <c r="B111" s="39"/>
      <c r="C111" s="23" t="s">
        <v>130</v>
      </c>
      <c r="D111" s="38"/>
      <c r="E111" s="38"/>
      <c r="F111" s="38"/>
      <c r="G111" s="38"/>
      <c r="H111" s="38"/>
      <c r="I111" s="38"/>
      <c r="J111" s="38"/>
      <c r="K111" s="38"/>
      <c r="L111" s="55"/>
      <c r="S111" s="38"/>
      <c r="T111" s="38"/>
      <c r="U111" s="38"/>
      <c r="V111" s="38"/>
      <c r="W111" s="38"/>
      <c r="X111" s="38"/>
      <c r="Y111" s="38"/>
      <c r="Z111" s="38"/>
      <c r="AA111" s="38"/>
      <c r="AB111" s="38"/>
      <c r="AC111" s="38"/>
      <c r="AD111" s="38"/>
      <c r="AE111" s="38"/>
    </row>
    <row r="112" s="2" customFormat="1" ht="6.96" customHeight="1">
      <c r="A112" s="38"/>
      <c r="B112" s="39"/>
      <c r="C112" s="38"/>
      <c r="D112" s="38"/>
      <c r="E112" s="38"/>
      <c r="F112" s="38"/>
      <c r="G112" s="38"/>
      <c r="H112" s="38"/>
      <c r="I112" s="38"/>
      <c r="J112" s="38"/>
      <c r="K112" s="38"/>
      <c r="L112" s="55"/>
      <c r="S112" s="38"/>
      <c r="T112" s="38"/>
      <c r="U112" s="38"/>
      <c r="V112" s="38"/>
      <c r="W112" s="38"/>
      <c r="X112" s="38"/>
      <c r="Y112" s="38"/>
      <c r="Z112" s="38"/>
      <c r="AA112" s="38"/>
      <c r="AB112" s="38"/>
      <c r="AC112" s="38"/>
      <c r="AD112" s="38"/>
      <c r="AE112" s="38"/>
    </row>
    <row r="113" s="2" customFormat="1" ht="12" customHeight="1">
      <c r="A113" s="38"/>
      <c r="B113" s="39"/>
      <c r="C113" s="32" t="s">
        <v>16</v>
      </c>
      <c r="D113" s="38"/>
      <c r="E113" s="38"/>
      <c r="F113" s="38"/>
      <c r="G113" s="38"/>
      <c r="H113" s="38"/>
      <c r="I113" s="38"/>
      <c r="J113" s="38"/>
      <c r="K113" s="38"/>
      <c r="L113" s="55"/>
      <c r="S113" s="38"/>
      <c r="T113" s="38"/>
      <c r="U113" s="38"/>
      <c r="V113" s="38"/>
      <c r="W113" s="38"/>
      <c r="X113" s="38"/>
      <c r="Y113" s="38"/>
      <c r="Z113" s="38"/>
      <c r="AA113" s="38"/>
      <c r="AB113" s="38"/>
      <c r="AC113" s="38"/>
      <c r="AD113" s="38"/>
      <c r="AE113" s="38"/>
    </row>
    <row r="114" s="2" customFormat="1" ht="16.5" customHeight="1">
      <c r="A114" s="38"/>
      <c r="B114" s="39"/>
      <c r="C114" s="38"/>
      <c r="D114" s="38"/>
      <c r="E114" s="129" t="str">
        <f>E7</f>
        <v>RK Smíchov - Optimalizace Velínu</v>
      </c>
      <c r="F114" s="32"/>
      <c r="G114" s="32"/>
      <c r="H114" s="32"/>
      <c r="I114" s="38"/>
      <c r="J114" s="38"/>
      <c r="K114" s="38"/>
      <c r="L114" s="55"/>
      <c r="S114" s="38"/>
      <c r="T114" s="38"/>
      <c r="U114" s="38"/>
      <c r="V114" s="38"/>
      <c r="W114" s="38"/>
      <c r="X114" s="38"/>
      <c r="Y114" s="38"/>
      <c r="Z114" s="38"/>
      <c r="AA114" s="38"/>
      <c r="AB114" s="38"/>
      <c r="AC114" s="38"/>
      <c r="AD114" s="38"/>
      <c r="AE114" s="38"/>
    </row>
    <row r="115" s="1" customFormat="1" ht="12" customHeight="1">
      <c r="B115" s="22"/>
      <c r="C115" s="32" t="s">
        <v>104</v>
      </c>
      <c r="L115" s="22"/>
    </row>
    <row r="116" s="2" customFormat="1" ht="16.5" customHeight="1">
      <c r="A116" s="38"/>
      <c r="B116" s="39"/>
      <c r="C116" s="38"/>
      <c r="D116" s="38"/>
      <c r="E116" s="129" t="s">
        <v>1024</v>
      </c>
      <c r="F116" s="38"/>
      <c r="G116" s="38"/>
      <c r="H116" s="38"/>
      <c r="I116" s="38"/>
      <c r="J116" s="38"/>
      <c r="K116" s="38"/>
      <c r="L116" s="55"/>
      <c r="S116" s="38"/>
      <c r="T116" s="38"/>
      <c r="U116" s="38"/>
      <c r="V116" s="38"/>
      <c r="W116" s="38"/>
      <c r="X116" s="38"/>
      <c r="Y116" s="38"/>
      <c r="Z116" s="38"/>
      <c r="AA116" s="38"/>
      <c r="AB116" s="38"/>
      <c r="AC116" s="38"/>
      <c r="AD116" s="38"/>
      <c r="AE116" s="38"/>
    </row>
    <row r="117" s="2" customFormat="1" ht="12" customHeight="1">
      <c r="A117" s="38"/>
      <c r="B117" s="39"/>
      <c r="C117" s="32" t="s">
        <v>1025</v>
      </c>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2" customFormat="1" ht="16.5" customHeight="1">
      <c r="A118" s="38"/>
      <c r="B118" s="39"/>
      <c r="C118" s="38"/>
      <c r="D118" s="38"/>
      <c r="E118" s="67" t="str">
        <f>E11</f>
        <v>D.1.4.2 - Vytápění a chlazení</v>
      </c>
      <c r="F118" s="38"/>
      <c r="G118" s="38"/>
      <c r="H118" s="38"/>
      <c r="I118" s="38"/>
      <c r="J118" s="38"/>
      <c r="K118" s="38"/>
      <c r="L118" s="55"/>
      <c r="S118" s="38"/>
      <c r="T118" s="38"/>
      <c r="U118" s="38"/>
      <c r="V118" s="38"/>
      <c r="W118" s="38"/>
      <c r="X118" s="38"/>
      <c r="Y118" s="38"/>
      <c r="Z118" s="38"/>
      <c r="AA118" s="38"/>
      <c r="AB118" s="38"/>
      <c r="AC118" s="38"/>
      <c r="AD118" s="38"/>
      <c r="AE118" s="38"/>
    </row>
    <row r="119" s="2" customFormat="1" ht="6.96" customHeight="1">
      <c r="A119" s="38"/>
      <c r="B119" s="39"/>
      <c r="C119" s="38"/>
      <c r="D119" s="38"/>
      <c r="E119" s="38"/>
      <c r="F119" s="38"/>
      <c r="G119" s="38"/>
      <c r="H119" s="38"/>
      <c r="I119" s="38"/>
      <c r="J119" s="38"/>
      <c r="K119" s="38"/>
      <c r="L119" s="55"/>
      <c r="S119" s="38"/>
      <c r="T119" s="38"/>
      <c r="U119" s="38"/>
      <c r="V119" s="38"/>
      <c r="W119" s="38"/>
      <c r="X119" s="38"/>
      <c r="Y119" s="38"/>
      <c r="Z119" s="38"/>
      <c r="AA119" s="38"/>
      <c r="AB119" s="38"/>
      <c r="AC119" s="38"/>
      <c r="AD119" s="38"/>
      <c r="AE119" s="38"/>
    </row>
    <row r="120" s="2" customFormat="1" ht="12" customHeight="1">
      <c r="A120" s="38"/>
      <c r="B120" s="39"/>
      <c r="C120" s="32" t="s">
        <v>20</v>
      </c>
      <c r="D120" s="38"/>
      <c r="E120" s="38"/>
      <c r="F120" s="27" t="str">
        <f>F14</f>
        <v>Janáčkovo nábřeží</v>
      </c>
      <c r="G120" s="38"/>
      <c r="H120" s="38"/>
      <c r="I120" s="32" t="s">
        <v>22</v>
      </c>
      <c r="J120" s="69" t="str">
        <f>IF(J14="","",J14)</f>
        <v>4. 1. 2025</v>
      </c>
      <c r="K120" s="38"/>
      <c r="L120" s="55"/>
      <c r="S120" s="38"/>
      <c r="T120" s="38"/>
      <c r="U120" s="38"/>
      <c r="V120" s="38"/>
      <c r="W120" s="38"/>
      <c r="X120" s="38"/>
      <c r="Y120" s="38"/>
      <c r="Z120" s="38"/>
      <c r="AA120" s="38"/>
      <c r="AB120" s="38"/>
      <c r="AC120" s="38"/>
      <c r="AD120" s="38"/>
      <c r="AE120" s="38"/>
    </row>
    <row r="121" s="2" customFormat="1" ht="6.96" customHeight="1">
      <c r="A121" s="38"/>
      <c r="B121" s="39"/>
      <c r="C121" s="38"/>
      <c r="D121" s="38"/>
      <c r="E121" s="38"/>
      <c r="F121" s="38"/>
      <c r="G121" s="38"/>
      <c r="H121" s="38"/>
      <c r="I121" s="38"/>
      <c r="J121" s="38"/>
      <c r="K121" s="38"/>
      <c r="L121" s="55"/>
      <c r="S121" s="38"/>
      <c r="T121" s="38"/>
      <c r="U121" s="38"/>
      <c r="V121" s="38"/>
      <c r="W121" s="38"/>
      <c r="X121" s="38"/>
      <c r="Y121" s="38"/>
      <c r="Z121" s="38"/>
      <c r="AA121" s="38"/>
      <c r="AB121" s="38"/>
      <c r="AC121" s="38"/>
      <c r="AD121" s="38"/>
      <c r="AE121" s="38"/>
    </row>
    <row r="122" s="2" customFormat="1" ht="15.15" customHeight="1">
      <c r="A122" s="38"/>
      <c r="B122" s="39"/>
      <c r="C122" s="32" t="s">
        <v>24</v>
      </c>
      <c r="D122" s="38"/>
      <c r="E122" s="38"/>
      <c r="F122" s="27" t="str">
        <f>E17</f>
        <v xml:space="preserve"> </v>
      </c>
      <c r="G122" s="38"/>
      <c r="H122" s="38"/>
      <c r="I122" s="32" t="s">
        <v>30</v>
      </c>
      <c r="J122" s="36" t="str">
        <f>E23</f>
        <v xml:space="preserve"> </v>
      </c>
      <c r="K122" s="38"/>
      <c r="L122" s="55"/>
      <c r="S122" s="38"/>
      <c r="T122" s="38"/>
      <c r="U122" s="38"/>
      <c r="V122" s="38"/>
      <c r="W122" s="38"/>
      <c r="X122" s="38"/>
      <c r="Y122" s="38"/>
      <c r="Z122" s="38"/>
      <c r="AA122" s="38"/>
      <c r="AB122" s="38"/>
      <c r="AC122" s="38"/>
      <c r="AD122" s="38"/>
      <c r="AE122" s="38"/>
    </row>
    <row r="123" s="2" customFormat="1" ht="15.15" customHeight="1">
      <c r="A123" s="38"/>
      <c r="B123" s="39"/>
      <c r="C123" s="32" t="s">
        <v>28</v>
      </c>
      <c r="D123" s="38"/>
      <c r="E123" s="38"/>
      <c r="F123" s="27" t="str">
        <f>IF(E20="","",E20)</f>
        <v>Vyplň údaj</v>
      </c>
      <c r="G123" s="38"/>
      <c r="H123" s="38"/>
      <c r="I123" s="32" t="s">
        <v>32</v>
      </c>
      <c r="J123" s="36" t="str">
        <f>E26</f>
        <v xml:space="preserve"> </v>
      </c>
      <c r="K123" s="38"/>
      <c r="L123" s="55"/>
      <c r="S123" s="38"/>
      <c r="T123" s="38"/>
      <c r="U123" s="38"/>
      <c r="V123" s="38"/>
      <c r="W123" s="38"/>
      <c r="X123" s="38"/>
      <c r="Y123" s="38"/>
      <c r="Z123" s="38"/>
      <c r="AA123" s="38"/>
      <c r="AB123" s="38"/>
      <c r="AC123" s="38"/>
      <c r="AD123" s="38"/>
      <c r="AE123" s="38"/>
    </row>
    <row r="124" s="2" customFormat="1" ht="10.32" customHeight="1">
      <c r="A124" s="38"/>
      <c r="B124" s="39"/>
      <c r="C124" s="38"/>
      <c r="D124" s="38"/>
      <c r="E124" s="38"/>
      <c r="F124" s="38"/>
      <c r="G124" s="38"/>
      <c r="H124" s="38"/>
      <c r="I124" s="38"/>
      <c r="J124" s="38"/>
      <c r="K124" s="38"/>
      <c r="L124" s="55"/>
      <c r="S124" s="38"/>
      <c r="T124" s="38"/>
      <c r="U124" s="38"/>
      <c r="V124" s="38"/>
      <c r="W124" s="38"/>
      <c r="X124" s="38"/>
      <c r="Y124" s="38"/>
      <c r="Z124" s="38"/>
      <c r="AA124" s="38"/>
      <c r="AB124" s="38"/>
      <c r="AC124" s="38"/>
      <c r="AD124" s="38"/>
      <c r="AE124" s="38"/>
    </row>
    <row r="125" s="11" customFormat="1" ht="29.28" customHeight="1">
      <c r="A125" s="156"/>
      <c r="B125" s="157"/>
      <c r="C125" s="158" t="s">
        <v>131</v>
      </c>
      <c r="D125" s="159" t="s">
        <v>59</v>
      </c>
      <c r="E125" s="159" t="s">
        <v>55</v>
      </c>
      <c r="F125" s="159" t="s">
        <v>56</v>
      </c>
      <c r="G125" s="159" t="s">
        <v>132</v>
      </c>
      <c r="H125" s="159" t="s">
        <v>133</v>
      </c>
      <c r="I125" s="159" t="s">
        <v>134</v>
      </c>
      <c r="J125" s="159" t="s">
        <v>108</v>
      </c>
      <c r="K125" s="160" t="s">
        <v>135</v>
      </c>
      <c r="L125" s="161"/>
      <c r="M125" s="86" t="s">
        <v>1</v>
      </c>
      <c r="N125" s="87" t="s">
        <v>38</v>
      </c>
      <c r="O125" s="87" t="s">
        <v>136</v>
      </c>
      <c r="P125" s="87" t="s">
        <v>137</v>
      </c>
      <c r="Q125" s="87" t="s">
        <v>138</v>
      </c>
      <c r="R125" s="87" t="s">
        <v>139</v>
      </c>
      <c r="S125" s="87" t="s">
        <v>140</v>
      </c>
      <c r="T125" s="88" t="s">
        <v>141</v>
      </c>
      <c r="U125" s="156"/>
      <c r="V125" s="156"/>
      <c r="W125" s="156"/>
      <c r="X125" s="156"/>
      <c r="Y125" s="156"/>
      <c r="Z125" s="156"/>
      <c r="AA125" s="156"/>
      <c r="AB125" s="156"/>
      <c r="AC125" s="156"/>
      <c r="AD125" s="156"/>
      <c r="AE125" s="156"/>
    </row>
    <row r="126" s="2" customFormat="1" ht="22.8" customHeight="1">
      <c r="A126" s="38"/>
      <c r="B126" s="39"/>
      <c r="C126" s="93" t="s">
        <v>142</v>
      </c>
      <c r="D126" s="38"/>
      <c r="E126" s="38"/>
      <c r="F126" s="38"/>
      <c r="G126" s="38"/>
      <c r="H126" s="38"/>
      <c r="I126" s="38"/>
      <c r="J126" s="162">
        <f>BK126</f>
        <v>0</v>
      </c>
      <c r="K126" s="38"/>
      <c r="L126" s="39"/>
      <c r="M126" s="89"/>
      <c r="N126" s="73"/>
      <c r="O126" s="90"/>
      <c r="P126" s="163">
        <f>P127+P296+P303</f>
        <v>0</v>
      </c>
      <c r="Q126" s="90"/>
      <c r="R126" s="163">
        <f>R127+R296+R303</f>
        <v>0.8298080000000001</v>
      </c>
      <c r="S126" s="90"/>
      <c r="T126" s="164">
        <f>T127+T296+T303</f>
        <v>0</v>
      </c>
      <c r="U126" s="38"/>
      <c r="V126" s="38"/>
      <c r="W126" s="38"/>
      <c r="X126" s="38"/>
      <c r="Y126" s="38"/>
      <c r="Z126" s="38"/>
      <c r="AA126" s="38"/>
      <c r="AB126" s="38"/>
      <c r="AC126" s="38"/>
      <c r="AD126" s="38"/>
      <c r="AE126" s="38"/>
      <c r="AT126" s="19" t="s">
        <v>73</v>
      </c>
      <c r="AU126" s="19" t="s">
        <v>110</v>
      </c>
      <c r="BK126" s="165">
        <f>BK127+BK296+BK303</f>
        <v>0</v>
      </c>
    </row>
    <row r="127" s="12" customFormat="1" ht="25.92" customHeight="1">
      <c r="A127" s="12"/>
      <c r="B127" s="166"/>
      <c r="C127" s="12"/>
      <c r="D127" s="167" t="s">
        <v>73</v>
      </c>
      <c r="E127" s="168" t="s">
        <v>289</v>
      </c>
      <c r="F127" s="168" t="s">
        <v>290</v>
      </c>
      <c r="G127" s="12"/>
      <c r="H127" s="12"/>
      <c r="I127" s="169"/>
      <c r="J127" s="170">
        <f>BK127</f>
        <v>0</v>
      </c>
      <c r="K127" s="12"/>
      <c r="L127" s="166"/>
      <c r="M127" s="171"/>
      <c r="N127" s="172"/>
      <c r="O127" s="172"/>
      <c r="P127" s="173">
        <f>P128+P192</f>
        <v>0</v>
      </c>
      <c r="Q127" s="172"/>
      <c r="R127" s="173">
        <f>R128+R192</f>
        <v>0.8298080000000001</v>
      </c>
      <c r="S127" s="172"/>
      <c r="T127" s="174">
        <f>T128+T192</f>
        <v>0</v>
      </c>
      <c r="U127" s="12"/>
      <c r="V127" s="12"/>
      <c r="W127" s="12"/>
      <c r="X127" s="12"/>
      <c r="Y127" s="12"/>
      <c r="Z127" s="12"/>
      <c r="AA127" s="12"/>
      <c r="AB127" s="12"/>
      <c r="AC127" s="12"/>
      <c r="AD127" s="12"/>
      <c r="AE127" s="12"/>
      <c r="AR127" s="167" t="s">
        <v>84</v>
      </c>
      <c r="AT127" s="175" t="s">
        <v>73</v>
      </c>
      <c r="AU127" s="175" t="s">
        <v>74</v>
      </c>
      <c r="AY127" s="167" t="s">
        <v>145</v>
      </c>
      <c r="BK127" s="176">
        <f>BK128+BK192</f>
        <v>0</v>
      </c>
    </row>
    <row r="128" s="12" customFormat="1" ht="22.8" customHeight="1">
      <c r="A128" s="12"/>
      <c r="B128" s="166"/>
      <c r="C128" s="12"/>
      <c r="D128" s="167" t="s">
        <v>73</v>
      </c>
      <c r="E128" s="177" t="s">
        <v>1523</v>
      </c>
      <c r="F128" s="177" t="s">
        <v>1524</v>
      </c>
      <c r="G128" s="12"/>
      <c r="H128" s="12"/>
      <c r="I128" s="169"/>
      <c r="J128" s="178">
        <f>BK128</f>
        <v>0</v>
      </c>
      <c r="K128" s="12"/>
      <c r="L128" s="166"/>
      <c r="M128" s="171"/>
      <c r="N128" s="172"/>
      <c r="O128" s="172"/>
      <c r="P128" s="173">
        <f>SUM(P129:P191)</f>
        <v>0</v>
      </c>
      <c r="Q128" s="172"/>
      <c r="R128" s="173">
        <f>SUM(R129:R191)</f>
        <v>0.12546000000000002</v>
      </c>
      <c r="S128" s="172"/>
      <c r="T128" s="174">
        <f>SUM(T129:T191)</f>
        <v>0</v>
      </c>
      <c r="U128" s="12"/>
      <c r="V128" s="12"/>
      <c r="W128" s="12"/>
      <c r="X128" s="12"/>
      <c r="Y128" s="12"/>
      <c r="Z128" s="12"/>
      <c r="AA128" s="12"/>
      <c r="AB128" s="12"/>
      <c r="AC128" s="12"/>
      <c r="AD128" s="12"/>
      <c r="AE128" s="12"/>
      <c r="AR128" s="167" t="s">
        <v>84</v>
      </c>
      <c r="AT128" s="175" t="s">
        <v>73</v>
      </c>
      <c r="AU128" s="175" t="s">
        <v>82</v>
      </c>
      <c r="AY128" s="167" t="s">
        <v>145</v>
      </c>
      <c r="BK128" s="176">
        <f>SUM(BK129:BK191)</f>
        <v>0</v>
      </c>
    </row>
    <row r="129" s="2" customFormat="1" ht="24.15" customHeight="1">
      <c r="A129" s="38"/>
      <c r="B129" s="179"/>
      <c r="C129" s="180" t="s">
        <v>82</v>
      </c>
      <c r="D129" s="180" t="s">
        <v>147</v>
      </c>
      <c r="E129" s="181" t="s">
        <v>1525</v>
      </c>
      <c r="F129" s="182" t="s">
        <v>1526</v>
      </c>
      <c r="G129" s="183" t="s">
        <v>233</v>
      </c>
      <c r="H129" s="184">
        <v>7</v>
      </c>
      <c r="I129" s="185"/>
      <c r="J129" s="186">
        <f>ROUND(I129*H129,2)</f>
        <v>0</v>
      </c>
      <c r="K129" s="182" t="s">
        <v>151</v>
      </c>
      <c r="L129" s="39"/>
      <c r="M129" s="187" t="s">
        <v>1</v>
      </c>
      <c r="N129" s="188" t="s">
        <v>39</v>
      </c>
      <c r="O129" s="77"/>
      <c r="P129" s="189">
        <f>O129*H129</f>
        <v>0</v>
      </c>
      <c r="Q129" s="189">
        <v>0.014</v>
      </c>
      <c r="R129" s="189">
        <f>Q129*H129</f>
        <v>0.098000000000000004</v>
      </c>
      <c r="S129" s="189">
        <v>0</v>
      </c>
      <c r="T129" s="190">
        <f>S129*H129</f>
        <v>0</v>
      </c>
      <c r="U129" s="38"/>
      <c r="V129" s="38"/>
      <c r="W129" s="38"/>
      <c r="X129" s="38"/>
      <c r="Y129" s="38"/>
      <c r="Z129" s="38"/>
      <c r="AA129" s="38"/>
      <c r="AB129" s="38"/>
      <c r="AC129" s="38"/>
      <c r="AD129" s="38"/>
      <c r="AE129" s="38"/>
      <c r="AR129" s="191" t="s">
        <v>263</v>
      </c>
      <c r="AT129" s="191" t="s">
        <v>147</v>
      </c>
      <c r="AU129" s="191" t="s">
        <v>84</v>
      </c>
      <c r="AY129" s="19" t="s">
        <v>145</v>
      </c>
      <c r="BE129" s="192">
        <f>IF(N129="základní",J129,0)</f>
        <v>0</v>
      </c>
      <c r="BF129" s="192">
        <f>IF(N129="snížená",J129,0)</f>
        <v>0</v>
      </c>
      <c r="BG129" s="192">
        <f>IF(N129="zákl. přenesená",J129,0)</f>
        <v>0</v>
      </c>
      <c r="BH129" s="192">
        <f>IF(N129="sníž. přenesená",J129,0)</f>
        <v>0</v>
      </c>
      <c r="BI129" s="192">
        <f>IF(N129="nulová",J129,0)</f>
        <v>0</v>
      </c>
      <c r="BJ129" s="19" t="s">
        <v>82</v>
      </c>
      <c r="BK129" s="192">
        <f>ROUND(I129*H129,2)</f>
        <v>0</v>
      </c>
      <c r="BL129" s="19" t="s">
        <v>263</v>
      </c>
      <c r="BM129" s="191" t="s">
        <v>1527</v>
      </c>
    </row>
    <row r="130" s="2" customFormat="1">
      <c r="A130" s="38"/>
      <c r="B130" s="39"/>
      <c r="C130" s="38"/>
      <c r="D130" s="193" t="s">
        <v>154</v>
      </c>
      <c r="E130" s="38"/>
      <c r="F130" s="194" t="s">
        <v>1528</v>
      </c>
      <c r="G130" s="38"/>
      <c r="H130" s="38"/>
      <c r="I130" s="195"/>
      <c r="J130" s="38"/>
      <c r="K130" s="38"/>
      <c r="L130" s="39"/>
      <c r="M130" s="196"/>
      <c r="N130" s="197"/>
      <c r="O130" s="77"/>
      <c r="P130" s="77"/>
      <c r="Q130" s="77"/>
      <c r="R130" s="77"/>
      <c r="S130" s="77"/>
      <c r="T130" s="78"/>
      <c r="U130" s="38"/>
      <c r="V130" s="38"/>
      <c r="W130" s="38"/>
      <c r="X130" s="38"/>
      <c r="Y130" s="38"/>
      <c r="Z130" s="38"/>
      <c r="AA130" s="38"/>
      <c r="AB130" s="38"/>
      <c r="AC130" s="38"/>
      <c r="AD130" s="38"/>
      <c r="AE130" s="38"/>
      <c r="AT130" s="19" t="s">
        <v>154</v>
      </c>
      <c r="AU130" s="19" t="s">
        <v>84</v>
      </c>
    </row>
    <row r="131" s="2" customFormat="1">
      <c r="A131" s="38"/>
      <c r="B131" s="39"/>
      <c r="C131" s="38"/>
      <c r="D131" s="198" t="s">
        <v>156</v>
      </c>
      <c r="E131" s="38"/>
      <c r="F131" s="199" t="s">
        <v>1529</v>
      </c>
      <c r="G131" s="38"/>
      <c r="H131" s="38"/>
      <c r="I131" s="195"/>
      <c r="J131" s="38"/>
      <c r="K131" s="38"/>
      <c r="L131" s="39"/>
      <c r="M131" s="196"/>
      <c r="N131" s="197"/>
      <c r="O131" s="77"/>
      <c r="P131" s="77"/>
      <c r="Q131" s="77"/>
      <c r="R131" s="77"/>
      <c r="S131" s="77"/>
      <c r="T131" s="78"/>
      <c r="U131" s="38"/>
      <c r="V131" s="38"/>
      <c r="W131" s="38"/>
      <c r="X131" s="38"/>
      <c r="Y131" s="38"/>
      <c r="Z131" s="38"/>
      <c r="AA131" s="38"/>
      <c r="AB131" s="38"/>
      <c r="AC131" s="38"/>
      <c r="AD131" s="38"/>
      <c r="AE131" s="38"/>
      <c r="AT131" s="19" t="s">
        <v>156</v>
      </c>
      <c r="AU131" s="19" t="s">
        <v>84</v>
      </c>
    </row>
    <row r="132" s="15" customFormat="1">
      <c r="A132" s="15"/>
      <c r="B132" s="216"/>
      <c r="C132" s="15"/>
      <c r="D132" s="193" t="s">
        <v>158</v>
      </c>
      <c r="E132" s="217" t="s">
        <v>1</v>
      </c>
      <c r="F132" s="218" t="s">
        <v>1530</v>
      </c>
      <c r="G132" s="15"/>
      <c r="H132" s="217" t="s">
        <v>1</v>
      </c>
      <c r="I132" s="219"/>
      <c r="J132" s="15"/>
      <c r="K132" s="15"/>
      <c r="L132" s="216"/>
      <c r="M132" s="220"/>
      <c r="N132" s="221"/>
      <c r="O132" s="221"/>
      <c r="P132" s="221"/>
      <c r="Q132" s="221"/>
      <c r="R132" s="221"/>
      <c r="S132" s="221"/>
      <c r="T132" s="222"/>
      <c r="U132" s="15"/>
      <c r="V132" s="15"/>
      <c r="W132" s="15"/>
      <c r="X132" s="15"/>
      <c r="Y132" s="15"/>
      <c r="Z132" s="15"/>
      <c r="AA132" s="15"/>
      <c r="AB132" s="15"/>
      <c r="AC132" s="15"/>
      <c r="AD132" s="15"/>
      <c r="AE132" s="15"/>
      <c r="AT132" s="217" t="s">
        <v>158</v>
      </c>
      <c r="AU132" s="217" t="s">
        <v>84</v>
      </c>
      <c r="AV132" s="15" t="s">
        <v>82</v>
      </c>
      <c r="AW132" s="15" t="s">
        <v>31</v>
      </c>
      <c r="AX132" s="15" t="s">
        <v>74</v>
      </c>
      <c r="AY132" s="217" t="s">
        <v>145</v>
      </c>
    </row>
    <row r="133" s="15" customFormat="1">
      <c r="A133" s="15"/>
      <c r="B133" s="216"/>
      <c r="C133" s="15"/>
      <c r="D133" s="193" t="s">
        <v>158</v>
      </c>
      <c r="E133" s="217" t="s">
        <v>1</v>
      </c>
      <c r="F133" s="218" t="s">
        <v>1531</v>
      </c>
      <c r="G133" s="15"/>
      <c r="H133" s="217" t="s">
        <v>1</v>
      </c>
      <c r="I133" s="219"/>
      <c r="J133" s="15"/>
      <c r="K133" s="15"/>
      <c r="L133" s="216"/>
      <c r="M133" s="220"/>
      <c r="N133" s="221"/>
      <c r="O133" s="221"/>
      <c r="P133" s="221"/>
      <c r="Q133" s="221"/>
      <c r="R133" s="221"/>
      <c r="S133" s="221"/>
      <c r="T133" s="222"/>
      <c r="U133" s="15"/>
      <c r="V133" s="15"/>
      <c r="W133" s="15"/>
      <c r="X133" s="15"/>
      <c r="Y133" s="15"/>
      <c r="Z133" s="15"/>
      <c r="AA133" s="15"/>
      <c r="AB133" s="15"/>
      <c r="AC133" s="15"/>
      <c r="AD133" s="15"/>
      <c r="AE133" s="15"/>
      <c r="AT133" s="217" t="s">
        <v>158</v>
      </c>
      <c r="AU133" s="217" t="s">
        <v>84</v>
      </c>
      <c r="AV133" s="15" t="s">
        <v>82</v>
      </c>
      <c r="AW133" s="15" t="s">
        <v>31</v>
      </c>
      <c r="AX133" s="15" t="s">
        <v>74</v>
      </c>
      <c r="AY133" s="217" t="s">
        <v>145</v>
      </c>
    </row>
    <row r="134" s="13" customFormat="1">
      <c r="A134" s="13"/>
      <c r="B134" s="200"/>
      <c r="C134" s="13"/>
      <c r="D134" s="193" t="s">
        <v>158</v>
      </c>
      <c r="E134" s="201" t="s">
        <v>1</v>
      </c>
      <c r="F134" s="202" t="s">
        <v>1532</v>
      </c>
      <c r="G134" s="13"/>
      <c r="H134" s="203">
        <v>2</v>
      </c>
      <c r="I134" s="204"/>
      <c r="J134" s="13"/>
      <c r="K134" s="13"/>
      <c r="L134" s="200"/>
      <c r="M134" s="205"/>
      <c r="N134" s="206"/>
      <c r="O134" s="206"/>
      <c r="P134" s="206"/>
      <c r="Q134" s="206"/>
      <c r="R134" s="206"/>
      <c r="S134" s="206"/>
      <c r="T134" s="207"/>
      <c r="U134" s="13"/>
      <c r="V134" s="13"/>
      <c r="W134" s="13"/>
      <c r="X134" s="13"/>
      <c r="Y134" s="13"/>
      <c r="Z134" s="13"/>
      <c r="AA134" s="13"/>
      <c r="AB134" s="13"/>
      <c r="AC134" s="13"/>
      <c r="AD134" s="13"/>
      <c r="AE134" s="13"/>
      <c r="AT134" s="201" t="s">
        <v>158</v>
      </c>
      <c r="AU134" s="201" t="s">
        <v>84</v>
      </c>
      <c r="AV134" s="13" t="s">
        <v>84</v>
      </c>
      <c r="AW134" s="13" t="s">
        <v>31</v>
      </c>
      <c r="AX134" s="13" t="s">
        <v>74</v>
      </c>
      <c r="AY134" s="201" t="s">
        <v>145</v>
      </c>
    </row>
    <row r="135" s="13" customFormat="1">
      <c r="A135" s="13"/>
      <c r="B135" s="200"/>
      <c r="C135" s="13"/>
      <c r="D135" s="193" t="s">
        <v>158</v>
      </c>
      <c r="E135" s="201" t="s">
        <v>1</v>
      </c>
      <c r="F135" s="202" t="s">
        <v>1533</v>
      </c>
      <c r="G135" s="13"/>
      <c r="H135" s="203">
        <v>4</v>
      </c>
      <c r="I135" s="204"/>
      <c r="J135" s="13"/>
      <c r="K135" s="13"/>
      <c r="L135" s="200"/>
      <c r="M135" s="205"/>
      <c r="N135" s="206"/>
      <c r="O135" s="206"/>
      <c r="P135" s="206"/>
      <c r="Q135" s="206"/>
      <c r="R135" s="206"/>
      <c r="S135" s="206"/>
      <c r="T135" s="207"/>
      <c r="U135" s="13"/>
      <c r="V135" s="13"/>
      <c r="W135" s="13"/>
      <c r="X135" s="13"/>
      <c r="Y135" s="13"/>
      <c r="Z135" s="13"/>
      <c r="AA135" s="13"/>
      <c r="AB135" s="13"/>
      <c r="AC135" s="13"/>
      <c r="AD135" s="13"/>
      <c r="AE135" s="13"/>
      <c r="AT135" s="201" t="s">
        <v>158</v>
      </c>
      <c r="AU135" s="201" t="s">
        <v>84</v>
      </c>
      <c r="AV135" s="13" t="s">
        <v>84</v>
      </c>
      <c r="AW135" s="13" t="s">
        <v>31</v>
      </c>
      <c r="AX135" s="13" t="s">
        <v>74</v>
      </c>
      <c r="AY135" s="201" t="s">
        <v>145</v>
      </c>
    </row>
    <row r="136" s="13" customFormat="1">
      <c r="A136" s="13"/>
      <c r="B136" s="200"/>
      <c r="C136" s="13"/>
      <c r="D136" s="193" t="s">
        <v>158</v>
      </c>
      <c r="E136" s="201" t="s">
        <v>1</v>
      </c>
      <c r="F136" s="202" t="s">
        <v>1534</v>
      </c>
      <c r="G136" s="13"/>
      <c r="H136" s="203">
        <v>1</v>
      </c>
      <c r="I136" s="204"/>
      <c r="J136" s="13"/>
      <c r="K136" s="13"/>
      <c r="L136" s="200"/>
      <c r="M136" s="205"/>
      <c r="N136" s="206"/>
      <c r="O136" s="206"/>
      <c r="P136" s="206"/>
      <c r="Q136" s="206"/>
      <c r="R136" s="206"/>
      <c r="S136" s="206"/>
      <c r="T136" s="207"/>
      <c r="U136" s="13"/>
      <c r="V136" s="13"/>
      <c r="W136" s="13"/>
      <c r="X136" s="13"/>
      <c r="Y136" s="13"/>
      <c r="Z136" s="13"/>
      <c r="AA136" s="13"/>
      <c r="AB136" s="13"/>
      <c r="AC136" s="13"/>
      <c r="AD136" s="13"/>
      <c r="AE136" s="13"/>
      <c r="AT136" s="201" t="s">
        <v>158</v>
      </c>
      <c r="AU136" s="201" t="s">
        <v>84</v>
      </c>
      <c r="AV136" s="13" t="s">
        <v>84</v>
      </c>
      <c r="AW136" s="13" t="s">
        <v>31</v>
      </c>
      <c r="AX136" s="13" t="s">
        <v>74</v>
      </c>
      <c r="AY136" s="201" t="s">
        <v>145</v>
      </c>
    </row>
    <row r="137" s="14" customFormat="1">
      <c r="A137" s="14"/>
      <c r="B137" s="208"/>
      <c r="C137" s="14"/>
      <c r="D137" s="193" t="s">
        <v>158</v>
      </c>
      <c r="E137" s="209" t="s">
        <v>1</v>
      </c>
      <c r="F137" s="210" t="s">
        <v>160</v>
      </c>
      <c r="G137" s="14"/>
      <c r="H137" s="211">
        <v>7</v>
      </c>
      <c r="I137" s="212"/>
      <c r="J137" s="14"/>
      <c r="K137" s="14"/>
      <c r="L137" s="208"/>
      <c r="M137" s="213"/>
      <c r="N137" s="214"/>
      <c r="O137" s="214"/>
      <c r="P137" s="214"/>
      <c r="Q137" s="214"/>
      <c r="R137" s="214"/>
      <c r="S137" s="214"/>
      <c r="T137" s="215"/>
      <c r="U137" s="14"/>
      <c r="V137" s="14"/>
      <c r="W137" s="14"/>
      <c r="X137" s="14"/>
      <c r="Y137" s="14"/>
      <c r="Z137" s="14"/>
      <c r="AA137" s="14"/>
      <c r="AB137" s="14"/>
      <c r="AC137" s="14"/>
      <c r="AD137" s="14"/>
      <c r="AE137" s="14"/>
      <c r="AT137" s="209" t="s">
        <v>158</v>
      </c>
      <c r="AU137" s="209" t="s">
        <v>84</v>
      </c>
      <c r="AV137" s="14" t="s">
        <v>152</v>
      </c>
      <c r="AW137" s="14" t="s">
        <v>31</v>
      </c>
      <c r="AX137" s="14" t="s">
        <v>82</v>
      </c>
      <c r="AY137" s="209" t="s">
        <v>145</v>
      </c>
    </row>
    <row r="138" s="2" customFormat="1" ht="24.15" customHeight="1">
      <c r="A138" s="38"/>
      <c r="B138" s="179"/>
      <c r="C138" s="180" t="s">
        <v>84</v>
      </c>
      <c r="D138" s="180" t="s">
        <v>147</v>
      </c>
      <c r="E138" s="181" t="s">
        <v>1535</v>
      </c>
      <c r="F138" s="182" t="s">
        <v>1536</v>
      </c>
      <c r="G138" s="183" t="s">
        <v>789</v>
      </c>
      <c r="H138" s="184">
        <v>7</v>
      </c>
      <c r="I138" s="185"/>
      <c r="J138" s="186">
        <f>ROUND(I138*H138,2)</f>
        <v>0</v>
      </c>
      <c r="K138" s="182" t="s">
        <v>151</v>
      </c>
      <c r="L138" s="39"/>
      <c r="M138" s="187" t="s">
        <v>1</v>
      </c>
      <c r="N138" s="188" t="s">
        <v>39</v>
      </c>
      <c r="O138" s="77"/>
      <c r="P138" s="189">
        <f>O138*H138</f>
        <v>0</v>
      </c>
      <c r="Q138" s="189">
        <v>0.0023400000000000001</v>
      </c>
      <c r="R138" s="189">
        <f>Q138*H138</f>
        <v>0.016379999999999999</v>
      </c>
      <c r="S138" s="189">
        <v>0</v>
      </c>
      <c r="T138" s="190">
        <f>S138*H138</f>
        <v>0</v>
      </c>
      <c r="U138" s="38"/>
      <c r="V138" s="38"/>
      <c r="W138" s="38"/>
      <c r="X138" s="38"/>
      <c r="Y138" s="38"/>
      <c r="Z138" s="38"/>
      <c r="AA138" s="38"/>
      <c r="AB138" s="38"/>
      <c r="AC138" s="38"/>
      <c r="AD138" s="38"/>
      <c r="AE138" s="38"/>
      <c r="AR138" s="191" t="s">
        <v>263</v>
      </c>
      <c r="AT138" s="191" t="s">
        <v>147</v>
      </c>
      <c r="AU138" s="191" t="s">
        <v>84</v>
      </c>
      <c r="AY138" s="19" t="s">
        <v>145</v>
      </c>
      <c r="BE138" s="192">
        <f>IF(N138="základní",J138,0)</f>
        <v>0</v>
      </c>
      <c r="BF138" s="192">
        <f>IF(N138="snížená",J138,0)</f>
        <v>0</v>
      </c>
      <c r="BG138" s="192">
        <f>IF(N138="zákl. přenesená",J138,0)</f>
        <v>0</v>
      </c>
      <c r="BH138" s="192">
        <f>IF(N138="sníž. přenesená",J138,0)</f>
        <v>0</v>
      </c>
      <c r="BI138" s="192">
        <f>IF(N138="nulová",J138,0)</f>
        <v>0</v>
      </c>
      <c r="BJ138" s="19" t="s">
        <v>82</v>
      </c>
      <c r="BK138" s="192">
        <f>ROUND(I138*H138,2)</f>
        <v>0</v>
      </c>
      <c r="BL138" s="19" t="s">
        <v>263</v>
      </c>
      <c r="BM138" s="191" t="s">
        <v>1537</v>
      </c>
    </row>
    <row r="139" s="2" customFormat="1">
      <c r="A139" s="38"/>
      <c r="B139" s="39"/>
      <c r="C139" s="38"/>
      <c r="D139" s="193" t="s">
        <v>154</v>
      </c>
      <c r="E139" s="38"/>
      <c r="F139" s="194" t="s">
        <v>1538</v>
      </c>
      <c r="G139" s="38"/>
      <c r="H139" s="38"/>
      <c r="I139" s="195"/>
      <c r="J139" s="38"/>
      <c r="K139" s="38"/>
      <c r="L139" s="39"/>
      <c r="M139" s="196"/>
      <c r="N139" s="197"/>
      <c r="O139" s="77"/>
      <c r="P139" s="77"/>
      <c r="Q139" s="77"/>
      <c r="R139" s="77"/>
      <c r="S139" s="77"/>
      <c r="T139" s="78"/>
      <c r="U139" s="38"/>
      <c r="V139" s="38"/>
      <c r="W139" s="38"/>
      <c r="X139" s="38"/>
      <c r="Y139" s="38"/>
      <c r="Z139" s="38"/>
      <c r="AA139" s="38"/>
      <c r="AB139" s="38"/>
      <c r="AC139" s="38"/>
      <c r="AD139" s="38"/>
      <c r="AE139" s="38"/>
      <c r="AT139" s="19" t="s">
        <v>154</v>
      </c>
      <c r="AU139" s="19" t="s">
        <v>84</v>
      </c>
    </row>
    <row r="140" s="2" customFormat="1">
      <c r="A140" s="38"/>
      <c r="B140" s="39"/>
      <c r="C140" s="38"/>
      <c r="D140" s="198" t="s">
        <v>156</v>
      </c>
      <c r="E140" s="38"/>
      <c r="F140" s="199" t="s">
        <v>1539</v>
      </c>
      <c r="G140" s="38"/>
      <c r="H140" s="38"/>
      <c r="I140" s="195"/>
      <c r="J140" s="38"/>
      <c r="K140" s="38"/>
      <c r="L140" s="39"/>
      <c r="M140" s="196"/>
      <c r="N140" s="197"/>
      <c r="O140" s="77"/>
      <c r="P140" s="77"/>
      <c r="Q140" s="77"/>
      <c r="R140" s="77"/>
      <c r="S140" s="77"/>
      <c r="T140" s="78"/>
      <c r="U140" s="38"/>
      <c r="V140" s="38"/>
      <c r="W140" s="38"/>
      <c r="X140" s="38"/>
      <c r="Y140" s="38"/>
      <c r="Z140" s="38"/>
      <c r="AA140" s="38"/>
      <c r="AB140" s="38"/>
      <c r="AC140" s="38"/>
      <c r="AD140" s="38"/>
      <c r="AE140" s="38"/>
      <c r="AT140" s="19" t="s">
        <v>156</v>
      </c>
      <c r="AU140" s="19" t="s">
        <v>84</v>
      </c>
    </row>
    <row r="141" s="15" customFormat="1">
      <c r="A141" s="15"/>
      <c r="B141" s="216"/>
      <c r="C141" s="15"/>
      <c r="D141" s="193" t="s">
        <v>158</v>
      </c>
      <c r="E141" s="217" t="s">
        <v>1</v>
      </c>
      <c r="F141" s="218" t="s">
        <v>1530</v>
      </c>
      <c r="G141" s="15"/>
      <c r="H141" s="217" t="s">
        <v>1</v>
      </c>
      <c r="I141" s="219"/>
      <c r="J141" s="15"/>
      <c r="K141" s="15"/>
      <c r="L141" s="216"/>
      <c r="M141" s="220"/>
      <c r="N141" s="221"/>
      <c r="O141" s="221"/>
      <c r="P141" s="221"/>
      <c r="Q141" s="221"/>
      <c r="R141" s="221"/>
      <c r="S141" s="221"/>
      <c r="T141" s="222"/>
      <c r="U141" s="15"/>
      <c r="V141" s="15"/>
      <c r="W141" s="15"/>
      <c r="X141" s="15"/>
      <c r="Y141" s="15"/>
      <c r="Z141" s="15"/>
      <c r="AA141" s="15"/>
      <c r="AB141" s="15"/>
      <c r="AC141" s="15"/>
      <c r="AD141" s="15"/>
      <c r="AE141" s="15"/>
      <c r="AT141" s="217" t="s">
        <v>158</v>
      </c>
      <c r="AU141" s="217" t="s">
        <v>84</v>
      </c>
      <c r="AV141" s="15" t="s">
        <v>82</v>
      </c>
      <c r="AW141" s="15" t="s">
        <v>31</v>
      </c>
      <c r="AX141" s="15" t="s">
        <v>74</v>
      </c>
      <c r="AY141" s="217" t="s">
        <v>145</v>
      </c>
    </row>
    <row r="142" s="15" customFormat="1">
      <c r="A142" s="15"/>
      <c r="B142" s="216"/>
      <c r="C142" s="15"/>
      <c r="D142" s="193" t="s">
        <v>158</v>
      </c>
      <c r="E142" s="217" t="s">
        <v>1</v>
      </c>
      <c r="F142" s="218" t="s">
        <v>1531</v>
      </c>
      <c r="G142" s="15"/>
      <c r="H142" s="217" t="s">
        <v>1</v>
      </c>
      <c r="I142" s="219"/>
      <c r="J142" s="15"/>
      <c r="K142" s="15"/>
      <c r="L142" s="216"/>
      <c r="M142" s="220"/>
      <c r="N142" s="221"/>
      <c r="O142" s="221"/>
      <c r="P142" s="221"/>
      <c r="Q142" s="221"/>
      <c r="R142" s="221"/>
      <c r="S142" s="221"/>
      <c r="T142" s="222"/>
      <c r="U142" s="15"/>
      <c r="V142" s="15"/>
      <c r="W142" s="15"/>
      <c r="X142" s="15"/>
      <c r="Y142" s="15"/>
      <c r="Z142" s="15"/>
      <c r="AA142" s="15"/>
      <c r="AB142" s="15"/>
      <c r="AC142" s="15"/>
      <c r="AD142" s="15"/>
      <c r="AE142" s="15"/>
      <c r="AT142" s="217" t="s">
        <v>158</v>
      </c>
      <c r="AU142" s="217" t="s">
        <v>84</v>
      </c>
      <c r="AV142" s="15" t="s">
        <v>82</v>
      </c>
      <c r="AW142" s="15" t="s">
        <v>31</v>
      </c>
      <c r="AX142" s="15" t="s">
        <v>74</v>
      </c>
      <c r="AY142" s="217" t="s">
        <v>145</v>
      </c>
    </row>
    <row r="143" s="13" customFormat="1">
      <c r="A143" s="13"/>
      <c r="B143" s="200"/>
      <c r="C143" s="13"/>
      <c r="D143" s="193" t="s">
        <v>158</v>
      </c>
      <c r="E143" s="201" t="s">
        <v>1</v>
      </c>
      <c r="F143" s="202" t="s">
        <v>1532</v>
      </c>
      <c r="G143" s="13"/>
      <c r="H143" s="203">
        <v>2</v>
      </c>
      <c r="I143" s="204"/>
      <c r="J143" s="13"/>
      <c r="K143" s="13"/>
      <c r="L143" s="200"/>
      <c r="M143" s="205"/>
      <c r="N143" s="206"/>
      <c r="O143" s="206"/>
      <c r="P143" s="206"/>
      <c r="Q143" s="206"/>
      <c r="R143" s="206"/>
      <c r="S143" s="206"/>
      <c r="T143" s="207"/>
      <c r="U143" s="13"/>
      <c r="V143" s="13"/>
      <c r="W143" s="13"/>
      <c r="X143" s="13"/>
      <c r="Y143" s="13"/>
      <c r="Z143" s="13"/>
      <c r="AA143" s="13"/>
      <c r="AB143" s="13"/>
      <c r="AC143" s="13"/>
      <c r="AD143" s="13"/>
      <c r="AE143" s="13"/>
      <c r="AT143" s="201" t="s">
        <v>158</v>
      </c>
      <c r="AU143" s="201" t="s">
        <v>84</v>
      </c>
      <c r="AV143" s="13" t="s">
        <v>84</v>
      </c>
      <c r="AW143" s="13" t="s">
        <v>31</v>
      </c>
      <c r="AX143" s="13" t="s">
        <v>74</v>
      </c>
      <c r="AY143" s="201" t="s">
        <v>145</v>
      </c>
    </row>
    <row r="144" s="13" customFormat="1">
      <c r="A144" s="13"/>
      <c r="B144" s="200"/>
      <c r="C144" s="13"/>
      <c r="D144" s="193" t="s">
        <v>158</v>
      </c>
      <c r="E144" s="201" t="s">
        <v>1</v>
      </c>
      <c r="F144" s="202" t="s">
        <v>1533</v>
      </c>
      <c r="G144" s="13"/>
      <c r="H144" s="203">
        <v>4</v>
      </c>
      <c r="I144" s="204"/>
      <c r="J144" s="13"/>
      <c r="K144" s="13"/>
      <c r="L144" s="200"/>
      <c r="M144" s="205"/>
      <c r="N144" s="206"/>
      <c r="O144" s="206"/>
      <c r="P144" s="206"/>
      <c r="Q144" s="206"/>
      <c r="R144" s="206"/>
      <c r="S144" s="206"/>
      <c r="T144" s="207"/>
      <c r="U144" s="13"/>
      <c r="V144" s="13"/>
      <c r="W144" s="13"/>
      <c r="X144" s="13"/>
      <c r="Y144" s="13"/>
      <c r="Z144" s="13"/>
      <c r="AA144" s="13"/>
      <c r="AB144" s="13"/>
      <c r="AC144" s="13"/>
      <c r="AD144" s="13"/>
      <c r="AE144" s="13"/>
      <c r="AT144" s="201" t="s">
        <v>158</v>
      </c>
      <c r="AU144" s="201" t="s">
        <v>84</v>
      </c>
      <c r="AV144" s="13" t="s">
        <v>84</v>
      </c>
      <c r="AW144" s="13" t="s">
        <v>31</v>
      </c>
      <c r="AX144" s="13" t="s">
        <v>74</v>
      </c>
      <c r="AY144" s="201" t="s">
        <v>145</v>
      </c>
    </row>
    <row r="145" s="13" customFormat="1">
      <c r="A145" s="13"/>
      <c r="B145" s="200"/>
      <c r="C145" s="13"/>
      <c r="D145" s="193" t="s">
        <v>158</v>
      </c>
      <c r="E145" s="201" t="s">
        <v>1</v>
      </c>
      <c r="F145" s="202" t="s">
        <v>1534</v>
      </c>
      <c r="G145" s="13"/>
      <c r="H145" s="203">
        <v>1</v>
      </c>
      <c r="I145" s="204"/>
      <c r="J145" s="13"/>
      <c r="K145" s="13"/>
      <c r="L145" s="200"/>
      <c r="M145" s="205"/>
      <c r="N145" s="206"/>
      <c r="O145" s="206"/>
      <c r="P145" s="206"/>
      <c r="Q145" s="206"/>
      <c r="R145" s="206"/>
      <c r="S145" s="206"/>
      <c r="T145" s="207"/>
      <c r="U145" s="13"/>
      <c r="V145" s="13"/>
      <c r="W145" s="13"/>
      <c r="X145" s="13"/>
      <c r="Y145" s="13"/>
      <c r="Z145" s="13"/>
      <c r="AA145" s="13"/>
      <c r="AB145" s="13"/>
      <c r="AC145" s="13"/>
      <c r="AD145" s="13"/>
      <c r="AE145" s="13"/>
      <c r="AT145" s="201" t="s">
        <v>158</v>
      </c>
      <c r="AU145" s="201" t="s">
        <v>84</v>
      </c>
      <c r="AV145" s="13" t="s">
        <v>84</v>
      </c>
      <c r="AW145" s="13" t="s">
        <v>31</v>
      </c>
      <c r="AX145" s="13" t="s">
        <v>74</v>
      </c>
      <c r="AY145" s="201" t="s">
        <v>145</v>
      </c>
    </row>
    <row r="146" s="14" customFormat="1">
      <c r="A146" s="14"/>
      <c r="B146" s="208"/>
      <c r="C146" s="14"/>
      <c r="D146" s="193" t="s">
        <v>158</v>
      </c>
      <c r="E146" s="209" t="s">
        <v>1</v>
      </c>
      <c r="F146" s="210" t="s">
        <v>160</v>
      </c>
      <c r="G146" s="14"/>
      <c r="H146" s="211">
        <v>7</v>
      </c>
      <c r="I146" s="212"/>
      <c r="J146" s="14"/>
      <c r="K146" s="14"/>
      <c r="L146" s="208"/>
      <c r="M146" s="213"/>
      <c r="N146" s="214"/>
      <c r="O146" s="214"/>
      <c r="P146" s="214"/>
      <c r="Q146" s="214"/>
      <c r="R146" s="214"/>
      <c r="S146" s="214"/>
      <c r="T146" s="215"/>
      <c r="U146" s="14"/>
      <c r="V146" s="14"/>
      <c r="W146" s="14"/>
      <c r="X146" s="14"/>
      <c r="Y146" s="14"/>
      <c r="Z146" s="14"/>
      <c r="AA146" s="14"/>
      <c r="AB146" s="14"/>
      <c r="AC146" s="14"/>
      <c r="AD146" s="14"/>
      <c r="AE146" s="14"/>
      <c r="AT146" s="209" t="s">
        <v>158</v>
      </c>
      <c r="AU146" s="209" t="s">
        <v>84</v>
      </c>
      <c r="AV146" s="14" t="s">
        <v>152</v>
      </c>
      <c r="AW146" s="14" t="s">
        <v>31</v>
      </c>
      <c r="AX146" s="14" t="s">
        <v>82</v>
      </c>
      <c r="AY146" s="209" t="s">
        <v>145</v>
      </c>
    </row>
    <row r="147" s="2" customFormat="1" ht="33" customHeight="1">
      <c r="A147" s="38"/>
      <c r="B147" s="179"/>
      <c r="C147" s="180" t="s">
        <v>166</v>
      </c>
      <c r="D147" s="180" t="s">
        <v>147</v>
      </c>
      <c r="E147" s="181" t="s">
        <v>1540</v>
      </c>
      <c r="F147" s="182" t="s">
        <v>1541</v>
      </c>
      <c r="G147" s="183" t="s">
        <v>233</v>
      </c>
      <c r="H147" s="184">
        <v>2</v>
      </c>
      <c r="I147" s="185"/>
      <c r="J147" s="186">
        <f>ROUND(I147*H147,2)</f>
        <v>0</v>
      </c>
      <c r="K147" s="182" t="s">
        <v>151</v>
      </c>
      <c r="L147" s="39"/>
      <c r="M147" s="187" t="s">
        <v>1</v>
      </c>
      <c r="N147" s="188" t="s">
        <v>39</v>
      </c>
      <c r="O147" s="77"/>
      <c r="P147" s="189">
        <f>O147*H147</f>
        <v>0</v>
      </c>
      <c r="Q147" s="189">
        <v>0.00088000000000000003</v>
      </c>
      <c r="R147" s="189">
        <f>Q147*H147</f>
        <v>0.0017600000000000001</v>
      </c>
      <c r="S147" s="189">
        <v>0</v>
      </c>
      <c r="T147" s="190">
        <f>S147*H147</f>
        <v>0</v>
      </c>
      <c r="U147" s="38"/>
      <c r="V147" s="38"/>
      <c r="W147" s="38"/>
      <c r="X147" s="38"/>
      <c r="Y147" s="38"/>
      <c r="Z147" s="38"/>
      <c r="AA147" s="38"/>
      <c r="AB147" s="38"/>
      <c r="AC147" s="38"/>
      <c r="AD147" s="38"/>
      <c r="AE147" s="38"/>
      <c r="AR147" s="191" t="s">
        <v>263</v>
      </c>
      <c r="AT147" s="191" t="s">
        <v>147</v>
      </c>
      <c r="AU147" s="191" t="s">
        <v>84</v>
      </c>
      <c r="AY147" s="19" t="s">
        <v>145</v>
      </c>
      <c r="BE147" s="192">
        <f>IF(N147="základní",J147,0)</f>
        <v>0</v>
      </c>
      <c r="BF147" s="192">
        <f>IF(N147="snížená",J147,0)</f>
        <v>0</v>
      </c>
      <c r="BG147" s="192">
        <f>IF(N147="zákl. přenesená",J147,0)</f>
        <v>0</v>
      </c>
      <c r="BH147" s="192">
        <f>IF(N147="sníž. přenesená",J147,0)</f>
        <v>0</v>
      </c>
      <c r="BI147" s="192">
        <f>IF(N147="nulová",J147,0)</f>
        <v>0</v>
      </c>
      <c r="BJ147" s="19" t="s">
        <v>82</v>
      </c>
      <c r="BK147" s="192">
        <f>ROUND(I147*H147,2)</f>
        <v>0</v>
      </c>
      <c r="BL147" s="19" t="s">
        <v>263</v>
      </c>
      <c r="BM147" s="191" t="s">
        <v>1542</v>
      </c>
    </row>
    <row r="148" s="2" customFormat="1">
      <c r="A148" s="38"/>
      <c r="B148" s="39"/>
      <c r="C148" s="38"/>
      <c r="D148" s="193" t="s">
        <v>154</v>
      </c>
      <c r="E148" s="38"/>
      <c r="F148" s="194" t="s">
        <v>1543</v>
      </c>
      <c r="G148" s="38"/>
      <c r="H148" s="38"/>
      <c r="I148" s="195"/>
      <c r="J148" s="38"/>
      <c r="K148" s="38"/>
      <c r="L148" s="39"/>
      <c r="M148" s="196"/>
      <c r="N148" s="197"/>
      <c r="O148" s="77"/>
      <c r="P148" s="77"/>
      <c r="Q148" s="77"/>
      <c r="R148" s="77"/>
      <c r="S148" s="77"/>
      <c r="T148" s="78"/>
      <c r="U148" s="38"/>
      <c r="V148" s="38"/>
      <c r="W148" s="38"/>
      <c r="X148" s="38"/>
      <c r="Y148" s="38"/>
      <c r="Z148" s="38"/>
      <c r="AA148" s="38"/>
      <c r="AB148" s="38"/>
      <c r="AC148" s="38"/>
      <c r="AD148" s="38"/>
      <c r="AE148" s="38"/>
      <c r="AT148" s="19" t="s">
        <v>154</v>
      </c>
      <c r="AU148" s="19" t="s">
        <v>84</v>
      </c>
    </row>
    <row r="149" s="2" customFormat="1">
      <c r="A149" s="38"/>
      <c r="B149" s="39"/>
      <c r="C149" s="38"/>
      <c r="D149" s="198" t="s">
        <v>156</v>
      </c>
      <c r="E149" s="38"/>
      <c r="F149" s="199" t="s">
        <v>1544</v>
      </c>
      <c r="G149" s="38"/>
      <c r="H149" s="38"/>
      <c r="I149" s="195"/>
      <c r="J149" s="38"/>
      <c r="K149" s="38"/>
      <c r="L149" s="39"/>
      <c r="M149" s="196"/>
      <c r="N149" s="197"/>
      <c r="O149" s="77"/>
      <c r="P149" s="77"/>
      <c r="Q149" s="77"/>
      <c r="R149" s="77"/>
      <c r="S149" s="77"/>
      <c r="T149" s="78"/>
      <c r="U149" s="38"/>
      <c r="V149" s="38"/>
      <c r="W149" s="38"/>
      <c r="X149" s="38"/>
      <c r="Y149" s="38"/>
      <c r="Z149" s="38"/>
      <c r="AA149" s="38"/>
      <c r="AB149" s="38"/>
      <c r="AC149" s="38"/>
      <c r="AD149" s="38"/>
      <c r="AE149" s="38"/>
      <c r="AT149" s="19" t="s">
        <v>156</v>
      </c>
      <c r="AU149" s="19" t="s">
        <v>84</v>
      </c>
    </row>
    <row r="150" s="15" customFormat="1">
      <c r="A150" s="15"/>
      <c r="B150" s="216"/>
      <c r="C150" s="15"/>
      <c r="D150" s="193" t="s">
        <v>158</v>
      </c>
      <c r="E150" s="217" t="s">
        <v>1</v>
      </c>
      <c r="F150" s="218" t="s">
        <v>1530</v>
      </c>
      <c r="G150" s="15"/>
      <c r="H150" s="217" t="s">
        <v>1</v>
      </c>
      <c r="I150" s="219"/>
      <c r="J150" s="15"/>
      <c r="K150" s="15"/>
      <c r="L150" s="216"/>
      <c r="M150" s="220"/>
      <c r="N150" s="221"/>
      <c r="O150" s="221"/>
      <c r="P150" s="221"/>
      <c r="Q150" s="221"/>
      <c r="R150" s="221"/>
      <c r="S150" s="221"/>
      <c r="T150" s="222"/>
      <c r="U150" s="15"/>
      <c r="V150" s="15"/>
      <c r="W150" s="15"/>
      <c r="X150" s="15"/>
      <c r="Y150" s="15"/>
      <c r="Z150" s="15"/>
      <c r="AA150" s="15"/>
      <c r="AB150" s="15"/>
      <c r="AC150" s="15"/>
      <c r="AD150" s="15"/>
      <c r="AE150" s="15"/>
      <c r="AT150" s="217" t="s">
        <v>158</v>
      </c>
      <c r="AU150" s="217" t="s">
        <v>84</v>
      </c>
      <c r="AV150" s="15" t="s">
        <v>82</v>
      </c>
      <c r="AW150" s="15" t="s">
        <v>31</v>
      </c>
      <c r="AX150" s="15" t="s">
        <v>74</v>
      </c>
      <c r="AY150" s="217" t="s">
        <v>145</v>
      </c>
    </row>
    <row r="151" s="15" customFormat="1">
      <c r="A151" s="15"/>
      <c r="B151" s="216"/>
      <c r="C151" s="15"/>
      <c r="D151" s="193" t="s">
        <v>158</v>
      </c>
      <c r="E151" s="217" t="s">
        <v>1</v>
      </c>
      <c r="F151" s="218" t="s">
        <v>1531</v>
      </c>
      <c r="G151" s="15"/>
      <c r="H151" s="217" t="s">
        <v>1</v>
      </c>
      <c r="I151" s="219"/>
      <c r="J151" s="15"/>
      <c r="K151" s="15"/>
      <c r="L151" s="216"/>
      <c r="M151" s="220"/>
      <c r="N151" s="221"/>
      <c r="O151" s="221"/>
      <c r="P151" s="221"/>
      <c r="Q151" s="221"/>
      <c r="R151" s="221"/>
      <c r="S151" s="221"/>
      <c r="T151" s="222"/>
      <c r="U151" s="15"/>
      <c r="V151" s="15"/>
      <c r="W151" s="15"/>
      <c r="X151" s="15"/>
      <c r="Y151" s="15"/>
      <c r="Z151" s="15"/>
      <c r="AA151" s="15"/>
      <c r="AB151" s="15"/>
      <c r="AC151" s="15"/>
      <c r="AD151" s="15"/>
      <c r="AE151" s="15"/>
      <c r="AT151" s="217" t="s">
        <v>158</v>
      </c>
      <c r="AU151" s="217" t="s">
        <v>84</v>
      </c>
      <c r="AV151" s="15" t="s">
        <v>82</v>
      </c>
      <c r="AW151" s="15" t="s">
        <v>31</v>
      </c>
      <c r="AX151" s="15" t="s">
        <v>74</v>
      </c>
      <c r="AY151" s="217" t="s">
        <v>145</v>
      </c>
    </row>
    <row r="152" s="13" customFormat="1">
      <c r="A152" s="13"/>
      <c r="B152" s="200"/>
      <c r="C152" s="13"/>
      <c r="D152" s="193" t="s">
        <v>158</v>
      </c>
      <c r="E152" s="201" t="s">
        <v>1</v>
      </c>
      <c r="F152" s="202" t="s">
        <v>1532</v>
      </c>
      <c r="G152" s="13"/>
      <c r="H152" s="203">
        <v>2</v>
      </c>
      <c r="I152" s="204"/>
      <c r="J152" s="13"/>
      <c r="K152" s="13"/>
      <c r="L152" s="200"/>
      <c r="M152" s="205"/>
      <c r="N152" s="206"/>
      <c r="O152" s="206"/>
      <c r="P152" s="206"/>
      <c r="Q152" s="206"/>
      <c r="R152" s="206"/>
      <c r="S152" s="206"/>
      <c r="T152" s="207"/>
      <c r="U152" s="13"/>
      <c r="V152" s="13"/>
      <c r="W152" s="13"/>
      <c r="X152" s="13"/>
      <c r="Y152" s="13"/>
      <c r="Z152" s="13"/>
      <c r="AA152" s="13"/>
      <c r="AB152" s="13"/>
      <c r="AC152" s="13"/>
      <c r="AD152" s="13"/>
      <c r="AE152" s="13"/>
      <c r="AT152" s="201" t="s">
        <v>158</v>
      </c>
      <c r="AU152" s="201" t="s">
        <v>84</v>
      </c>
      <c r="AV152" s="13" t="s">
        <v>84</v>
      </c>
      <c r="AW152" s="13" t="s">
        <v>31</v>
      </c>
      <c r="AX152" s="13" t="s">
        <v>74</v>
      </c>
      <c r="AY152" s="201" t="s">
        <v>145</v>
      </c>
    </row>
    <row r="153" s="14" customFormat="1">
      <c r="A153" s="14"/>
      <c r="B153" s="208"/>
      <c r="C153" s="14"/>
      <c r="D153" s="193" t="s">
        <v>158</v>
      </c>
      <c r="E153" s="209" t="s">
        <v>1</v>
      </c>
      <c r="F153" s="210" t="s">
        <v>160</v>
      </c>
      <c r="G153" s="14"/>
      <c r="H153" s="211">
        <v>2</v>
      </c>
      <c r="I153" s="212"/>
      <c r="J153" s="14"/>
      <c r="K153" s="14"/>
      <c r="L153" s="208"/>
      <c r="M153" s="213"/>
      <c r="N153" s="214"/>
      <c r="O153" s="214"/>
      <c r="P153" s="214"/>
      <c r="Q153" s="214"/>
      <c r="R153" s="214"/>
      <c r="S153" s="214"/>
      <c r="T153" s="215"/>
      <c r="U153" s="14"/>
      <c r="V153" s="14"/>
      <c r="W153" s="14"/>
      <c r="X153" s="14"/>
      <c r="Y153" s="14"/>
      <c r="Z153" s="14"/>
      <c r="AA153" s="14"/>
      <c r="AB153" s="14"/>
      <c r="AC153" s="14"/>
      <c r="AD153" s="14"/>
      <c r="AE153" s="14"/>
      <c r="AT153" s="209" t="s">
        <v>158</v>
      </c>
      <c r="AU153" s="209" t="s">
        <v>84</v>
      </c>
      <c r="AV153" s="14" t="s">
        <v>152</v>
      </c>
      <c r="AW153" s="14" t="s">
        <v>31</v>
      </c>
      <c r="AX153" s="14" t="s">
        <v>82</v>
      </c>
      <c r="AY153" s="209" t="s">
        <v>145</v>
      </c>
    </row>
    <row r="154" s="2" customFormat="1" ht="24.15" customHeight="1">
      <c r="A154" s="38"/>
      <c r="B154" s="179"/>
      <c r="C154" s="180" t="s">
        <v>152</v>
      </c>
      <c r="D154" s="180" t="s">
        <v>147</v>
      </c>
      <c r="E154" s="181" t="s">
        <v>1545</v>
      </c>
      <c r="F154" s="182" t="s">
        <v>1546</v>
      </c>
      <c r="G154" s="183" t="s">
        <v>233</v>
      </c>
      <c r="H154" s="184">
        <v>1</v>
      </c>
      <c r="I154" s="185"/>
      <c r="J154" s="186">
        <f>ROUND(I154*H154,2)</f>
        <v>0</v>
      </c>
      <c r="K154" s="182" t="s">
        <v>151</v>
      </c>
      <c r="L154" s="39"/>
      <c r="M154" s="187" t="s">
        <v>1</v>
      </c>
      <c r="N154" s="188" t="s">
        <v>39</v>
      </c>
      <c r="O154" s="77"/>
      <c r="P154" s="189">
        <f>O154*H154</f>
        <v>0</v>
      </c>
      <c r="Q154" s="189">
        <v>0.00054000000000000001</v>
      </c>
      <c r="R154" s="189">
        <f>Q154*H154</f>
        <v>0.00054000000000000001</v>
      </c>
      <c r="S154" s="189">
        <v>0</v>
      </c>
      <c r="T154" s="190">
        <f>S154*H154</f>
        <v>0</v>
      </c>
      <c r="U154" s="38"/>
      <c r="V154" s="38"/>
      <c r="W154" s="38"/>
      <c r="X154" s="38"/>
      <c r="Y154" s="38"/>
      <c r="Z154" s="38"/>
      <c r="AA154" s="38"/>
      <c r="AB154" s="38"/>
      <c r="AC154" s="38"/>
      <c r="AD154" s="38"/>
      <c r="AE154" s="38"/>
      <c r="AR154" s="191" t="s">
        <v>263</v>
      </c>
      <c r="AT154" s="191" t="s">
        <v>147</v>
      </c>
      <c r="AU154" s="191" t="s">
        <v>84</v>
      </c>
      <c r="AY154" s="19" t="s">
        <v>145</v>
      </c>
      <c r="BE154" s="192">
        <f>IF(N154="základní",J154,0)</f>
        <v>0</v>
      </c>
      <c r="BF154" s="192">
        <f>IF(N154="snížená",J154,0)</f>
        <v>0</v>
      </c>
      <c r="BG154" s="192">
        <f>IF(N154="zákl. přenesená",J154,0)</f>
        <v>0</v>
      </c>
      <c r="BH154" s="192">
        <f>IF(N154="sníž. přenesená",J154,0)</f>
        <v>0</v>
      </c>
      <c r="BI154" s="192">
        <f>IF(N154="nulová",J154,0)</f>
        <v>0</v>
      </c>
      <c r="BJ154" s="19" t="s">
        <v>82</v>
      </c>
      <c r="BK154" s="192">
        <f>ROUND(I154*H154,2)</f>
        <v>0</v>
      </c>
      <c r="BL154" s="19" t="s">
        <v>263</v>
      </c>
      <c r="BM154" s="191" t="s">
        <v>1547</v>
      </c>
    </row>
    <row r="155" s="2" customFormat="1">
      <c r="A155" s="38"/>
      <c r="B155" s="39"/>
      <c r="C155" s="38"/>
      <c r="D155" s="193" t="s">
        <v>154</v>
      </c>
      <c r="E155" s="38"/>
      <c r="F155" s="194" t="s">
        <v>1548</v>
      </c>
      <c r="G155" s="38"/>
      <c r="H155" s="38"/>
      <c r="I155" s="195"/>
      <c r="J155" s="38"/>
      <c r="K155" s="38"/>
      <c r="L155" s="39"/>
      <c r="M155" s="196"/>
      <c r="N155" s="197"/>
      <c r="O155" s="77"/>
      <c r="P155" s="77"/>
      <c r="Q155" s="77"/>
      <c r="R155" s="77"/>
      <c r="S155" s="77"/>
      <c r="T155" s="78"/>
      <c r="U155" s="38"/>
      <c r="V155" s="38"/>
      <c r="W155" s="38"/>
      <c r="X155" s="38"/>
      <c r="Y155" s="38"/>
      <c r="Z155" s="38"/>
      <c r="AA155" s="38"/>
      <c r="AB155" s="38"/>
      <c r="AC155" s="38"/>
      <c r="AD155" s="38"/>
      <c r="AE155" s="38"/>
      <c r="AT155" s="19" t="s">
        <v>154</v>
      </c>
      <c r="AU155" s="19" t="s">
        <v>84</v>
      </c>
    </row>
    <row r="156" s="2" customFormat="1">
      <c r="A156" s="38"/>
      <c r="B156" s="39"/>
      <c r="C156" s="38"/>
      <c r="D156" s="198" t="s">
        <v>156</v>
      </c>
      <c r="E156" s="38"/>
      <c r="F156" s="199" t="s">
        <v>1549</v>
      </c>
      <c r="G156" s="38"/>
      <c r="H156" s="38"/>
      <c r="I156" s="195"/>
      <c r="J156" s="38"/>
      <c r="K156" s="38"/>
      <c r="L156" s="39"/>
      <c r="M156" s="196"/>
      <c r="N156" s="197"/>
      <c r="O156" s="77"/>
      <c r="P156" s="77"/>
      <c r="Q156" s="77"/>
      <c r="R156" s="77"/>
      <c r="S156" s="77"/>
      <c r="T156" s="78"/>
      <c r="U156" s="38"/>
      <c r="V156" s="38"/>
      <c r="W156" s="38"/>
      <c r="X156" s="38"/>
      <c r="Y156" s="38"/>
      <c r="Z156" s="38"/>
      <c r="AA156" s="38"/>
      <c r="AB156" s="38"/>
      <c r="AC156" s="38"/>
      <c r="AD156" s="38"/>
      <c r="AE156" s="38"/>
      <c r="AT156" s="19" t="s">
        <v>156</v>
      </c>
      <c r="AU156" s="19" t="s">
        <v>84</v>
      </c>
    </row>
    <row r="157" s="15" customFormat="1">
      <c r="A157" s="15"/>
      <c r="B157" s="216"/>
      <c r="C157" s="15"/>
      <c r="D157" s="193" t="s">
        <v>158</v>
      </c>
      <c r="E157" s="217" t="s">
        <v>1</v>
      </c>
      <c r="F157" s="218" t="s">
        <v>1530</v>
      </c>
      <c r="G157" s="15"/>
      <c r="H157" s="217" t="s">
        <v>1</v>
      </c>
      <c r="I157" s="219"/>
      <c r="J157" s="15"/>
      <c r="K157" s="15"/>
      <c r="L157" s="216"/>
      <c r="M157" s="220"/>
      <c r="N157" s="221"/>
      <c r="O157" s="221"/>
      <c r="P157" s="221"/>
      <c r="Q157" s="221"/>
      <c r="R157" s="221"/>
      <c r="S157" s="221"/>
      <c r="T157" s="222"/>
      <c r="U157" s="15"/>
      <c r="V157" s="15"/>
      <c r="W157" s="15"/>
      <c r="X157" s="15"/>
      <c r="Y157" s="15"/>
      <c r="Z157" s="15"/>
      <c r="AA157" s="15"/>
      <c r="AB157" s="15"/>
      <c r="AC157" s="15"/>
      <c r="AD157" s="15"/>
      <c r="AE157" s="15"/>
      <c r="AT157" s="217" t="s">
        <v>158</v>
      </c>
      <c r="AU157" s="217" t="s">
        <v>84</v>
      </c>
      <c r="AV157" s="15" t="s">
        <v>82</v>
      </c>
      <c r="AW157" s="15" t="s">
        <v>31</v>
      </c>
      <c r="AX157" s="15" t="s">
        <v>74</v>
      </c>
      <c r="AY157" s="217" t="s">
        <v>145</v>
      </c>
    </row>
    <row r="158" s="15" customFormat="1">
      <c r="A158" s="15"/>
      <c r="B158" s="216"/>
      <c r="C158" s="15"/>
      <c r="D158" s="193" t="s">
        <v>158</v>
      </c>
      <c r="E158" s="217" t="s">
        <v>1</v>
      </c>
      <c r="F158" s="218" t="s">
        <v>1531</v>
      </c>
      <c r="G158" s="15"/>
      <c r="H158" s="217" t="s">
        <v>1</v>
      </c>
      <c r="I158" s="219"/>
      <c r="J158" s="15"/>
      <c r="K158" s="15"/>
      <c r="L158" s="216"/>
      <c r="M158" s="220"/>
      <c r="N158" s="221"/>
      <c r="O158" s="221"/>
      <c r="P158" s="221"/>
      <c r="Q158" s="221"/>
      <c r="R158" s="221"/>
      <c r="S158" s="221"/>
      <c r="T158" s="222"/>
      <c r="U158" s="15"/>
      <c r="V158" s="15"/>
      <c r="W158" s="15"/>
      <c r="X158" s="15"/>
      <c r="Y158" s="15"/>
      <c r="Z158" s="15"/>
      <c r="AA158" s="15"/>
      <c r="AB158" s="15"/>
      <c r="AC158" s="15"/>
      <c r="AD158" s="15"/>
      <c r="AE158" s="15"/>
      <c r="AT158" s="217" t="s">
        <v>158</v>
      </c>
      <c r="AU158" s="217" t="s">
        <v>84</v>
      </c>
      <c r="AV158" s="15" t="s">
        <v>82</v>
      </c>
      <c r="AW158" s="15" t="s">
        <v>31</v>
      </c>
      <c r="AX158" s="15" t="s">
        <v>74</v>
      </c>
      <c r="AY158" s="217" t="s">
        <v>145</v>
      </c>
    </row>
    <row r="159" s="13" customFormat="1">
      <c r="A159" s="13"/>
      <c r="B159" s="200"/>
      <c r="C159" s="13"/>
      <c r="D159" s="193" t="s">
        <v>158</v>
      </c>
      <c r="E159" s="201" t="s">
        <v>1</v>
      </c>
      <c r="F159" s="202" t="s">
        <v>1534</v>
      </c>
      <c r="G159" s="13"/>
      <c r="H159" s="203">
        <v>1</v>
      </c>
      <c r="I159" s="204"/>
      <c r="J159" s="13"/>
      <c r="K159" s="13"/>
      <c r="L159" s="200"/>
      <c r="M159" s="205"/>
      <c r="N159" s="206"/>
      <c r="O159" s="206"/>
      <c r="P159" s="206"/>
      <c r="Q159" s="206"/>
      <c r="R159" s="206"/>
      <c r="S159" s="206"/>
      <c r="T159" s="207"/>
      <c r="U159" s="13"/>
      <c r="V159" s="13"/>
      <c r="W159" s="13"/>
      <c r="X159" s="13"/>
      <c r="Y159" s="13"/>
      <c r="Z159" s="13"/>
      <c r="AA159" s="13"/>
      <c r="AB159" s="13"/>
      <c r="AC159" s="13"/>
      <c r="AD159" s="13"/>
      <c r="AE159" s="13"/>
      <c r="AT159" s="201" t="s">
        <v>158</v>
      </c>
      <c r="AU159" s="201" t="s">
        <v>84</v>
      </c>
      <c r="AV159" s="13" t="s">
        <v>84</v>
      </c>
      <c r="AW159" s="13" t="s">
        <v>31</v>
      </c>
      <c r="AX159" s="13" t="s">
        <v>74</v>
      </c>
      <c r="AY159" s="201" t="s">
        <v>145</v>
      </c>
    </row>
    <row r="160" s="14" customFormat="1">
      <c r="A160" s="14"/>
      <c r="B160" s="208"/>
      <c r="C160" s="14"/>
      <c r="D160" s="193" t="s">
        <v>158</v>
      </c>
      <c r="E160" s="209" t="s">
        <v>1</v>
      </c>
      <c r="F160" s="210" t="s">
        <v>160</v>
      </c>
      <c r="G160" s="14"/>
      <c r="H160" s="211">
        <v>1</v>
      </c>
      <c r="I160" s="212"/>
      <c r="J160" s="14"/>
      <c r="K160" s="14"/>
      <c r="L160" s="208"/>
      <c r="M160" s="213"/>
      <c r="N160" s="214"/>
      <c r="O160" s="214"/>
      <c r="P160" s="214"/>
      <c r="Q160" s="214"/>
      <c r="R160" s="214"/>
      <c r="S160" s="214"/>
      <c r="T160" s="215"/>
      <c r="U160" s="14"/>
      <c r="V160" s="14"/>
      <c r="W160" s="14"/>
      <c r="X160" s="14"/>
      <c r="Y160" s="14"/>
      <c r="Z160" s="14"/>
      <c r="AA160" s="14"/>
      <c r="AB160" s="14"/>
      <c r="AC160" s="14"/>
      <c r="AD160" s="14"/>
      <c r="AE160" s="14"/>
      <c r="AT160" s="209" t="s">
        <v>158</v>
      </c>
      <c r="AU160" s="209" t="s">
        <v>84</v>
      </c>
      <c r="AV160" s="14" t="s">
        <v>152</v>
      </c>
      <c r="AW160" s="14" t="s">
        <v>31</v>
      </c>
      <c r="AX160" s="14" t="s">
        <v>82</v>
      </c>
      <c r="AY160" s="209" t="s">
        <v>145</v>
      </c>
    </row>
    <row r="161" s="2" customFormat="1" ht="24.15" customHeight="1">
      <c r="A161" s="38"/>
      <c r="B161" s="179"/>
      <c r="C161" s="180" t="s">
        <v>182</v>
      </c>
      <c r="D161" s="180" t="s">
        <v>147</v>
      </c>
      <c r="E161" s="181" t="s">
        <v>1550</v>
      </c>
      <c r="F161" s="182" t="s">
        <v>1551</v>
      </c>
      <c r="G161" s="183" t="s">
        <v>233</v>
      </c>
      <c r="H161" s="184">
        <v>4</v>
      </c>
      <c r="I161" s="185"/>
      <c r="J161" s="186">
        <f>ROUND(I161*H161,2)</f>
        <v>0</v>
      </c>
      <c r="K161" s="182" t="s">
        <v>151</v>
      </c>
      <c r="L161" s="39"/>
      <c r="M161" s="187" t="s">
        <v>1</v>
      </c>
      <c r="N161" s="188" t="s">
        <v>39</v>
      </c>
      <c r="O161" s="77"/>
      <c r="P161" s="189">
        <f>O161*H161</f>
        <v>0</v>
      </c>
      <c r="Q161" s="189">
        <v>0.00062</v>
      </c>
      <c r="R161" s="189">
        <f>Q161*H161</f>
        <v>0.00248</v>
      </c>
      <c r="S161" s="189">
        <v>0</v>
      </c>
      <c r="T161" s="190">
        <f>S161*H161</f>
        <v>0</v>
      </c>
      <c r="U161" s="38"/>
      <c r="V161" s="38"/>
      <c r="W161" s="38"/>
      <c r="X161" s="38"/>
      <c r="Y161" s="38"/>
      <c r="Z161" s="38"/>
      <c r="AA161" s="38"/>
      <c r="AB161" s="38"/>
      <c r="AC161" s="38"/>
      <c r="AD161" s="38"/>
      <c r="AE161" s="38"/>
      <c r="AR161" s="191" t="s">
        <v>263</v>
      </c>
      <c r="AT161" s="191" t="s">
        <v>147</v>
      </c>
      <c r="AU161" s="191" t="s">
        <v>84</v>
      </c>
      <c r="AY161" s="19" t="s">
        <v>145</v>
      </c>
      <c r="BE161" s="192">
        <f>IF(N161="základní",J161,0)</f>
        <v>0</v>
      </c>
      <c r="BF161" s="192">
        <f>IF(N161="snížená",J161,0)</f>
        <v>0</v>
      </c>
      <c r="BG161" s="192">
        <f>IF(N161="zákl. přenesená",J161,0)</f>
        <v>0</v>
      </c>
      <c r="BH161" s="192">
        <f>IF(N161="sníž. přenesená",J161,0)</f>
        <v>0</v>
      </c>
      <c r="BI161" s="192">
        <f>IF(N161="nulová",J161,0)</f>
        <v>0</v>
      </c>
      <c r="BJ161" s="19" t="s">
        <v>82</v>
      </c>
      <c r="BK161" s="192">
        <f>ROUND(I161*H161,2)</f>
        <v>0</v>
      </c>
      <c r="BL161" s="19" t="s">
        <v>263</v>
      </c>
      <c r="BM161" s="191" t="s">
        <v>1552</v>
      </c>
    </row>
    <row r="162" s="2" customFormat="1">
      <c r="A162" s="38"/>
      <c r="B162" s="39"/>
      <c r="C162" s="38"/>
      <c r="D162" s="193" t="s">
        <v>154</v>
      </c>
      <c r="E162" s="38"/>
      <c r="F162" s="194" t="s">
        <v>1553</v>
      </c>
      <c r="G162" s="38"/>
      <c r="H162" s="38"/>
      <c r="I162" s="195"/>
      <c r="J162" s="38"/>
      <c r="K162" s="38"/>
      <c r="L162" s="39"/>
      <c r="M162" s="196"/>
      <c r="N162" s="197"/>
      <c r="O162" s="77"/>
      <c r="P162" s="77"/>
      <c r="Q162" s="77"/>
      <c r="R162" s="77"/>
      <c r="S162" s="77"/>
      <c r="T162" s="78"/>
      <c r="U162" s="38"/>
      <c r="V162" s="38"/>
      <c r="W162" s="38"/>
      <c r="X162" s="38"/>
      <c r="Y162" s="38"/>
      <c r="Z162" s="38"/>
      <c r="AA162" s="38"/>
      <c r="AB162" s="38"/>
      <c r="AC162" s="38"/>
      <c r="AD162" s="38"/>
      <c r="AE162" s="38"/>
      <c r="AT162" s="19" t="s">
        <v>154</v>
      </c>
      <c r="AU162" s="19" t="s">
        <v>84</v>
      </c>
    </row>
    <row r="163" s="2" customFormat="1">
      <c r="A163" s="38"/>
      <c r="B163" s="39"/>
      <c r="C163" s="38"/>
      <c r="D163" s="198" t="s">
        <v>156</v>
      </c>
      <c r="E163" s="38"/>
      <c r="F163" s="199" t="s">
        <v>1554</v>
      </c>
      <c r="G163" s="38"/>
      <c r="H163" s="38"/>
      <c r="I163" s="195"/>
      <c r="J163" s="38"/>
      <c r="K163" s="38"/>
      <c r="L163" s="39"/>
      <c r="M163" s="196"/>
      <c r="N163" s="197"/>
      <c r="O163" s="77"/>
      <c r="P163" s="77"/>
      <c r="Q163" s="77"/>
      <c r="R163" s="77"/>
      <c r="S163" s="77"/>
      <c r="T163" s="78"/>
      <c r="U163" s="38"/>
      <c r="V163" s="38"/>
      <c r="W163" s="38"/>
      <c r="X163" s="38"/>
      <c r="Y163" s="38"/>
      <c r="Z163" s="38"/>
      <c r="AA163" s="38"/>
      <c r="AB163" s="38"/>
      <c r="AC163" s="38"/>
      <c r="AD163" s="38"/>
      <c r="AE163" s="38"/>
      <c r="AT163" s="19" t="s">
        <v>156</v>
      </c>
      <c r="AU163" s="19" t="s">
        <v>84</v>
      </c>
    </row>
    <row r="164" s="15" customFormat="1">
      <c r="A164" s="15"/>
      <c r="B164" s="216"/>
      <c r="C164" s="15"/>
      <c r="D164" s="193" t="s">
        <v>158</v>
      </c>
      <c r="E164" s="217" t="s">
        <v>1</v>
      </c>
      <c r="F164" s="218" t="s">
        <v>1530</v>
      </c>
      <c r="G164" s="15"/>
      <c r="H164" s="217" t="s">
        <v>1</v>
      </c>
      <c r="I164" s="219"/>
      <c r="J164" s="15"/>
      <c r="K164" s="15"/>
      <c r="L164" s="216"/>
      <c r="M164" s="220"/>
      <c r="N164" s="221"/>
      <c r="O164" s="221"/>
      <c r="P164" s="221"/>
      <c r="Q164" s="221"/>
      <c r="R164" s="221"/>
      <c r="S164" s="221"/>
      <c r="T164" s="222"/>
      <c r="U164" s="15"/>
      <c r="V164" s="15"/>
      <c r="W164" s="15"/>
      <c r="X164" s="15"/>
      <c r="Y164" s="15"/>
      <c r="Z164" s="15"/>
      <c r="AA164" s="15"/>
      <c r="AB164" s="15"/>
      <c r="AC164" s="15"/>
      <c r="AD164" s="15"/>
      <c r="AE164" s="15"/>
      <c r="AT164" s="217" t="s">
        <v>158</v>
      </c>
      <c r="AU164" s="217" t="s">
        <v>84</v>
      </c>
      <c r="AV164" s="15" t="s">
        <v>82</v>
      </c>
      <c r="AW164" s="15" t="s">
        <v>31</v>
      </c>
      <c r="AX164" s="15" t="s">
        <v>74</v>
      </c>
      <c r="AY164" s="217" t="s">
        <v>145</v>
      </c>
    </row>
    <row r="165" s="15" customFormat="1">
      <c r="A165" s="15"/>
      <c r="B165" s="216"/>
      <c r="C165" s="15"/>
      <c r="D165" s="193" t="s">
        <v>158</v>
      </c>
      <c r="E165" s="217" t="s">
        <v>1</v>
      </c>
      <c r="F165" s="218" t="s">
        <v>1531</v>
      </c>
      <c r="G165" s="15"/>
      <c r="H165" s="217" t="s">
        <v>1</v>
      </c>
      <c r="I165" s="219"/>
      <c r="J165" s="15"/>
      <c r="K165" s="15"/>
      <c r="L165" s="216"/>
      <c r="M165" s="220"/>
      <c r="N165" s="221"/>
      <c r="O165" s="221"/>
      <c r="P165" s="221"/>
      <c r="Q165" s="221"/>
      <c r="R165" s="221"/>
      <c r="S165" s="221"/>
      <c r="T165" s="222"/>
      <c r="U165" s="15"/>
      <c r="V165" s="15"/>
      <c r="W165" s="15"/>
      <c r="X165" s="15"/>
      <c r="Y165" s="15"/>
      <c r="Z165" s="15"/>
      <c r="AA165" s="15"/>
      <c r="AB165" s="15"/>
      <c r="AC165" s="15"/>
      <c r="AD165" s="15"/>
      <c r="AE165" s="15"/>
      <c r="AT165" s="217" t="s">
        <v>158</v>
      </c>
      <c r="AU165" s="217" t="s">
        <v>84</v>
      </c>
      <c r="AV165" s="15" t="s">
        <v>82</v>
      </c>
      <c r="AW165" s="15" t="s">
        <v>31</v>
      </c>
      <c r="AX165" s="15" t="s">
        <v>74</v>
      </c>
      <c r="AY165" s="217" t="s">
        <v>145</v>
      </c>
    </row>
    <row r="166" s="13" customFormat="1">
      <c r="A166" s="13"/>
      <c r="B166" s="200"/>
      <c r="C166" s="13"/>
      <c r="D166" s="193" t="s">
        <v>158</v>
      </c>
      <c r="E166" s="201" t="s">
        <v>1</v>
      </c>
      <c r="F166" s="202" t="s">
        <v>1533</v>
      </c>
      <c r="G166" s="13"/>
      <c r="H166" s="203">
        <v>4</v>
      </c>
      <c r="I166" s="204"/>
      <c r="J166" s="13"/>
      <c r="K166" s="13"/>
      <c r="L166" s="200"/>
      <c r="M166" s="205"/>
      <c r="N166" s="206"/>
      <c r="O166" s="206"/>
      <c r="P166" s="206"/>
      <c r="Q166" s="206"/>
      <c r="R166" s="206"/>
      <c r="S166" s="206"/>
      <c r="T166" s="207"/>
      <c r="U166" s="13"/>
      <c r="V166" s="13"/>
      <c r="W166" s="13"/>
      <c r="X166" s="13"/>
      <c r="Y166" s="13"/>
      <c r="Z166" s="13"/>
      <c r="AA166" s="13"/>
      <c r="AB166" s="13"/>
      <c r="AC166" s="13"/>
      <c r="AD166" s="13"/>
      <c r="AE166" s="13"/>
      <c r="AT166" s="201" t="s">
        <v>158</v>
      </c>
      <c r="AU166" s="201" t="s">
        <v>84</v>
      </c>
      <c r="AV166" s="13" t="s">
        <v>84</v>
      </c>
      <c r="AW166" s="13" t="s">
        <v>31</v>
      </c>
      <c r="AX166" s="13" t="s">
        <v>74</v>
      </c>
      <c r="AY166" s="201" t="s">
        <v>145</v>
      </c>
    </row>
    <row r="167" s="14" customFormat="1">
      <c r="A167" s="14"/>
      <c r="B167" s="208"/>
      <c r="C167" s="14"/>
      <c r="D167" s="193" t="s">
        <v>158</v>
      </c>
      <c r="E167" s="209" t="s">
        <v>1</v>
      </c>
      <c r="F167" s="210" t="s">
        <v>160</v>
      </c>
      <c r="G167" s="14"/>
      <c r="H167" s="211">
        <v>4</v>
      </c>
      <c r="I167" s="212"/>
      <c r="J167" s="14"/>
      <c r="K167" s="14"/>
      <c r="L167" s="208"/>
      <c r="M167" s="213"/>
      <c r="N167" s="214"/>
      <c r="O167" s="214"/>
      <c r="P167" s="214"/>
      <c r="Q167" s="214"/>
      <c r="R167" s="214"/>
      <c r="S167" s="214"/>
      <c r="T167" s="215"/>
      <c r="U167" s="14"/>
      <c r="V167" s="14"/>
      <c r="W167" s="14"/>
      <c r="X167" s="14"/>
      <c r="Y167" s="14"/>
      <c r="Z167" s="14"/>
      <c r="AA167" s="14"/>
      <c r="AB167" s="14"/>
      <c r="AC167" s="14"/>
      <c r="AD167" s="14"/>
      <c r="AE167" s="14"/>
      <c r="AT167" s="209" t="s">
        <v>158</v>
      </c>
      <c r="AU167" s="209" t="s">
        <v>84</v>
      </c>
      <c r="AV167" s="14" t="s">
        <v>152</v>
      </c>
      <c r="AW167" s="14" t="s">
        <v>31</v>
      </c>
      <c r="AX167" s="14" t="s">
        <v>82</v>
      </c>
      <c r="AY167" s="209" t="s">
        <v>145</v>
      </c>
    </row>
    <row r="168" s="2" customFormat="1" ht="16.5" customHeight="1">
      <c r="A168" s="38"/>
      <c r="B168" s="179"/>
      <c r="C168" s="180" t="s">
        <v>190</v>
      </c>
      <c r="D168" s="180" t="s">
        <v>147</v>
      </c>
      <c r="E168" s="181" t="s">
        <v>1555</v>
      </c>
      <c r="F168" s="182" t="s">
        <v>1556</v>
      </c>
      <c r="G168" s="183" t="s">
        <v>233</v>
      </c>
      <c r="H168" s="184">
        <v>7</v>
      </c>
      <c r="I168" s="185"/>
      <c r="J168" s="186">
        <f>ROUND(I168*H168,2)</f>
        <v>0</v>
      </c>
      <c r="K168" s="182" t="s">
        <v>151</v>
      </c>
      <c r="L168" s="39"/>
      <c r="M168" s="187" t="s">
        <v>1</v>
      </c>
      <c r="N168" s="188" t="s">
        <v>39</v>
      </c>
      <c r="O168" s="77"/>
      <c r="P168" s="189">
        <f>O168*H168</f>
        <v>0</v>
      </c>
      <c r="Q168" s="189">
        <v>0.00050000000000000001</v>
      </c>
      <c r="R168" s="189">
        <f>Q168*H168</f>
        <v>0.0035000000000000001</v>
      </c>
      <c r="S168" s="189">
        <v>0</v>
      </c>
      <c r="T168" s="190">
        <f>S168*H168</f>
        <v>0</v>
      </c>
      <c r="U168" s="38"/>
      <c r="V168" s="38"/>
      <c r="W168" s="38"/>
      <c r="X168" s="38"/>
      <c r="Y168" s="38"/>
      <c r="Z168" s="38"/>
      <c r="AA168" s="38"/>
      <c r="AB168" s="38"/>
      <c r="AC168" s="38"/>
      <c r="AD168" s="38"/>
      <c r="AE168" s="38"/>
      <c r="AR168" s="191" t="s">
        <v>263</v>
      </c>
      <c r="AT168" s="191" t="s">
        <v>147</v>
      </c>
      <c r="AU168" s="191" t="s">
        <v>84</v>
      </c>
      <c r="AY168" s="19" t="s">
        <v>145</v>
      </c>
      <c r="BE168" s="192">
        <f>IF(N168="základní",J168,0)</f>
        <v>0</v>
      </c>
      <c r="BF168" s="192">
        <f>IF(N168="snížená",J168,0)</f>
        <v>0</v>
      </c>
      <c r="BG168" s="192">
        <f>IF(N168="zákl. přenesená",J168,0)</f>
        <v>0</v>
      </c>
      <c r="BH168" s="192">
        <f>IF(N168="sníž. přenesená",J168,0)</f>
        <v>0</v>
      </c>
      <c r="BI168" s="192">
        <f>IF(N168="nulová",J168,0)</f>
        <v>0</v>
      </c>
      <c r="BJ168" s="19" t="s">
        <v>82</v>
      </c>
      <c r="BK168" s="192">
        <f>ROUND(I168*H168,2)</f>
        <v>0</v>
      </c>
      <c r="BL168" s="19" t="s">
        <v>263</v>
      </c>
      <c r="BM168" s="191" t="s">
        <v>1557</v>
      </c>
    </row>
    <row r="169" s="2" customFormat="1">
      <c r="A169" s="38"/>
      <c r="B169" s="39"/>
      <c r="C169" s="38"/>
      <c r="D169" s="193" t="s">
        <v>154</v>
      </c>
      <c r="E169" s="38"/>
      <c r="F169" s="194" t="s">
        <v>1558</v>
      </c>
      <c r="G169" s="38"/>
      <c r="H169" s="38"/>
      <c r="I169" s="195"/>
      <c r="J169" s="38"/>
      <c r="K169" s="38"/>
      <c r="L169" s="39"/>
      <c r="M169" s="196"/>
      <c r="N169" s="197"/>
      <c r="O169" s="77"/>
      <c r="P169" s="77"/>
      <c r="Q169" s="77"/>
      <c r="R169" s="77"/>
      <c r="S169" s="77"/>
      <c r="T169" s="78"/>
      <c r="U169" s="38"/>
      <c r="V169" s="38"/>
      <c r="W169" s="38"/>
      <c r="X169" s="38"/>
      <c r="Y169" s="38"/>
      <c r="Z169" s="38"/>
      <c r="AA169" s="38"/>
      <c r="AB169" s="38"/>
      <c r="AC169" s="38"/>
      <c r="AD169" s="38"/>
      <c r="AE169" s="38"/>
      <c r="AT169" s="19" t="s">
        <v>154</v>
      </c>
      <c r="AU169" s="19" t="s">
        <v>84</v>
      </c>
    </row>
    <row r="170" s="2" customFormat="1">
      <c r="A170" s="38"/>
      <c r="B170" s="39"/>
      <c r="C170" s="38"/>
      <c r="D170" s="198" t="s">
        <v>156</v>
      </c>
      <c r="E170" s="38"/>
      <c r="F170" s="199" t="s">
        <v>1559</v>
      </c>
      <c r="G170" s="38"/>
      <c r="H170" s="38"/>
      <c r="I170" s="195"/>
      <c r="J170" s="38"/>
      <c r="K170" s="38"/>
      <c r="L170" s="39"/>
      <c r="M170" s="196"/>
      <c r="N170" s="197"/>
      <c r="O170" s="77"/>
      <c r="P170" s="77"/>
      <c r="Q170" s="77"/>
      <c r="R170" s="77"/>
      <c r="S170" s="77"/>
      <c r="T170" s="78"/>
      <c r="U170" s="38"/>
      <c r="V170" s="38"/>
      <c r="W170" s="38"/>
      <c r="X170" s="38"/>
      <c r="Y170" s="38"/>
      <c r="Z170" s="38"/>
      <c r="AA170" s="38"/>
      <c r="AB170" s="38"/>
      <c r="AC170" s="38"/>
      <c r="AD170" s="38"/>
      <c r="AE170" s="38"/>
      <c r="AT170" s="19" t="s">
        <v>156</v>
      </c>
      <c r="AU170" s="19" t="s">
        <v>84</v>
      </c>
    </row>
    <row r="171" s="15" customFormat="1">
      <c r="A171" s="15"/>
      <c r="B171" s="216"/>
      <c r="C171" s="15"/>
      <c r="D171" s="193" t="s">
        <v>158</v>
      </c>
      <c r="E171" s="217" t="s">
        <v>1</v>
      </c>
      <c r="F171" s="218" t="s">
        <v>1530</v>
      </c>
      <c r="G171" s="15"/>
      <c r="H171" s="217" t="s">
        <v>1</v>
      </c>
      <c r="I171" s="219"/>
      <c r="J171" s="15"/>
      <c r="K171" s="15"/>
      <c r="L171" s="216"/>
      <c r="M171" s="220"/>
      <c r="N171" s="221"/>
      <c r="O171" s="221"/>
      <c r="P171" s="221"/>
      <c r="Q171" s="221"/>
      <c r="R171" s="221"/>
      <c r="S171" s="221"/>
      <c r="T171" s="222"/>
      <c r="U171" s="15"/>
      <c r="V171" s="15"/>
      <c r="W171" s="15"/>
      <c r="X171" s="15"/>
      <c r="Y171" s="15"/>
      <c r="Z171" s="15"/>
      <c r="AA171" s="15"/>
      <c r="AB171" s="15"/>
      <c r="AC171" s="15"/>
      <c r="AD171" s="15"/>
      <c r="AE171" s="15"/>
      <c r="AT171" s="217" t="s">
        <v>158</v>
      </c>
      <c r="AU171" s="217" t="s">
        <v>84</v>
      </c>
      <c r="AV171" s="15" t="s">
        <v>82</v>
      </c>
      <c r="AW171" s="15" t="s">
        <v>31</v>
      </c>
      <c r="AX171" s="15" t="s">
        <v>74</v>
      </c>
      <c r="AY171" s="217" t="s">
        <v>145</v>
      </c>
    </row>
    <row r="172" s="15" customFormat="1">
      <c r="A172" s="15"/>
      <c r="B172" s="216"/>
      <c r="C172" s="15"/>
      <c r="D172" s="193" t="s">
        <v>158</v>
      </c>
      <c r="E172" s="217" t="s">
        <v>1</v>
      </c>
      <c r="F172" s="218" t="s">
        <v>1531</v>
      </c>
      <c r="G172" s="15"/>
      <c r="H172" s="217" t="s">
        <v>1</v>
      </c>
      <c r="I172" s="219"/>
      <c r="J172" s="15"/>
      <c r="K172" s="15"/>
      <c r="L172" s="216"/>
      <c r="M172" s="220"/>
      <c r="N172" s="221"/>
      <c r="O172" s="221"/>
      <c r="P172" s="221"/>
      <c r="Q172" s="221"/>
      <c r="R172" s="221"/>
      <c r="S172" s="221"/>
      <c r="T172" s="222"/>
      <c r="U172" s="15"/>
      <c r="V172" s="15"/>
      <c r="W172" s="15"/>
      <c r="X172" s="15"/>
      <c r="Y172" s="15"/>
      <c r="Z172" s="15"/>
      <c r="AA172" s="15"/>
      <c r="AB172" s="15"/>
      <c r="AC172" s="15"/>
      <c r="AD172" s="15"/>
      <c r="AE172" s="15"/>
      <c r="AT172" s="217" t="s">
        <v>158</v>
      </c>
      <c r="AU172" s="217" t="s">
        <v>84</v>
      </c>
      <c r="AV172" s="15" t="s">
        <v>82</v>
      </c>
      <c r="AW172" s="15" t="s">
        <v>31</v>
      </c>
      <c r="AX172" s="15" t="s">
        <v>74</v>
      </c>
      <c r="AY172" s="217" t="s">
        <v>145</v>
      </c>
    </row>
    <row r="173" s="13" customFormat="1">
      <c r="A173" s="13"/>
      <c r="B173" s="200"/>
      <c r="C173" s="13"/>
      <c r="D173" s="193" t="s">
        <v>158</v>
      </c>
      <c r="E173" s="201" t="s">
        <v>1</v>
      </c>
      <c r="F173" s="202" t="s">
        <v>1532</v>
      </c>
      <c r="G173" s="13"/>
      <c r="H173" s="203">
        <v>2</v>
      </c>
      <c r="I173" s="204"/>
      <c r="J173" s="13"/>
      <c r="K173" s="13"/>
      <c r="L173" s="200"/>
      <c r="M173" s="205"/>
      <c r="N173" s="206"/>
      <c r="O173" s="206"/>
      <c r="P173" s="206"/>
      <c r="Q173" s="206"/>
      <c r="R173" s="206"/>
      <c r="S173" s="206"/>
      <c r="T173" s="207"/>
      <c r="U173" s="13"/>
      <c r="V173" s="13"/>
      <c r="W173" s="13"/>
      <c r="X173" s="13"/>
      <c r="Y173" s="13"/>
      <c r="Z173" s="13"/>
      <c r="AA173" s="13"/>
      <c r="AB173" s="13"/>
      <c r="AC173" s="13"/>
      <c r="AD173" s="13"/>
      <c r="AE173" s="13"/>
      <c r="AT173" s="201" t="s">
        <v>158</v>
      </c>
      <c r="AU173" s="201" t="s">
        <v>84</v>
      </c>
      <c r="AV173" s="13" t="s">
        <v>84</v>
      </c>
      <c r="AW173" s="13" t="s">
        <v>31</v>
      </c>
      <c r="AX173" s="13" t="s">
        <v>74</v>
      </c>
      <c r="AY173" s="201" t="s">
        <v>145</v>
      </c>
    </row>
    <row r="174" s="13" customFormat="1">
      <c r="A174" s="13"/>
      <c r="B174" s="200"/>
      <c r="C174" s="13"/>
      <c r="D174" s="193" t="s">
        <v>158</v>
      </c>
      <c r="E174" s="201" t="s">
        <v>1</v>
      </c>
      <c r="F174" s="202" t="s">
        <v>1533</v>
      </c>
      <c r="G174" s="13"/>
      <c r="H174" s="203">
        <v>4</v>
      </c>
      <c r="I174" s="204"/>
      <c r="J174" s="13"/>
      <c r="K174" s="13"/>
      <c r="L174" s="200"/>
      <c r="M174" s="205"/>
      <c r="N174" s="206"/>
      <c r="O174" s="206"/>
      <c r="P174" s="206"/>
      <c r="Q174" s="206"/>
      <c r="R174" s="206"/>
      <c r="S174" s="206"/>
      <c r="T174" s="207"/>
      <c r="U174" s="13"/>
      <c r="V174" s="13"/>
      <c r="W174" s="13"/>
      <c r="X174" s="13"/>
      <c r="Y174" s="13"/>
      <c r="Z174" s="13"/>
      <c r="AA174" s="13"/>
      <c r="AB174" s="13"/>
      <c r="AC174" s="13"/>
      <c r="AD174" s="13"/>
      <c r="AE174" s="13"/>
      <c r="AT174" s="201" t="s">
        <v>158</v>
      </c>
      <c r="AU174" s="201" t="s">
        <v>84</v>
      </c>
      <c r="AV174" s="13" t="s">
        <v>84</v>
      </c>
      <c r="AW174" s="13" t="s">
        <v>31</v>
      </c>
      <c r="AX174" s="13" t="s">
        <v>74</v>
      </c>
      <c r="AY174" s="201" t="s">
        <v>145</v>
      </c>
    </row>
    <row r="175" s="13" customFormat="1">
      <c r="A175" s="13"/>
      <c r="B175" s="200"/>
      <c r="C175" s="13"/>
      <c r="D175" s="193" t="s">
        <v>158</v>
      </c>
      <c r="E175" s="201" t="s">
        <v>1</v>
      </c>
      <c r="F175" s="202" t="s">
        <v>1534</v>
      </c>
      <c r="G175" s="13"/>
      <c r="H175" s="203">
        <v>1</v>
      </c>
      <c r="I175" s="204"/>
      <c r="J175" s="13"/>
      <c r="K175" s="13"/>
      <c r="L175" s="200"/>
      <c r="M175" s="205"/>
      <c r="N175" s="206"/>
      <c r="O175" s="206"/>
      <c r="P175" s="206"/>
      <c r="Q175" s="206"/>
      <c r="R175" s="206"/>
      <c r="S175" s="206"/>
      <c r="T175" s="207"/>
      <c r="U175" s="13"/>
      <c r="V175" s="13"/>
      <c r="W175" s="13"/>
      <c r="X175" s="13"/>
      <c r="Y175" s="13"/>
      <c r="Z175" s="13"/>
      <c r="AA175" s="13"/>
      <c r="AB175" s="13"/>
      <c r="AC175" s="13"/>
      <c r="AD175" s="13"/>
      <c r="AE175" s="13"/>
      <c r="AT175" s="201" t="s">
        <v>158</v>
      </c>
      <c r="AU175" s="201" t="s">
        <v>84</v>
      </c>
      <c r="AV175" s="13" t="s">
        <v>84</v>
      </c>
      <c r="AW175" s="13" t="s">
        <v>31</v>
      </c>
      <c r="AX175" s="13" t="s">
        <v>74</v>
      </c>
      <c r="AY175" s="201" t="s">
        <v>145</v>
      </c>
    </row>
    <row r="176" s="14" customFormat="1">
      <c r="A176" s="14"/>
      <c r="B176" s="208"/>
      <c r="C176" s="14"/>
      <c r="D176" s="193" t="s">
        <v>158</v>
      </c>
      <c r="E176" s="209" t="s">
        <v>1</v>
      </c>
      <c r="F176" s="210" t="s">
        <v>160</v>
      </c>
      <c r="G176" s="14"/>
      <c r="H176" s="211">
        <v>7</v>
      </c>
      <c r="I176" s="212"/>
      <c r="J176" s="14"/>
      <c r="K176" s="14"/>
      <c r="L176" s="208"/>
      <c r="M176" s="213"/>
      <c r="N176" s="214"/>
      <c r="O176" s="214"/>
      <c r="P176" s="214"/>
      <c r="Q176" s="214"/>
      <c r="R176" s="214"/>
      <c r="S176" s="214"/>
      <c r="T176" s="215"/>
      <c r="U176" s="14"/>
      <c r="V176" s="14"/>
      <c r="W176" s="14"/>
      <c r="X176" s="14"/>
      <c r="Y176" s="14"/>
      <c r="Z176" s="14"/>
      <c r="AA176" s="14"/>
      <c r="AB176" s="14"/>
      <c r="AC176" s="14"/>
      <c r="AD176" s="14"/>
      <c r="AE176" s="14"/>
      <c r="AT176" s="209" t="s">
        <v>158</v>
      </c>
      <c r="AU176" s="209" t="s">
        <v>84</v>
      </c>
      <c r="AV176" s="14" t="s">
        <v>152</v>
      </c>
      <c r="AW176" s="14" t="s">
        <v>31</v>
      </c>
      <c r="AX176" s="14" t="s">
        <v>82</v>
      </c>
      <c r="AY176" s="209" t="s">
        <v>145</v>
      </c>
    </row>
    <row r="177" s="2" customFormat="1" ht="16.5" customHeight="1">
      <c r="A177" s="38"/>
      <c r="B177" s="179"/>
      <c r="C177" s="180" t="s">
        <v>199</v>
      </c>
      <c r="D177" s="180" t="s">
        <v>147</v>
      </c>
      <c r="E177" s="181" t="s">
        <v>1560</v>
      </c>
      <c r="F177" s="182" t="s">
        <v>1561</v>
      </c>
      <c r="G177" s="183" t="s">
        <v>233</v>
      </c>
      <c r="H177" s="184">
        <v>7</v>
      </c>
      <c r="I177" s="185"/>
      <c r="J177" s="186">
        <f>ROUND(I177*H177,2)</f>
        <v>0</v>
      </c>
      <c r="K177" s="182" t="s">
        <v>151</v>
      </c>
      <c r="L177" s="39"/>
      <c r="M177" s="187" t="s">
        <v>1</v>
      </c>
      <c r="N177" s="188" t="s">
        <v>39</v>
      </c>
      <c r="O177" s="77"/>
      <c r="P177" s="189">
        <f>O177*H177</f>
        <v>0</v>
      </c>
      <c r="Q177" s="189">
        <v>0.00040000000000000002</v>
      </c>
      <c r="R177" s="189">
        <f>Q177*H177</f>
        <v>0.0028</v>
      </c>
      <c r="S177" s="189">
        <v>0</v>
      </c>
      <c r="T177" s="190">
        <f>S177*H177</f>
        <v>0</v>
      </c>
      <c r="U177" s="38"/>
      <c r="V177" s="38"/>
      <c r="W177" s="38"/>
      <c r="X177" s="38"/>
      <c r="Y177" s="38"/>
      <c r="Z177" s="38"/>
      <c r="AA177" s="38"/>
      <c r="AB177" s="38"/>
      <c r="AC177" s="38"/>
      <c r="AD177" s="38"/>
      <c r="AE177" s="38"/>
      <c r="AR177" s="191" t="s">
        <v>263</v>
      </c>
      <c r="AT177" s="191" t="s">
        <v>147</v>
      </c>
      <c r="AU177" s="191" t="s">
        <v>84</v>
      </c>
      <c r="AY177" s="19" t="s">
        <v>145</v>
      </c>
      <c r="BE177" s="192">
        <f>IF(N177="základní",J177,0)</f>
        <v>0</v>
      </c>
      <c r="BF177" s="192">
        <f>IF(N177="snížená",J177,0)</f>
        <v>0</v>
      </c>
      <c r="BG177" s="192">
        <f>IF(N177="zákl. přenesená",J177,0)</f>
        <v>0</v>
      </c>
      <c r="BH177" s="192">
        <f>IF(N177="sníž. přenesená",J177,0)</f>
        <v>0</v>
      </c>
      <c r="BI177" s="192">
        <f>IF(N177="nulová",J177,0)</f>
        <v>0</v>
      </c>
      <c r="BJ177" s="19" t="s">
        <v>82</v>
      </c>
      <c r="BK177" s="192">
        <f>ROUND(I177*H177,2)</f>
        <v>0</v>
      </c>
      <c r="BL177" s="19" t="s">
        <v>263</v>
      </c>
      <c r="BM177" s="191" t="s">
        <v>1562</v>
      </c>
    </row>
    <row r="178" s="2" customFormat="1">
      <c r="A178" s="38"/>
      <c r="B178" s="39"/>
      <c r="C178" s="38"/>
      <c r="D178" s="193" t="s">
        <v>154</v>
      </c>
      <c r="E178" s="38"/>
      <c r="F178" s="194" t="s">
        <v>1563</v>
      </c>
      <c r="G178" s="38"/>
      <c r="H178" s="38"/>
      <c r="I178" s="195"/>
      <c r="J178" s="38"/>
      <c r="K178" s="38"/>
      <c r="L178" s="39"/>
      <c r="M178" s="196"/>
      <c r="N178" s="197"/>
      <c r="O178" s="77"/>
      <c r="P178" s="77"/>
      <c r="Q178" s="77"/>
      <c r="R178" s="77"/>
      <c r="S178" s="77"/>
      <c r="T178" s="78"/>
      <c r="U178" s="38"/>
      <c r="V178" s="38"/>
      <c r="W178" s="38"/>
      <c r="X178" s="38"/>
      <c r="Y178" s="38"/>
      <c r="Z178" s="38"/>
      <c r="AA178" s="38"/>
      <c r="AB178" s="38"/>
      <c r="AC178" s="38"/>
      <c r="AD178" s="38"/>
      <c r="AE178" s="38"/>
      <c r="AT178" s="19" t="s">
        <v>154</v>
      </c>
      <c r="AU178" s="19" t="s">
        <v>84</v>
      </c>
    </row>
    <row r="179" s="2" customFormat="1">
      <c r="A179" s="38"/>
      <c r="B179" s="39"/>
      <c r="C179" s="38"/>
      <c r="D179" s="198" t="s">
        <v>156</v>
      </c>
      <c r="E179" s="38"/>
      <c r="F179" s="199" t="s">
        <v>1564</v>
      </c>
      <c r="G179" s="38"/>
      <c r="H179" s="38"/>
      <c r="I179" s="195"/>
      <c r="J179" s="38"/>
      <c r="K179" s="38"/>
      <c r="L179" s="39"/>
      <c r="M179" s="196"/>
      <c r="N179" s="197"/>
      <c r="O179" s="77"/>
      <c r="P179" s="77"/>
      <c r="Q179" s="77"/>
      <c r="R179" s="77"/>
      <c r="S179" s="77"/>
      <c r="T179" s="78"/>
      <c r="U179" s="38"/>
      <c r="V179" s="38"/>
      <c r="W179" s="38"/>
      <c r="X179" s="38"/>
      <c r="Y179" s="38"/>
      <c r="Z179" s="38"/>
      <c r="AA179" s="38"/>
      <c r="AB179" s="38"/>
      <c r="AC179" s="38"/>
      <c r="AD179" s="38"/>
      <c r="AE179" s="38"/>
      <c r="AT179" s="19" t="s">
        <v>156</v>
      </c>
      <c r="AU179" s="19" t="s">
        <v>84</v>
      </c>
    </row>
    <row r="180" s="15" customFormat="1">
      <c r="A180" s="15"/>
      <c r="B180" s="216"/>
      <c r="C180" s="15"/>
      <c r="D180" s="193" t="s">
        <v>158</v>
      </c>
      <c r="E180" s="217" t="s">
        <v>1</v>
      </c>
      <c r="F180" s="218" t="s">
        <v>1530</v>
      </c>
      <c r="G180" s="15"/>
      <c r="H180" s="217" t="s">
        <v>1</v>
      </c>
      <c r="I180" s="219"/>
      <c r="J180" s="15"/>
      <c r="K180" s="15"/>
      <c r="L180" s="216"/>
      <c r="M180" s="220"/>
      <c r="N180" s="221"/>
      <c r="O180" s="221"/>
      <c r="P180" s="221"/>
      <c r="Q180" s="221"/>
      <c r="R180" s="221"/>
      <c r="S180" s="221"/>
      <c r="T180" s="222"/>
      <c r="U180" s="15"/>
      <c r="V180" s="15"/>
      <c r="W180" s="15"/>
      <c r="X180" s="15"/>
      <c r="Y180" s="15"/>
      <c r="Z180" s="15"/>
      <c r="AA180" s="15"/>
      <c r="AB180" s="15"/>
      <c r="AC180" s="15"/>
      <c r="AD180" s="15"/>
      <c r="AE180" s="15"/>
      <c r="AT180" s="217" t="s">
        <v>158</v>
      </c>
      <c r="AU180" s="217" t="s">
        <v>84</v>
      </c>
      <c r="AV180" s="15" t="s">
        <v>82</v>
      </c>
      <c r="AW180" s="15" t="s">
        <v>31</v>
      </c>
      <c r="AX180" s="15" t="s">
        <v>74</v>
      </c>
      <c r="AY180" s="217" t="s">
        <v>145</v>
      </c>
    </row>
    <row r="181" s="15" customFormat="1">
      <c r="A181" s="15"/>
      <c r="B181" s="216"/>
      <c r="C181" s="15"/>
      <c r="D181" s="193" t="s">
        <v>158</v>
      </c>
      <c r="E181" s="217" t="s">
        <v>1</v>
      </c>
      <c r="F181" s="218" t="s">
        <v>1531</v>
      </c>
      <c r="G181" s="15"/>
      <c r="H181" s="217" t="s">
        <v>1</v>
      </c>
      <c r="I181" s="219"/>
      <c r="J181" s="15"/>
      <c r="K181" s="15"/>
      <c r="L181" s="216"/>
      <c r="M181" s="220"/>
      <c r="N181" s="221"/>
      <c r="O181" s="221"/>
      <c r="P181" s="221"/>
      <c r="Q181" s="221"/>
      <c r="R181" s="221"/>
      <c r="S181" s="221"/>
      <c r="T181" s="222"/>
      <c r="U181" s="15"/>
      <c r="V181" s="15"/>
      <c r="W181" s="15"/>
      <c r="X181" s="15"/>
      <c r="Y181" s="15"/>
      <c r="Z181" s="15"/>
      <c r="AA181" s="15"/>
      <c r="AB181" s="15"/>
      <c r="AC181" s="15"/>
      <c r="AD181" s="15"/>
      <c r="AE181" s="15"/>
      <c r="AT181" s="217" t="s">
        <v>158</v>
      </c>
      <c r="AU181" s="217" t="s">
        <v>84</v>
      </c>
      <c r="AV181" s="15" t="s">
        <v>82</v>
      </c>
      <c r="AW181" s="15" t="s">
        <v>31</v>
      </c>
      <c r="AX181" s="15" t="s">
        <v>74</v>
      </c>
      <c r="AY181" s="217" t="s">
        <v>145</v>
      </c>
    </row>
    <row r="182" s="13" customFormat="1">
      <c r="A182" s="13"/>
      <c r="B182" s="200"/>
      <c r="C182" s="13"/>
      <c r="D182" s="193" t="s">
        <v>158</v>
      </c>
      <c r="E182" s="201" t="s">
        <v>1</v>
      </c>
      <c r="F182" s="202" t="s">
        <v>1532</v>
      </c>
      <c r="G182" s="13"/>
      <c r="H182" s="203">
        <v>2</v>
      </c>
      <c r="I182" s="204"/>
      <c r="J182" s="13"/>
      <c r="K182" s="13"/>
      <c r="L182" s="200"/>
      <c r="M182" s="205"/>
      <c r="N182" s="206"/>
      <c r="O182" s="206"/>
      <c r="P182" s="206"/>
      <c r="Q182" s="206"/>
      <c r="R182" s="206"/>
      <c r="S182" s="206"/>
      <c r="T182" s="207"/>
      <c r="U182" s="13"/>
      <c r="V182" s="13"/>
      <c r="W182" s="13"/>
      <c r="X182" s="13"/>
      <c r="Y182" s="13"/>
      <c r="Z182" s="13"/>
      <c r="AA182" s="13"/>
      <c r="AB182" s="13"/>
      <c r="AC182" s="13"/>
      <c r="AD182" s="13"/>
      <c r="AE182" s="13"/>
      <c r="AT182" s="201" t="s">
        <v>158</v>
      </c>
      <c r="AU182" s="201" t="s">
        <v>84</v>
      </c>
      <c r="AV182" s="13" t="s">
        <v>84</v>
      </c>
      <c r="AW182" s="13" t="s">
        <v>31</v>
      </c>
      <c r="AX182" s="13" t="s">
        <v>74</v>
      </c>
      <c r="AY182" s="201" t="s">
        <v>145</v>
      </c>
    </row>
    <row r="183" s="13" customFormat="1">
      <c r="A183" s="13"/>
      <c r="B183" s="200"/>
      <c r="C183" s="13"/>
      <c r="D183" s="193" t="s">
        <v>158</v>
      </c>
      <c r="E183" s="201" t="s">
        <v>1</v>
      </c>
      <c r="F183" s="202" t="s">
        <v>1533</v>
      </c>
      <c r="G183" s="13"/>
      <c r="H183" s="203">
        <v>4</v>
      </c>
      <c r="I183" s="204"/>
      <c r="J183" s="13"/>
      <c r="K183" s="13"/>
      <c r="L183" s="200"/>
      <c r="M183" s="205"/>
      <c r="N183" s="206"/>
      <c r="O183" s="206"/>
      <c r="P183" s="206"/>
      <c r="Q183" s="206"/>
      <c r="R183" s="206"/>
      <c r="S183" s="206"/>
      <c r="T183" s="207"/>
      <c r="U183" s="13"/>
      <c r="V183" s="13"/>
      <c r="W183" s="13"/>
      <c r="X183" s="13"/>
      <c r="Y183" s="13"/>
      <c r="Z183" s="13"/>
      <c r="AA183" s="13"/>
      <c r="AB183" s="13"/>
      <c r="AC183" s="13"/>
      <c r="AD183" s="13"/>
      <c r="AE183" s="13"/>
      <c r="AT183" s="201" t="s">
        <v>158</v>
      </c>
      <c r="AU183" s="201" t="s">
        <v>84</v>
      </c>
      <c r="AV183" s="13" t="s">
        <v>84</v>
      </c>
      <c r="AW183" s="13" t="s">
        <v>31</v>
      </c>
      <c r="AX183" s="13" t="s">
        <v>74</v>
      </c>
      <c r="AY183" s="201" t="s">
        <v>145</v>
      </c>
    </row>
    <row r="184" s="13" customFormat="1">
      <c r="A184" s="13"/>
      <c r="B184" s="200"/>
      <c r="C184" s="13"/>
      <c r="D184" s="193" t="s">
        <v>158</v>
      </c>
      <c r="E184" s="201" t="s">
        <v>1</v>
      </c>
      <c r="F184" s="202" t="s">
        <v>1534</v>
      </c>
      <c r="G184" s="13"/>
      <c r="H184" s="203">
        <v>1</v>
      </c>
      <c r="I184" s="204"/>
      <c r="J184" s="13"/>
      <c r="K184" s="13"/>
      <c r="L184" s="200"/>
      <c r="M184" s="205"/>
      <c r="N184" s="206"/>
      <c r="O184" s="206"/>
      <c r="P184" s="206"/>
      <c r="Q184" s="206"/>
      <c r="R184" s="206"/>
      <c r="S184" s="206"/>
      <c r="T184" s="207"/>
      <c r="U184" s="13"/>
      <c r="V184" s="13"/>
      <c r="W184" s="13"/>
      <c r="X184" s="13"/>
      <c r="Y184" s="13"/>
      <c r="Z184" s="13"/>
      <c r="AA184" s="13"/>
      <c r="AB184" s="13"/>
      <c r="AC184" s="13"/>
      <c r="AD184" s="13"/>
      <c r="AE184" s="13"/>
      <c r="AT184" s="201" t="s">
        <v>158</v>
      </c>
      <c r="AU184" s="201" t="s">
        <v>84</v>
      </c>
      <c r="AV184" s="13" t="s">
        <v>84</v>
      </c>
      <c r="AW184" s="13" t="s">
        <v>31</v>
      </c>
      <c r="AX184" s="13" t="s">
        <v>74</v>
      </c>
      <c r="AY184" s="201" t="s">
        <v>145</v>
      </c>
    </row>
    <row r="185" s="14" customFormat="1">
      <c r="A185" s="14"/>
      <c r="B185" s="208"/>
      <c r="C185" s="14"/>
      <c r="D185" s="193" t="s">
        <v>158</v>
      </c>
      <c r="E185" s="209" t="s">
        <v>1</v>
      </c>
      <c r="F185" s="210" t="s">
        <v>160</v>
      </c>
      <c r="G185" s="14"/>
      <c r="H185" s="211">
        <v>7</v>
      </c>
      <c r="I185" s="212"/>
      <c r="J185" s="14"/>
      <c r="K185" s="14"/>
      <c r="L185" s="208"/>
      <c r="M185" s="213"/>
      <c r="N185" s="214"/>
      <c r="O185" s="214"/>
      <c r="P185" s="214"/>
      <c r="Q185" s="214"/>
      <c r="R185" s="214"/>
      <c r="S185" s="214"/>
      <c r="T185" s="215"/>
      <c r="U185" s="14"/>
      <c r="V185" s="14"/>
      <c r="W185" s="14"/>
      <c r="X185" s="14"/>
      <c r="Y185" s="14"/>
      <c r="Z185" s="14"/>
      <c r="AA185" s="14"/>
      <c r="AB185" s="14"/>
      <c r="AC185" s="14"/>
      <c r="AD185" s="14"/>
      <c r="AE185" s="14"/>
      <c r="AT185" s="209" t="s">
        <v>158</v>
      </c>
      <c r="AU185" s="209" t="s">
        <v>84</v>
      </c>
      <c r="AV185" s="14" t="s">
        <v>152</v>
      </c>
      <c r="AW185" s="14" t="s">
        <v>31</v>
      </c>
      <c r="AX185" s="14" t="s">
        <v>82</v>
      </c>
      <c r="AY185" s="209" t="s">
        <v>145</v>
      </c>
    </row>
    <row r="186" s="2" customFormat="1" ht="24.15" customHeight="1">
      <c r="A186" s="38"/>
      <c r="B186" s="179"/>
      <c r="C186" s="180" t="s">
        <v>207</v>
      </c>
      <c r="D186" s="180" t="s">
        <v>147</v>
      </c>
      <c r="E186" s="181" t="s">
        <v>1565</v>
      </c>
      <c r="F186" s="182" t="s">
        <v>1566</v>
      </c>
      <c r="G186" s="183" t="s">
        <v>169</v>
      </c>
      <c r="H186" s="184">
        <v>0.125</v>
      </c>
      <c r="I186" s="185"/>
      <c r="J186" s="186">
        <f>ROUND(I186*H186,2)</f>
        <v>0</v>
      </c>
      <c r="K186" s="182" t="s">
        <v>151</v>
      </c>
      <c r="L186" s="39"/>
      <c r="M186" s="187" t="s">
        <v>1</v>
      </c>
      <c r="N186" s="188" t="s">
        <v>39</v>
      </c>
      <c r="O186" s="77"/>
      <c r="P186" s="189">
        <f>O186*H186</f>
        <v>0</v>
      </c>
      <c r="Q186" s="189">
        <v>0</v>
      </c>
      <c r="R186" s="189">
        <f>Q186*H186</f>
        <v>0</v>
      </c>
      <c r="S186" s="189">
        <v>0</v>
      </c>
      <c r="T186" s="190">
        <f>S186*H186</f>
        <v>0</v>
      </c>
      <c r="U186" s="38"/>
      <c r="V186" s="38"/>
      <c r="W186" s="38"/>
      <c r="X186" s="38"/>
      <c r="Y186" s="38"/>
      <c r="Z186" s="38"/>
      <c r="AA186" s="38"/>
      <c r="AB186" s="38"/>
      <c r="AC186" s="38"/>
      <c r="AD186" s="38"/>
      <c r="AE186" s="38"/>
      <c r="AR186" s="191" t="s">
        <v>263</v>
      </c>
      <c r="AT186" s="191" t="s">
        <v>147</v>
      </c>
      <c r="AU186" s="191" t="s">
        <v>84</v>
      </c>
      <c r="AY186" s="19" t="s">
        <v>145</v>
      </c>
      <c r="BE186" s="192">
        <f>IF(N186="základní",J186,0)</f>
        <v>0</v>
      </c>
      <c r="BF186" s="192">
        <f>IF(N186="snížená",J186,0)</f>
        <v>0</v>
      </c>
      <c r="BG186" s="192">
        <f>IF(N186="zákl. přenesená",J186,0)</f>
        <v>0</v>
      </c>
      <c r="BH186" s="192">
        <f>IF(N186="sníž. přenesená",J186,0)</f>
        <v>0</v>
      </c>
      <c r="BI186" s="192">
        <f>IF(N186="nulová",J186,0)</f>
        <v>0</v>
      </c>
      <c r="BJ186" s="19" t="s">
        <v>82</v>
      </c>
      <c r="BK186" s="192">
        <f>ROUND(I186*H186,2)</f>
        <v>0</v>
      </c>
      <c r="BL186" s="19" t="s">
        <v>263</v>
      </c>
      <c r="BM186" s="191" t="s">
        <v>1567</v>
      </c>
    </row>
    <row r="187" s="2" customFormat="1">
      <c r="A187" s="38"/>
      <c r="B187" s="39"/>
      <c r="C187" s="38"/>
      <c r="D187" s="193" t="s">
        <v>154</v>
      </c>
      <c r="E187" s="38"/>
      <c r="F187" s="194" t="s">
        <v>1568</v>
      </c>
      <c r="G187" s="38"/>
      <c r="H187" s="38"/>
      <c r="I187" s="195"/>
      <c r="J187" s="38"/>
      <c r="K187" s="38"/>
      <c r="L187" s="39"/>
      <c r="M187" s="196"/>
      <c r="N187" s="197"/>
      <c r="O187" s="77"/>
      <c r="P187" s="77"/>
      <c r="Q187" s="77"/>
      <c r="R187" s="77"/>
      <c r="S187" s="77"/>
      <c r="T187" s="78"/>
      <c r="U187" s="38"/>
      <c r="V187" s="38"/>
      <c r="W187" s="38"/>
      <c r="X187" s="38"/>
      <c r="Y187" s="38"/>
      <c r="Z187" s="38"/>
      <c r="AA187" s="38"/>
      <c r="AB187" s="38"/>
      <c r="AC187" s="38"/>
      <c r="AD187" s="38"/>
      <c r="AE187" s="38"/>
      <c r="AT187" s="19" t="s">
        <v>154</v>
      </c>
      <c r="AU187" s="19" t="s">
        <v>84</v>
      </c>
    </row>
    <row r="188" s="2" customFormat="1">
      <c r="A188" s="38"/>
      <c r="B188" s="39"/>
      <c r="C188" s="38"/>
      <c r="D188" s="198" t="s">
        <v>156</v>
      </c>
      <c r="E188" s="38"/>
      <c r="F188" s="199" t="s">
        <v>1569</v>
      </c>
      <c r="G188" s="38"/>
      <c r="H188" s="38"/>
      <c r="I188" s="195"/>
      <c r="J188" s="38"/>
      <c r="K188" s="38"/>
      <c r="L188" s="39"/>
      <c r="M188" s="196"/>
      <c r="N188" s="197"/>
      <c r="O188" s="77"/>
      <c r="P188" s="77"/>
      <c r="Q188" s="77"/>
      <c r="R188" s="77"/>
      <c r="S188" s="77"/>
      <c r="T188" s="78"/>
      <c r="U188" s="38"/>
      <c r="V188" s="38"/>
      <c r="W188" s="38"/>
      <c r="X188" s="38"/>
      <c r="Y188" s="38"/>
      <c r="Z188" s="38"/>
      <c r="AA188" s="38"/>
      <c r="AB188" s="38"/>
      <c r="AC188" s="38"/>
      <c r="AD188" s="38"/>
      <c r="AE188" s="38"/>
      <c r="AT188" s="19" t="s">
        <v>156</v>
      </c>
      <c r="AU188" s="19" t="s">
        <v>84</v>
      </c>
    </row>
    <row r="189" s="2" customFormat="1" ht="33" customHeight="1">
      <c r="A189" s="38"/>
      <c r="B189" s="179"/>
      <c r="C189" s="180" t="s">
        <v>217</v>
      </c>
      <c r="D189" s="180" t="s">
        <v>147</v>
      </c>
      <c r="E189" s="181" t="s">
        <v>1570</v>
      </c>
      <c r="F189" s="182" t="s">
        <v>1571</v>
      </c>
      <c r="G189" s="183" t="s">
        <v>169</v>
      </c>
      <c r="H189" s="184">
        <v>0.125</v>
      </c>
      <c r="I189" s="185"/>
      <c r="J189" s="186">
        <f>ROUND(I189*H189,2)</f>
        <v>0</v>
      </c>
      <c r="K189" s="182" t="s">
        <v>151</v>
      </c>
      <c r="L189" s="39"/>
      <c r="M189" s="187" t="s">
        <v>1</v>
      </c>
      <c r="N189" s="188" t="s">
        <v>39</v>
      </c>
      <c r="O189" s="77"/>
      <c r="P189" s="189">
        <f>O189*H189</f>
        <v>0</v>
      </c>
      <c r="Q189" s="189">
        <v>0</v>
      </c>
      <c r="R189" s="189">
        <f>Q189*H189</f>
        <v>0</v>
      </c>
      <c r="S189" s="189">
        <v>0</v>
      </c>
      <c r="T189" s="190">
        <f>S189*H189</f>
        <v>0</v>
      </c>
      <c r="U189" s="38"/>
      <c r="V189" s="38"/>
      <c r="W189" s="38"/>
      <c r="X189" s="38"/>
      <c r="Y189" s="38"/>
      <c r="Z189" s="38"/>
      <c r="AA189" s="38"/>
      <c r="AB189" s="38"/>
      <c r="AC189" s="38"/>
      <c r="AD189" s="38"/>
      <c r="AE189" s="38"/>
      <c r="AR189" s="191" t="s">
        <v>263</v>
      </c>
      <c r="AT189" s="191" t="s">
        <v>147</v>
      </c>
      <c r="AU189" s="191" t="s">
        <v>84</v>
      </c>
      <c r="AY189" s="19" t="s">
        <v>145</v>
      </c>
      <c r="BE189" s="192">
        <f>IF(N189="základní",J189,0)</f>
        <v>0</v>
      </c>
      <c r="BF189" s="192">
        <f>IF(N189="snížená",J189,0)</f>
        <v>0</v>
      </c>
      <c r="BG189" s="192">
        <f>IF(N189="zákl. přenesená",J189,0)</f>
        <v>0</v>
      </c>
      <c r="BH189" s="192">
        <f>IF(N189="sníž. přenesená",J189,0)</f>
        <v>0</v>
      </c>
      <c r="BI189" s="192">
        <f>IF(N189="nulová",J189,0)</f>
        <v>0</v>
      </c>
      <c r="BJ189" s="19" t="s">
        <v>82</v>
      </c>
      <c r="BK189" s="192">
        <f>ROUND(I189*H189,2)</f>
        <v>0</v>
      </c>
      <c r="BL189" s="19" t="s">
        <v>263</v>
      </c>
      <c r="BM189" s="191" t="s">
        <v>1572</v>
      </c>
    </row>
    <row r="190" s="2" customFormat="1">
      <c r="A190" s="38"/>
      <c r="B190" s="39"/>
      <c r="C190" s="38"/>
      <c r="D190" s="193" t="s">
        <v>154</v>
      </c>
      <c r="E190" s="38"/>
      <c r="F190" s="194" t="s">
        <v>1573</v>
      </c>
      <c r="G190" s="38"/>
      <c r="H190" s="38"/>
      <c r="I190" s="195"/>
      <c r="J190" s="38"/>
      <c r="K190" s="38"/>
      <c r="L190" s="39"/>
      <c r="M190" s="196"/>
      <c r="N190" s="197"/>
      <c r="O190" s="77"/>
      <c r="P190" s="77"/>
      <c r="Q190" s="77"/>
      <c r="R190" s="77"/>
      <c r="S190" s="77"/>
      <c r="T190" s="78"/>
      <c r="U190" s="38"/>
      <c r="V190" s="38"/>
      <c r="W190" s="38"/>
      <c r="X190" s="38"/>
      <c r="Y190" s="38"/>
      <c r="Z190" s="38"/>
      <c r="AA190" s="38"/>
      <c r="AB190" s="38"/>
      <c r="AC190" s="38"/>
      <c r="AD190" s="38"/>
      <c r="AE190" s="38"/>
      <c r="AT190" s="19" t="s">
        <v>154</v>
      </c>
      <c r="AU190" s="19" t="s">
        <v>84</v>
      </c>
    </row>
    <row r="191" s="2" customFormat="1">
      <c r="A191" s="38"/>
      <c r="B191" s="39"/>
      <c r="C191" s="38"/>
      <c r="D191" s="198" t="s">
        <v>156</v>
      </c>
      <c r="E191" s="38"/>
      <c r="F191" s="199" t="s">
        <v>1574</v>
      </c>
      <c r="G191" s="38"/>
      <c r="H191" s="38"/>
      <c r="I191" s="195"/>
      <c r="J191" s="38"/>
      <c r="K191" s="38"/>
      <c r="L191" s="39"/>
      <c r="M191" s="196"/>
      <c r="N191" s="197"/>
      <c r="O191" s="77"/>
      <c r="P191" s="77"/>
      <c r="Q191" s="77"/>
      <c r="R191" s="77"/>
      <c r="S191" s="77"/>
      <c r="T191" s="78"/>
      <c r="U191" s="38"/>
      <c r="V191" s="38"/>
      <c r="W191" s="38"/>
      <c r="X191" s="38"/>
      <c r="Y191" s="38"/>
      <c r="Z191" s="38"/>
      <c r="AA191" s="38"/>
      <c r="AB191" s="38"/>
      <c r="AC191" s="38"/>
      <c r="AD191" s="38"/>
      <c r="AE191" s="38"/>
      <c r="AT191" s="19" t="s">
        <v>156</v>
      </c>
      <c r="AU191" s="19" t="s">
        <v>84</v>
      </c>
    </row>
    <row r="192" s="12" customFormat="1" ht="22.8" customHeight="1">
      <c r="A192" s="12"/>
      <c r="B192" s="166"/>
      <c r="C192" s="12"/>
      <c r="D192" s="167" t="s">
        <v>73</v>
      </c>
      <c r="E192" s="177" t="s">
        <v>1470</v>
      </c>
      <c r="F192" s="177" t="s">
        <v>96</v>
      </c>
      <c r="G192" s="12"/>
      <c r="H192" s="12"/>
      <c r="I192" s="169"/>
      <c r="J192" s="178">
        <f>BK192</f>
        <v>0</v>
      </c>
      <c r="K192" s="12"/>
      <c r="L192" s="166"/>
      <c r="M192" s="171"/>
      <c r="N192" s="172"/>
      <c r="O192" s="172"/>
      <c r="P192" s="173">
        <f>SUM(P193:P295)</f>
        <v>0</v>
      </c>
      <c r="Q192" s="172"/>
      <c r="R192" s="173">
        <f>SUM(R193:R295)</f>
        <v>0.70434800000000009</v>
      </c>
      <c r="S192" s="172"/>
      <c r="T192" s="174">
        <f>SUM(T193:T295)</f>
        <v>0</v>
      </c>
      <c r="U192" s="12"/>
      <c r="V192" s="12"/>
      <c r="W192" s="12"/>
      <c r="X192" s="12"/>
      <c r="Y192" s="12"/>
      <c r="Z192" s="12"/>
      <c r="AA192" s="12"/>
      <c r="AB192" s="12"/>
      <c r="AC192" s="12"/>
      <c r="AD192" s="12"/>
      <c r="AE192" s="12"/>
      <c r="AR192" s="167" t="s">
        <v>84</v>
      </c>
      <c r="AT192" s="175" t="s">
        <v>73</v>
      </c>
      <c r="AU192" s="175" t="s">
        <v>82</v>
      </c>
      <c r="AY192" s="167" t="s">
        <v>145</v>
      </c>
      <c r="BK192" s="176">
        <f>SUM(BK193:BK295)</f>
        <v>0</v>
      </c>
    </row>
    <row r="193" s="2" customFormat="1" ht="16.5" customHeight="1">
      <c r="A193" s="38"/>
      <c r="B193" s="179"/>
      <c r="C193" s="180" t="s">
        <v>224</v>
      </c>
      <c r="D193" s="180" t="s">
        <v>147</v>
      </c>
      <c r="E193" s="181" t="s">
        <v>1575</v>
      </c>
      <c r="F193" s="182" t="s">
        <v>1576</v>
      </c>
      <c r="G193" s="183" t="s">
        <v>233</v>
      </c>
      <c r="H193" s="184">
        <v>7</v>
      </c>
      <c r="I193" s="185"/>
      <c r="J193" s="186">
        <f>ROUND(I193*H193,2)</f>
        <v>0</v>
      </c>
      <c r="K193" s="182" t="s">
        <v>151</v>
      </c>
      <c r="L193" s="39"/>
      <c r="M193" s="187" t="s">
        <v>1</v>
      </c>
      <c r="N193" s="188" t="s">
        <v>39</v>
      </c>
      <c r="O193" s="77"/>
      <c r="P193" s="189">
        <f>O193*H193</f>
        <v>0</v>
      </c>
      <c r="Q193" s="189">
        <v>0</v>
      </c>
      <c r="R193" s="189">
        <f>Q193*H193</f>
        <v>0</v>
      </c>
      <c r="S193" s="189">
        <v>0</v>
      </c>
      <c r="T193" s="190">
        <f>S193*H193</f>
        <v>0</v>
      </c>
      <c r="U193" s="38"/>
      <c r="V193" s="38"/>
      <c r="W193" s="38"/>
      <c r="X193" s="38"/>
      <c r="Y193" s="38"/>
      <c r="Z193" s="38"/>
      <c r="AA193" s="38"/>
      <c r="AB193" s="38"/>
      <c r="AC193" s="38"/>
      <c r="AD193" s="38"/>
      <c r="AE193" s="38"/>
      <c r="AR193" s="191" t="s">
        <v>263</v>
      </c>
      <c r="AT193" s="191" t="s">
        <v>147</v>
      </c>
      <c r="AU193" s="191" t="s">
        <v>84</v>
      </c>
      <c r="AY193" s="19" t="s">
        <v>145</v>
      </c>
      <c r="BE193" s="192">
        <f>IF(N193="základní",J193,0)</f>
        <v>0</v>
      </c>
      <c r="BF193" s="192">
        <f>IF(N193="snížená",J193,0)</f>
        <v>0</v>
      </c>
      <c r="BG193" s="192">
        <f>IF(N193="zákl. přenesená",J193,0)</f>
        <v>0</v>
      </c>
      <c r="BH193" s="192">
        <f>IF(N193="sníž. přenesená",J193,0)</f>
        <v>0</v>
      </c>
      <c r="BI193" s="192">
        <f>IF(N193="nulová",J193,0)</f>
        <v>0</v>
      </c>
      <c r="BJ193" s="19" t="s">
        <v>82</v>
      </c>
      <c r="BK193" s="192">
        <f>ROUND(I193*H193,2)</f>
        <v>0</v>
      </c>
      <c r="BL193" s="19" t="s">
        <v>263</v>
      </c>
      <c r="BM193" s="191" t="s">
        <v>1577</v>
      </c>
    </row>
    <row r="194" s="2" customFormat="1">
      <c r="A194" s="38"/>
      <c r="B194" s="39"/>
      <c r="C194" s="38"/>
      <c r="D194" s="193" t="s">
        <v>154</v>
      </c>
      <c r="E194" s="38"/>
      <c r="F194" s="194" t="s">
        <v>1578</v>
      </c>
      <c r="G194" s="38"/>
      <c r="H194" s="38"/>
      <c r="I194" s="195"/>
      <c r="J194" s="38"/>
      <c r="K194" s="38"/>
      <c r="L194" s="39"/>
      <c r="M194" s="196"/>
      <c r="N194" s="197"/>
      <c r="O194" s="77"/>
      <c r="P194" s="77"/>
      <c r="Q194" s="77"/>
      <c r="R194" s="77"/>
      <c r="S194" s="77"/>
      <c r="T194" s="78"/>
      <c r="U194" s="38"/>
      <c r="V194" s="38"/>
      <c r="W194" s="38"/>
      <c r="X194" s="38"/>
      <c r="Y194" s="38"/>
      <c r="Z194" s="38"/>
      <c r="AA194" s="38"/>
      <c r="AB194" s="38"/>
      <c r="AC194" s="38"/>
      <c r="AD194" s="38"/>
      <c r="AE194" s="38"/>
      <c r="AT194" s="19" t="s">
        <v>154</v>
      </c>
      <c r="AU194" s="19" t="s">
        <v>84</v>
      </c>
    </row>
    <row r="195" s="2" customFormat="1">
      <c r="A195" s="38"/>
      <c r="B195" s="39"/>
      <c r="C195" s="38"/>
      <c r="D195" s="198" t="s">
        <v>156</v>
      </c>
      <c r="E195" s="38"/>
      <c r="F195" s="199" t="s">
        <v>1579</v>
      </c>
      <c r="G195" s="38"/>
      <c r="H195" s="38"/>
      <c r="I195" s="195"/>
      <c r="J195" s="38"/>
      <c r="K195" s="38"/>
      <c r="L195" s="39"/>
      <c r="M195" s="196"/>
      <c r="N195" s="197"/>
      <c r="O195" s="77"/>
      <c r="P195" s="77"/>
      <c r="Q195" s="77"/>
      <c r="R195" s="77"/>
      <c r="S195" s="77"/>
      <c r="T195" s="78"/>
      <c r="U195" s="38"/>
      <c r="V195" s="38"/>
      <c r="W195" s="38"/>
      <c r="X195" s="38"/>
      <c r="Y195" s="38"/>
      <c r="Z195" s="38"/>
      <c r="AA195" s="38"/>
      <c r="AB195" s="38"/>
      <c r="AC195" s="38"/>
      <c r="AD195" s="38"/>
      <c r="AE195" s="38"/>
      <c r="AT195" s="19" t="s">
        <v>156</v>
      </c>
      <c r="AU195" s="19" t="s">
        <v>84</v>
      </c>
    </row>
    <row r="196" s="15" customFormat="1">
      <c r="A196" s="15"/>
      <c r="B196" s="216"/>
      <c r="C196" s="15"/>
      <c r="D196" s="193" t="s">
        <v>158</v>
      </c>
      <c r="E196" s="217" t="s">
        <v>1</v>
      </c>
      <c r="F196" s="218" t="s">
        <v>1530</v>
      </c>
      <c r="G196" s="15"/>
      <c r="H196" s="217" t="s">
        <v>1</v>
      </c>
      <c r="I196" s="219"/>
      <c r="J196" s="15"/>
      <c r="K196" s="15"/>
      <c r="L196" s="216"/>
      <c r="M196" s="220"/>
      <c r="N196" s="221"/>
      <c r="O196" s="221"/>
      <c r="P196" s="221"/>
      <c r="Q196" s="221"/>
      <c r="R196" s="221"/>
      <c r="S196" s="221"/>
      <c r="T196" s="222"/>
      <c r="U196" s="15"/>
      <c r="V196" s="15"/>
      <c r="W196" s="15"/>
      <c r="X196" s="15"/>
      <c r="Y196" s="15"/>
      <c r="Z196" s="15"/>
      <c r="AA196" s="15"/>
      <c r="AB196" s="15"/>
      <c r="AC196" s="15"/>
      <c r="AD196" s="15"/>
      <c r="AE196" s="15"/>
      <c r="AT196" s="217" t="s">
        <v>158</v>
      </c>
      <c r="AU196" s="217" t="s">
        <v>84</v>
      </c>
      <c r="AV196" s="15" t="s">
        <v>82</v>
      </c>
      <c r="AW196" s="15" t="s">
        <v>31</v>
      </c>
      <c r="AX196" s="15" t="s">
        <v>74</v>
      </c>
      <c r="AY196" s="217" t="s">
        <v>145</v>
      </c>
    </row>
    <row r="197" s="15" customFormat="1">
      <c r="A197" s="15"/>
      <c r="B197" s="216"/>
      <c r="C197" s="15"/>
      <c r="D197" s="193" t="s">
        <v>158</v>
      </c>
      <c r="E197" s="217" t="s">
        <v>1</v>
      </c>
      <c r="F197" s="218" t="s">
        <v>1531</v>
      </c>
      <c r="G197" s="15"/>
      <c r="H197" s="217" t="s">
        <v>1</v>
      </c>
      <c r="I197" s="219"/>
      <c r="J197" s="15"/>
      <c r="K197" s="15"/>
      <c r="L197" s="216"/>
      <c r="M197" s="220"/>
      <c r="N197" s="221"/>
      <c r="O197" s="221"/>
      <c r="P197" s="221"/>
      <c r="Q197" s="221"/>
      <c r="R197" s="221"/>
      <c r="S197" s="221"/>
      <c r="T197" s="222"/>
      <c r="U197" s="15"/>
      <c r="V197" s="15"/>
      <c r="W197" s="15"/>
      <c r="X197" s="15"/>
      <c r="Y197" s="15"/>
      <c r="Z197" s="15"/>
      <c r="AA197" s="15"/>
      <c r="AB197" s="15"/>
      <c r="AC197" s="15"/>
      <c r="AD197" s="15"/>
      <c r="AE197" s="15"/>
      <c r="AT197" s="217" t="s">
        <v>158</v>
      </c>
      <c r="AU197" s="217" t="s">
        <v>84</v>
      </c>
      <c r="AV197" s="15" t="s">
        <v>82</v>
      </c>
      <c r="AW197" s="15" t="s">
        <v>31</v>
      </c>
      <c r="AX197" s="15" t="s">
        <v>74</v>
      </c>
      <c r="AY197" s="217" t="s">
        <v>145</v>
      </c>
    </row>
    <row r="198" s="13" customFormat="1">
      <c r="A198" s="13"/>
      <c r="B198" s="200"/>
      <c r="C198" s="13"/>
      <c r="D198" s="193" t="s">
        <v>158</v>
      </c>
      <c r="E198" s="201" t="s">
        <v>1</v>
      </c>
      <c r="F198" s="202" t="s">
        <v>1532</v>
      </c>
      <c r="G198" s="13"/>
      <c r="H198" s="203">
        <v>2</v>
      </c>
      <c r="I198" s="204"/>
      <c r="J198" s="13"/>
      <c r="K198" s="13"/>
      <c r="L198" s="200"/>
      <c r="M198" s="205"/>
      <c r="N198" s="206"/>
      <c r="O198" s="206"/>
      <c r="P198" s="206"/>
      <c r="Q198" s="206"/>
      <c r="R198" s="206"/>
      <c r="S198" s="206"/>
      <c r="T198" s="207"/>
      <c r="U198" s="13"/>
      <c r="V198" s="13"/>
      <c r="W198" s="13"/>
      <c r="X198" s="13"/>
      <c r="Y198" s="13"/>
      <c r="Z198" s="13"/>
      <c r="AA198" s="13"/>
      <c r="AB198" s="13"/>
      <c r="AC198" s="13"/>
      <c r="AD198" s="13"/>
      <c r="AE198" s="13"/>
      <c r="AT198" s="201" t="s">
        <v>158</v>
      </c>
      <c r="AU198" s="201" t="s">
        <v>84</v>
      </c>
      <c r="AV198" s="13" t="s">
        <v>84</v>
      </c>
      <c r="AW198" s="13" t="s">
        <v>31</v>
      </c>
      <c r="AX198" s="13" t="s">
        <v>74</v>
      </c>
      <c r="AY198" s="201" t="s">
        <v>145</v>
      </c>
    </row>
    <row r="199" s="13" customFormat="1">
      <c r="A199" s="13"/>
      <c r="B199" s="200"/>
      <c r="C199" s="13"/>
      <c r="D199" s="193" t="s">
        <v>158</v>
      </c>
      <c r="E199" s="201" t="s">
        <v>1</v>
      </c>
      <c r="F199" s="202" t="s">
        <v>1533</v>
      </c>
      <c r="G199" s="13"/>
      <c r="H199" s="203">
        <v>4</v>
      </c>
      <c r="I199" s="204"/>
      <c r="J199" s="13"/>
      <c r="K199" s="13"/>
      <c r="L199" s="200"/>
      <c r="M199" s="205"/>
      <c r="N199" s="206"/>
      <c r="O199" s="206"/>
      <c r="P199" s="206"/>
      <c r="Q199" s="206"/>
      <c r="R199" s="206"/>
      <c r="S199" s="206"/>
      <c r="T199" s="207"/>
      <c r="U199" s="13"/>
      <c r="V199" s="13"/>
      <c r="W199" s="13"/>
      <c r="X199" s="13"/>
      <c r="Y199" s="13"/>
      <c r="Z199" s="13"/>
      <c r="AA199" s="13"/>
      <c r="AB199" s="13"/>
      <c r="AC199" s="13"/>
      <c r="AD199" s="13"/>
      <c r="AE199" s="13"/>
      <c r="AT199" s="201" t="s">
        <v>158</v>
      </c>
      <c r="AU199" s="201" t="s">
        <v>84</v>
      </c>
      <c r="AV199" s="13" t="s">
        <v>84</v>
      </c>
      <c r="AW199" s="13" t="s">
        <v>31</v>
      </c>
      <c r="AX199" s="13" t="s">
        <v>74</v>
      </c>
      <c r="AY199" s="201" t="s">
        <v>145</v>
      </c>
    </row>
    <row r="200" s="13" customFormat="1">
      <c r="A200" s="13"/>
      <c r="B200" s="200"/>
      <c r="C200" s="13"/>
      <c r="D200" s="193" t="s">
        <v>158</v>
      </c>
      <c r="E200" s="201" t="s">
        <v>1</v>
      </c>
      <c r="F200" s="202" t="s">
        <v>1534</v>
      </c>
      <c r="G200" s="13"/>
      <c r="H200" s="203">
        <v>1</v>
      </c>
      <c r="I200" s="204"/>
      <c r="J200" s="13"/>
      <c r="K200" s="13"/>
      <c r="L200" s="200"/>
      <c r="M200" s="205"/>
      <c r="N200" s="206"/>
      <c r="O200" s="206"/>
      <c r="P200" s="206"/>
      <c r="Q200" s="206"/>
      <c r="R200" s="206"/>
      <c r="S200" s="206"/>
      <c r="T200" s="207"/>
      <c r="U200" s="13"/>
      <c r="V200" s="13"/>
      <c r="W200" s="13"/>
      <c r="X200" s="13"/>
      <c r="Y200" s="13"/>
      <c r="Z200" s="13"/>
      <c r="AA200" s="13"/>
      <c r="AB200" s="13"/>
      <c r="AC200" s="13"/>
      <c r="AD200" s="13"/>
      <c r="AE200" s="13"/>
      <c r="AT200" s="201" t="s">
        <v>158</v>
      </c>
      <c r="AU200" s="201" t="s">
        <v>84</v>
      </c>
      <c r="AV200" s="13" t="s">
        <v>84</v>
      </c>
      <c r="AW200" s="13" t="s">
        <v>31</v>
      </c>
      <c r="AX200" s="13" t="s">
        <v>74</v>
      </c>
      <c r="AY200" s="201" t="s">
        <v>145</v>
      </c>
    </row>
    <row r="201" s="14" customFormat="1">
      <c r="A201" s="14"/>
      <c r="B201" s="208"/>
      <c r="C201" s="14"/>
      <c r="D201" s="193" t="s">
        <v>158</v>
      </c>
      <c r="E201" s="209" t="s">
        <v>1</v>
      </c>
      <c r="F201" s="210" t="s">
        <v>160</v>
      </c>
      <c r="G201" s="14"/>
      <c r="H201" s="211">
        <v>7</v>
      </c>
      <c r="I201" s="212"/>
      <c r="J201" s="14"/>
      <c r="K201" s="14"/>
      <c r="L201" s="208"/>
      <c r="M201" s="213"/>
      <c r="N201" s="214"/>
      <c r="O201" s="214"/>
      <c r="P201" s="214"/>
      <c r="Q201" s="214"/>
      <c r="R201" s="214"/>
      <c r="S201" s="214"/>
      <c r="T201" s="215"/>
      <c r="U201" s="14"/>
      <c r="V201" s="14"/>
      <c r="W201" s="14"/>
      <c r="X201" s="14"/>
      <c r="Y201" s="14"/>
      <c r="Z201" s="14"/>
      <c r="AA201" s="14"/>
      <c r="AB201" s="14"/>
      <c r="AC201" s="14"/>
      <c r="AD201" s="14"/>
      <c r="AE201" s="14"/>
      <c r="AT201" s="209" t="s">
        <v>158</v>
      </c>
      <c r="AU201" s="209" t="s">
        <v>84</v>
      </c>
      <c r="AV201" s="14" t="s">
        <v>152</v>
      </c>
      <c r="AW201" s="14" t="s">
        <v>31</v>
      </c>
      <c r="AX201" s="14" t="s">
        <v>82</v>
      </c>
      <c r="AY201" s="209" t="s">
        <v>145</v>
      </c>
    </row>
    <row r="202" s="2" customFormat="1" ht="16.5" customHeight="1">
      <c r="A202" s="38"/>
      <c r="B202" s="179"/>
      <c r="C202" s="224" t="s">
        <v>230</v>
      </c>
      <c r="D202" s="224" t="s">
        <v>238</v>
      </c>
      <c r="E202" s="225" t="s">
        <v>1580</v>
      </c>
      <c r="F202" s="226" t="s">
        <v>1581</v>
      </c>
      <c r="G202" s="227" t="s">
        <v>233</v>
      </c>
      <c r="H202" s="228">
        <v>7</v>
      </c>
      <c r="I202" s="229"/>
      <c r="J202" s="230">
        <f>ROUND(I202*H202,2)</f>
        <v>0</v>
      </c>
      <c r="K202" s="226" t="s">
        <v>151</v>
      </c>
      <c r="L202" s="231"/>
      <c r="M202" s="232" t="s">
        <v>1</v>
      </c>
      <c r="N202" s="233" t="s">
        <v>39</v>
      </c>
      <c r="O202" s="77"/>
      <c r="P202" s="189">
        <f>O202*H202</f>
        <v>0</v>
      </c>
      <c r="Q202" s="189">
        <v>0.00025000000000000001</v>
      </c>
      <c r="R202" s="189">
        <f>Q202*H202</f>
        <v>0.00175</v>
      </c>
      <c r="S202" s="189">
        <v>0</v>
      </c>
      <c r="T202" s="190">
        <f>S202*H202</f>
        <v>0</v>
      </c>
      <c r="U202" s="38"/>
      <c r="V202" s="38"/>
      <c r="W202" s="38"/>
      <c r="X202" s="38"/>
      <c r="Y202" s="38"/>
      <c r="Z202" s="38"/>
      <c r="AA202" s="38"/>
      <c r="AB202" s="38"/>
      <c r="AC202" s="38"/>
      <c r="AD202" s="38"/>
      <c r="AE202" s="38"/>
      <c r="AR202" s="191" t="s">
        <v>304</v>
      </c>
      <c r="AT202" s="191" t="s">
        <v>238</v>
      </c>
      <c r="AU202" s="191" t="s">
        <v>84</v>
      </c>
      <c r="AY202" s="19" t="s">
        <v>145</v>
      </c>
      <c r="BE202" s="192">
        <f>IF(N202="základní",J202,0)</f>
        <v>0</v>
      </c>
      <c r="BF202" s="192">
        <f>IF(N202="snížená",J202,0)</f>
        <v>0</v>
      </c>
      <c r="BG202" s="192">
        <f>IF(N202="zákl. přenesená",J202,0)</f>
        <v>0</v>
      </c>
      <c r="BH202" s="192">
        <f>IF(N202="sníž. přenesená",J202,0)</f>
        <v>0</v>
      </c>
      <c r="BI202" s="192">
        <f>IF(N202="nulová",J202,0)</f>
        <v>0</v>
      </c>
      <c r="BJ202" s="19" t="s">
        <v>82</v>
      </c>
      <c r="BK202" s="192">
        <f>ROUND(I202*H202,2)</f>
        <v>0</v>
      </c>
      <c r="BL202" s="19" t="s">
        <v>263</v>
      </c>
      <c r="BM202" s="191" t="s">
        <v>1582</v>
      </c>
    </row>
    <row r="203" s="2" customFormat="1">
      <c r="A203" s="38"/>
      <c r="B203" s="39"/>
      <c r="C203" s="38"/>
      <c r="D203" s="193" t="s">
        <v>154</v>
      </c>
      <c r="E203" s="38"/>
      <c r="F203" s="194" t="s">
        <v>1581</v>
      </c>
      <c r="G203" s="38"/>
      <c r="H203" s="38"/>
      <c r="I203" s="195"/>
      <c r="J203" s="38"/>
      <c r="K203" s="38"/>
      <c r="L203" s="39"/>
      <c r="M203" s="196"/>
      <c r="N203" s="197"/>
      <c r="O203" s="77"/>
      <c r="P203" s="77"/>
      <c r="Q203" s="77"/>
      <c r="R203" s="77"/>
      <c r="S203" s="77"/>
      <c r="T203" s="78"/>
      <c r="U203" s="38"/>
      <c r="V203" s="38"/>
      <c r="W203" s="38"/>
      <c r="X203" s="38"/>
      <c r="Y203" s="38"/>
      <c r="Z203" s="38"/>
      <c r="AA203" s="38"/>
      <c r="AB203" s="38"/>
      <c r="AC203" s="38"/>
      <c r="AD203" s="38"/>
      <c r="AE203" s="38"/>
      <c r="AT203" s="19" t="s">
        <v>154</v>
      </c>
      <c r="AU203" s="19" t="s">
        <v>84</v>
      </c>
    </row>
    <row r="204" s="2" customFormat="1" ht="24.15" customHeight="1">
      <c r="A204" s="38"/>
      <c r="B204" s="179"/>
      <c r="C204" s="180" t="s">
        <v>8</v>
      </c>
      <c r="D204" s="180" t="s">
        <v>147</v>
      </c>
      <c r="E204" s="181" t="s">
        <v>1583</v>
      </c>
      <c r="F204" s="182" t="s">
        <v>1584</v>
      </c>
      <c r="G204" s="183" t="s">
        <v>233</v>
      </c>
      <c r="H204" s="184">
        <v>3</v>
      </c>
      <c r="I204" s="185"/>
      <c r="J204" s="186">
        <f>ROUND(I204*H204,2)</f>
        <v>0</v>
      </c>
      <c r="K204" s="182" t="s">
        <v>151</v>
      </c>
      <c r="L204" s="39"/>
      <c r="M204" s="187" t="s">
        <v>1</v>
      </c>
      <c r="N204" s="188" t="s">
        <v>39</v>
      </c>
      <c r="O204" s="77"/>
      <c r="P204" s="189">
        <f>O204*H204</f>
        <v>0</v>
      </c>
      <c r="Q204" s="189">
        <v>0</v>
      </c>
      <c r="R204" s="189">
        <f>Q204*H204</f>
        <v>0</v>
      </c>
      <c r="S204" s="189">
        <v>0</v>
      </c>
      <c r="T204" s="190">
        <f>S204*H204</f>
        <v>0</v>
      </c>
      <c r="U204" s="38"/>
      <c r="V204" s="38"/>
      <c r="W204" s="38"/>
      <c r="X204" s="38"/>
      <c r="Y204" s="38"/>
      <c r="Z204" s="38"/>
      <c r="AA204" s="38"/>
      <c r="AB204" s="38"/>
      <c r="AC204" s="38"/>
      <c r="AD204" s="38"/>
      <c r="AE204" s="38"/>
      <c r="AR204" s="191" t="s">
        <v>263</v>
      </c>
      <c r="AT204" s="191" t="s">
        <v>147</v>
      </c>
      <c r="AU204" s="191" t="s">
        <v>84</v>
      </c>
      <c r="AY204" s="19" t="s">
        <v>145</v>
      </c>
      <c r="BE204" s="192">
        <f>IF(N204="základní",J204,0)</f>
        <v>0</v>
      </c>
      <c r="BF204" s="192">
        <f>IF(N204="snížená",J204,0)</f>
        <v>0</v>
      </c>
      <c r="BG204" s="192">
        <f>IF(N204="zákl. přenesená",J204,0)</f>
        <v>0</v>
      </c>
      <c r="BH204" s="192">
        <f>IF(N204="sníž. přenesená",J204,0)</f>
        <v>0</v>
      </c>
      <c r="BI204" s="192">
        <f>IF(N204="nulová",J204,0)</f>
        <v>0</v>
      </c>
      <c r="BJ204" s="19" t="s">
        <v>82</v>
      </c>
      <c r="BK204" s="192">
        <f>ROUND(I204*H204,2)</f>
        <v>0</v>
      </c>
      <c r="BL204" s="19" t="s">
        <v>263</v>
      </c>
      <c r="BM204" s="191" t="s">
        <v>1585</v>
      </c>
    </row>
    <row r="205" s="2" customFormat="1">
      <c r="A205" s="38"/>
      <c r="B205" s="39"/>
      <c r="C205" s="38"/>
      <c r="D205" s="193" t="s">
        <v>154</v>
      </c>
      <c r="E205" s="38"/>
      <c r="F205" s="194" t="s">
        <v>1586</v>
      </c>
      <c r="G205" s="38"/>
      <c r="H205" s="38"/>
      <c r="I205" s="195"/>
      <c r="J205" s="38"/>
      <c r="K205" s="38"/>
      <c r="L205" s="39"/>
      <c r="M205" s="196"/>
      <c r="N205" s="197"/>
      <c r="O205" s="77"/>
      <c r="P205" s="77"/>
      <c r="Q205" s="77"/>
      <c r="R205" s="77"/>
      <c r="S205" s="77"/>
      <c r="T205" s="78"/>
      <c r="U205" s="38"/>
      <c r="V205" s="38"/>
      <c r="W205" s="38"/>
      <c r="X205" s="38"/>
      <c r="Y205" s="38"/>
      <c r="Z205" s="38"/>
      <c r="AA205" s="38"/>
      <c r="AB205" s="38"/>
      <c r="AC205" s="38"/>
      <c r="AD205" s="38"/>
      <c r="AE205" s="38"/>
      <c r="AT205" s="19" t="s">
        <v>154</v>
      </c>
      <c r="AU205" s="19" t="s">
        <v>84</v>
      </c>
    </row>
    <row r="206" s="2" customFormat="1">
      <c r="A206" s="38"/>
      <c r="B206" s="39"/>
      <c r="C206" s="38"/>
      <c r="D206" s="198" t="s">
        <v>156</v>
      </c>
      <c r="E206" s="38"/>
      <c r="F206" s="199" t="s">
        <v>1587</v>
      </c>
      <c r="G206" s="38"/>
      <c r="H206" s="38"/>
      <c r="I206" s="195"/>
      <c r="J206" s="38"/>
      <c r="K206" s="38"/>
      <c r="L206" s="39"/>
      <c r="M206" s="196"/>
      <c r="N206" s="197"/>
      <c r="O206" s="77"/>
      <c r="P206" s="77"/>
      <c r="Q206" s="77"/>
      <c r="R206" s="77"/>
      <c r="S206" s="77"/>
      <c r="T206" s="78"/>
      <c r="U206" s="38"/>
      <c r="V206" s="38"/>
      <c r="W206" s="38"/>
      <c r="X206" s="38"/>
      <c r="Y206" s="38"/>
      <c r="Z206" s="38"/>
      <c r="AA206" s="38"/>
      <c r="AB206" s="38"/>
      <c r="AC206" s="38"/>
      <c r="AD206" s="38"/>
      <c r="AE206" s="38"/>
      <c r="AT206" s="19" t="s">
        <v>156</v>
      </c>
      <c r="AU206" s="19" t="s">
        <v>84</v>
      </c>
    </row>
    <row r="207" s="15" customFormat="1">
      <c r="A207" s="15"/>
      <c r="B207" s="216"/>
      <c r="C207" s="15"/>
      <c r="D207" s="193" t="s">
        <v>158</v>
      </c>
      <c r="E207" s="217" t="s">
        <v>1</v>
      </c>
      <c r="F207" s="218" t="s">
        <v>1588</v>
      </c>
      <c r="G207" s="15"/>
      <c r="H207" s="217" t="s">
        <v>1</v>
      </c>
      <c r="I207" s="219"/>
      <c r="J207" s="15"/>
      <c r="K207" s="15"/>
      <c r="L207" s="216"/>
      <c r="M207" s="220"/>
      <c r="N207" s="221"/>
      <c r="O207" s="221"/>
      <c r="P207" s="221"/>
      <c r="Q207" s="221"/>
      <c r="R207" s="221"/>
      <c r="S207" s="221"/>
      <c r="T207" s="222"/>
      <c r="U207" s="15"/>
      <c r="V207" s="15"/>
      <c r="W207" s="15"/>
      <c r="X207" s="15"/>
      <c r="Y207" s="15"/>
      <c r="Z207" s="15"/>
      <c r="AA207" s="15"/>
      <c r="AB207" s="15"/>
      <c r="AC207" s="15"/>
      <c r="AD207" s="15"/>
      <c r="AE207" s="15"/>
      <c r="AT207" s="217" t="s">
        <v>158</v>
      </c>
      <c r="AU207" s="217" t="s">
        <v>84</v>
      </c>
      <c r="AV207" s="15" t="s">
        <v>82</v>
      </c>
      <c r="AW207" s="15" t="s">
        <v>31</v>
      </c>
      <c r="AX207" s="15" t="s">
        <v>74</v>
      </c>
      <c r="AY207" s="217" t="s">
        <v>145</v>
      </c>
    </row>
    <row r="208" s="13" customFormat="1">
      <c r="A208" s="13"/>
      <c r="B208" s="200"/>
      <c r="C208" s="13"/>
      <c r="D208" s="193" t="s">
        <v>158</v>
      </c>
      <c r="E208" s="201" t="s">
        <v>1</v>
      </c>
      <c r="F208" s="202" t="s">
        <v>166</v>
      </c>
      <c r="G208" s="13"/>
      <c r="H208" s="203">
        <v>3</v>
      </c>
      <c r="I208" s="204"/>
      <c r="J208" s="13"/>
      <c r="K208" s="13"/>
      <c r="L208" s="200"/>
      <c r="M208" s="205"/>
      <c r="N208" s="206"/>
      <c r="O208" s="206"/>
      <c r="P208" s="206"/>
      <c r="Q208" s="206"/>
      <c r="R208" s="206"/>
      <c r="S208" s="206"/>
      <c r="T208" s="207"/>
      <c r="U208" s="13"/>
      <c r="V208" s="13"/>
      <c r="W208" s="13"/>
      <c r="X208" s="13"/>
      <c r="Y208" s="13"/>
      <c r="Z208" s="13"/>
      <c r="AA208" s="13"/>
      <c r="AB208" s="13"/>
      <c r="AC208" s="13"/>
      <c r="AD208" s="13"/>
      <c r="AE208" s="13"/>
      <c r="AT208" s="201" t="s">
        <v>158</v>
      </c>
      <c r="AU208" s="201" t="s">
        <v>84</v>
      </c>
      <c r="AV208" s="13" t="s">
        <v>84</v>
      </c>
      <c r="AW208" s="13" t="s">
        <v>31</v>
      </c>
      <c r="AX208" s="13" t="s">
        <v>74</v>
      </c>
      <c r="AY208" s="201" t="s">
        <v>145</v>
      </c>
    </row>
    <row r="209" s="14" customFormat="1">
      <c r="A209" s="14"/>
      <c r="B209" s="208"/>
      <c r="C209" s="14"/>
      <c r="D209" s="193" t="s">
        <v>158</v>
      </c>
      <c r="E209" s="209" t="s">
        <v>1</v>
      </c>
      <c r="F209" s="210" t="s">
        <v>160</v>
      </c>
      <c r="G209" s="14"/>
      <c r="H209" s="211">
        <v>3</v>
      </c>
      <c r="I209" s="212"/>
      <c r="J209" s="14"/>
      <c r="K209" s="14"/>
      <c r="L209" s="208"/>
      <c r="M209" s="213"/>
      <c r="N209" s="214"/>
      <c r="O209" s="214"/>
      <c r="P209" s="214"/>
      <c r="Q209" s="214"/>
      <c r="R209" s="214"/>
      <c r="S209" s="214"/>
      <c r="T209" s="215"/>
      <c r="U209" s="14"/>
      <c r="V209" s="14"/>
      <c r="W209" s="14"/>
      <c r="X209" s="14"/>
      <c r="Y209" s="14"/>
      <c r="Z209" s="14"/>
      <c r="AA209" s="14"/>
      <c r="AB209" s="14"/>
      <c r="AC209" s="14"/>
      <c r="AD209" s="14"/>
      <c r="AE209" s="14"/>
      <c r="AT209" s="209" t="s">
        <v>158</v>
      </c>
      <c r="AU209" s="209" t="s">
        <v>84</v>
      </c>
      <c r="AV209" s="14" t="s">
        <v>152</v>
      </c>
      <c r="AW209" s="14" t="s">
        <v>31</v>
      </c>
      <c r="AX209" s="14" t="s">
        <v>82</v>
      </c>
      <c r="AY209" s="209" t="s">
        <v>145</v>
      </c>
    </row>
    <row r="210" s="2" customFormat="1" ht="24.15" customHeight="1">
      <c r="A210" s="38"/>
      <c r="B210" s="179"/>
      <c r="C210" s="224" t="s">
        <v>243</v>
      </c>
      <c r="D210" s="224" t="s">
        <v>238</v>
      </c>
      <c r="E210" s="225" t="s">
        <v>1589</v>
      </c>
      <c r="F210" s="226" t="s">
        <v>1590</v>
      </c>
      <c r="G210" s="227" t="s">
        <v>233</v>
      </c>
      <c r="H210" s="228">
        <v>3</v>
      </c>
      <c r="I210" s="229"/>
      <c r="J210" s="230">
        <f>ROUND(I210*H210,2)</f>
        <v>0</v>
      </c>
      <c r="K210" s="226" t="s">
        <v>151</v>
      </c>
      <c r="L210" s="231"/>
      <c r="M210" s="232" t="s">
        <v>1</v>
      </c>
      <c r="N210" s="233" t="s">
        <v>39</v>
      </c>
      <c r="O210" s="77"/>
      <c r="P210" s="189">
        <f>O210*H210</f>
        <v>0</v>
      </c>
      <c r="Q210" s="189">
        <v>0.034000000000000002</v>
      </c>
      <c r="R210" s="189">
        <f>Q210*H210</f>
        <v>0.10200000000000001</v>
      </c>
      <c r="S210" s="189">
        <v>0</v>
      </c>
      <c r="T210" s="190">
        <f>S210*H210</f>
        <v>0</v>
      </c>
      <c r="U210" s="38"/>
      <c r="V210" s="38"/>
      <c r="W210" s="38"/>
      <c r="X210" s="38"/>
      <c r="Y210" s="38"/>
      <c r="Z210" s="38"/>
      <c r="AA210" s="38"/>
      <c r="AB210" s="38"/>
      <c r="AC210" s="38"/>
      <c r="AD210" s="38"/>
      <c r="AE210" s="38"/>
      <c r="AR210" s="191" t="s">
        <v>304</v>
      </c>
      <c r="AT210" s="191" t="s">
        <v>238</v>
      </c>
      <c r="AU210" s="191" t="s">
        <v>84</v>
      </c>
      <c r="AY210" s="19" t="s">
        <v>145</v>
      </c>
      <c r="BE210" s="192">
        <f>IF(N210="základní",J210,0)</f>
        <v>0</v>
      </c>
      <c r="BF210" s="192">
        <f>IF(N210="snížená",J210,0)</f>
        <v>0</v>
      </c>
      <c r="BG210" s="192">
        <f>IF(N210="zákl. přenesená",J210,0)</f>
        <v>0</v>
      </c>
      <c r="BH210" s="192">
        <f>IF(N210="sníž. přenesená",J210,0)</f>
        <v>0</v>
      </c>
      <c r="BI210" s="192">
        <f>IF(N210="nulová",J210,0)</f>
        <v>0</v>
      </c>
      <c r="BJ210" s="19" t="s">
        <v>82</v>
      </c>
      <c r="BK210" s="192">
        <f>ROUND(I210*H210,2)</f>
        <v>0</v>
      </c>
      <c r="BL210" s="19" t="s">
        <v>263</v>
      </c>
      <c r="BM210" s="191" t="s">
        <v>1591</v>
      </c>
    </row>
    <row r="211" s="2" customFormat="1">
      <c r="A211" s="38"/>
      <c r="B211" s="39"/>
      <c r="C211" s="38"/>
      <c r="D211" s="193" t="s">
        <v>154</v>
      </c>
      <c r="E211" s="38"/>
      <c r="F211" s="194" t="s">
        <v>1590</v>
      </c>
      <c r="G211" s="38"/>
      <c r="H211" s="38"/>
      <c r="I211" s="195"/>
      <c r="J211" s="38"/>
      <c r="K211" s="38"/>
      <c r="L211" s="39"/>
      <c r="M211" s="196"/>
      <c r="N211" s="197"/>
      <c r="O211" s="77"/>
      <c r="P211" s="77"/>
      <c r="Q211" s="77"/>
      <c r="R211" s="77"/>
      <c r="S211" s="77"/>
      <c r="T211" s="78"/>
      <c r="U211" s="38"/>
      <c r="V211" s="38"/>
      <c r="W211" s="38"/>
      <c r="X211" s="38"/>
      <c r="Y211" s="38"/>
      <c r="Z211" s="38"/>
      <c r="AA211" s="38"/>
      <c r="AB211" s="38"/>
      <c r="AC211" s="38"/>
      <c r="AD211" s="38"/>
      <c r="AE211" s="38"/>
      <c r="AT211" s="19" t="s">
        <v>154</v>
      </c>
      <c r="AU211" s="19" t="s">
        <v>84</v>
      </c>
    </row>
    <row r="212" s="2" customFormat="1" ht="24.15" customHeight="1">
      <c r="A212" s="38"/>
      <c r="B212" s="179"/>
      <c r="C212" s="180" t="s">
        <v>250</v>
      </c>
      <c r="D212" s="180" t="s">
        <v>147</v>
      </c>
      <c r="E212" s="181" t="s">
        <v>1592</v>
      </c>
      <c r="F212" s="182" t="s">
        <v>1593</v>
      </c>
      <c r="G212" s="183" t="s">
        <v>233</v>
      </c>
      <c r="H212" s="184">
        <v>3</v>
      </c>
      <c r="I212" s="185"/>
      <c r="J212" s="186">
        <f>ROUND(I212*H212,2)</f>
        <v>0</v>
      </c>
      <c r="K212" s="182" t="s">
        <v>151</v>
      </c>
      <c r="L212" s="39"/>
      <c r="M212" s="187" t="s">
        <v>1</v>
      </c>
      <c r="N212" s="188" t="s">
        <v>39</v>
      </c>
      <c r="O212" s="77"/>
      <c r="P212" s="189">
        <f>O212*H212</f>
        <v>0</v>
      </c>
      <c r="Q212" s="189">
        <v>0</v>
      </c>
      <c r="R212" s="189">
        <f>Q212*H212</f>
        <v>0</v>
      </c>
      <c r="S212" s="189">
        <v>0</v>
      </c>
      <c r="T212" s="190">
        <f>S212*H212</f>
        <v>0</v>
      </c>
      <c r="U212" s="38"/>
      <c r="V212" s="38"/>
      <c r="W212" s="38"/>
      <c r="X212" s="38"/>
      <c r="Y212" s="38"/>
      <c r="Z212" s="38"/>
      <c r="AA212" s="38"/>
      <c r="AB212" s="38"/>
      <c r="AC212" s="38"/>
      <c r="AD212" s="38"/>
      <c r="AE212" s="38"/>
      <c r="AR212" s="191" t="s">
        <v>263</v>
      </c>
      <c r="AT212" s="191" t="s">
        <v>147</v>
      </c>
      <c r="AU212" s="191" t="s">
        <v>84</v>
      </c>
      <c r="AY212" s="19" t="s">
        <v>145</v>
      </c>
      <c r="BE212" s="192">
        <f>IF(N212="základní",J212,0)</f>
        <v>0</v>
      </c>
      <c r="BF212" s="192">
        <f>IF(N212="snížená",J212,0)</f>
        <v>0</v>
      </c>
      <c r="BG212" s="192">
        <f>IF(N212="zákl. přenesená",J212,0)</f>
        <v>0</v>
      </c>
      <c r="BH212" s="192">
        <f>IF(N212="sníž. přenesená",J212,0)</f>
        <v>0</v>
      </c>
      <c r="BI212" s="192">
        <f>IF(N212="nulová",J212,0)</f>
        <v>0</v>
      </c>
      <c r="BJ212" s="19" t="s">
        <v>82</v>
      </c>
      <c r="BK212" s="192">
        <f>ROUND(I212*H212,2)</f>
        <v>0</v>
      </c>
      <c r="BL212" s="19" t="s">
        <v>263</v>
      </c>
      <c r="BM212" s="191" t="s">
        <v>1594</v>
      </c>
    </row>
    <row r="213" s="2" customFormat="1">
      <c r="A213" s="38"/>
      <c r="B213" s="39"/>
      <c r="C213" s="38"/>
      <c r="D213" s="193" t="s">
        <v>154</v>
      </c>
      <c r="E213" s="38"/>
      <c r="F213" s="194" t="s">
        <v>1595</v>
      </c>
      <c r="G213" s="38"/>
      <c r="H213" s="38"/>
      <c r="I213" s="195"/>
      <c r="J213" s="38"/>
      <c r="K213" s="38"/>
      <c r="L213" s="39"/>
      <c r="M213" s="196"/>
      <c r="N213" s="197"/>
      <c r="O213" s="77"/>
      <c r="P213" s="77"/>
      <c r="Q213" s="77"/>
      <c r="R213" s="77"/>
      <c r="S213" s="77"/>
      <c r="T213" s="78"/>
      <c r="U213" s="38"/>
      <c r="V213" s="38"/>
      <c r="W213" s="38"/>
      <c r="X213" s="38"/>
      <c r="Y213" s="38"/>
      <c r="Z213" s="38"/>
      <c r="AA213" s="38"/>
      <c r="AB213" s="38"/>
      <c r="AC213" s="38"/>
      <c r="AD213" s="38"/>
      <c r="AE213" s="38"/>
      <c r="AT213" s="19" t="s">
        <v>154</v>
      </c>
      <c r="AU213" s="19" t="s">
        <v>84</v>
      </c>
    </row>
    <row r="214" s="2" customFormat="1">
      <c r="A214" s="38"/>
      <c r="B214" s="39"/>
      <c r="C214" s="38"/>
      <c r="D214" s="198" t="s">
        <v>156</v>
      </c>
      <c r="E214" s="38"/>
      <c r="F214" s="199" t="s">
        <v>1596</v>
      </c>
      <c r="G214" s="38"/>
      <c r="H214" s="38"/>
      <c r="I214" s="195"/>
      <c r="J214" s="38"/>
      <c r="K214" s="38"/>
      <c r="L214" s="39"/>
      <c r="M214" s="196"/>
      <c r="N214" s="197"/>
      <c r="O214" s="77"/>
      <c r="P214" s="77"/>
      <c r="Q214" s="77"/>
      <c r="R214" s="77"/>
      <c r="S214" s="77"/>
      <c r="T214" s="78"/>
      <c r="U214" s="38"/>
      <c r="V214" s="38"/>
      <c r="W214" s="38"/>
      <c r="X214" s="38"/>
      <c r="Y214" s="38"/>
      <c r="Z214" s="38"/>
      <c r="AA214" s="38"/>
      <c r="AB214" s="38"/>
      <c r="AC214" s="38"/>
      <c r="AD214" s="38"/>
      <c r="AE214" s="38"/>
      <c r="AT214" s="19" t="s">
        <v>156</v>
      </c>
      <c r="AU214" s="19" t="s">
        <v>84</v>
      </c>
    </row>
    <row r="215" s="15" customFormat="1">
      <c r="A215" s="15"/>
      <c r="B215" s="216"/>
      <c r="C215" s="15"/>
      <c r="D215" s="193" t="s">
        <v>158</v>
      </c>
      <c r="E215" s="217" t="s">
        <v>1</v>
      </c>
      <c r="F215" s="218" t="s">
        <v>1597</v>
      </c>
      <c r="G215" s="15"/>
      <c r="H215" s="217" t="s">
        <v>1</v>
      </c>
      <c r="I215" s="219"/>
      <c r="J215" s="15"/>
      <c r="K215" s="15"/>
      <c r="L215" s="216"/>
      <c r="M215" s="220"/>
      <c r="N215" s="221"/>
      <c r="O215" s="221"/>
      <c r="P215" s="221"/>
      <c r="Q215" s="221"/>
      <c r="R215" s="221"/>
      <c r="S215" s="221"/>
      <c r="T215" s="222"/>
      <c r="U215" s="15"/>
      <c r="V215" s="15"/>
      <c r="W215" s="15"/>
      <c r="X215" s="15"/>
      <c r="Y215" s="15"/>
      <c r="Z215" s="15"/>
      <c r="AA215" s="15"/>
      <c r="AB215" s="15"/>
      <c r="AC215" s="15"/>
      <c r="AD215" s="15"/>
      <c r="AE215" s="15"/>
      <c r="AT215" s="217" t="s">
        <v>158</v>
      </c>
      <c r="AU215" s="217" t="s">
        <v>84</v>
      </c>
      <c r="AV215" s="15" t="s">
        <v>82</v>
      </c>
      <c r="AW215" s="15" t="s">
        <v>31</v>
      </c>
      <c r="AX215" s="15" t="s">
        <v>74</v>
      </c>
      <c r="AY215" s="217" t="s">
        <v>145</v>
      </c>
    </row>
    <row r="216" s="13" customFormat="1">
      <c r="A216" s="13"/>
      <c r="B216" s="200"/>
      <c r="C216" s="13"/>
      <c r="D216" s="193" t="s">
        <v>158</v>
      </c>
      <c r="E216" s="201" t="s">
        <v>1</v>
      </c>
      <c r="F216" s="202" t="s">
        <v>166</v>
      </c>
      <c r="G216" s="13"/>
      <c r="H216" s="203">
        <v>3</v>
      </c>
      <c r="I216" s="204"/>
      <c r="J216" s="13"/>
      <c r="K216" s="13"/>
      <c r="L216" s="200"/>
      <c r="M216" s="205"/>
      <c r="N216" s="206"/>
      <c r="O216" s="206"/>
      <c r="P216" s="206"/>
      <c r="Q216" s="206"/>
      <c r="R216" s="206"/>
      <c r="S216" s="206"/>
      <c r="T216" s="207"/>
      <c r="U216" s="13"/>
      <c r="V216" s="13"/>
      <c r="W216" s="13"/>
      <c r="X216" s="13"/>
      <c r="Y216" s="13"/>
      <c r="Z216" s="13"/>
      <c r="AA216" s="13"/>
      <c r="AB216" s="13"/>
      <c r="AC216" s="13"/>
      <c r="AD216" s="13"/>
      <c r="AE216" s="13"/>
      <c r="AT216" s="201" t="s">
        <v>158</v>
      </c>
      <c r="AU216" s="201" t="s">
        <v>84</v>
      </c>
      <c r="AV216" s="13" t="s">
        <v>84</v>
      </c>
      <c r="AW216" s="13" t="s">
        <v>31</v>
      </c>
      <c r="AX216" s="13" t="s">
        <v>74</v>
      </c>
      <c r="AY216" s="201" t="s">
        <v>145</v>
      </c>
    </row>
    <row r="217" s="14" customFormat="1">
      <c r="A217" s="14"/>
      <c r="B217" s="208"/>
      <c r="C217" s="14"/>
      <c r="D217" s="193" t="s">
        <v>158</v>
      </c>
      <c r="E217" s="209" t="s">
        <v>1</v>
      </c>
      <c r="F217" s="210" t="s">
        <v>160</v>
      </c>
      <c r="G217" s="14"/>
      <c r="H217" s="211">
        <v>3</v>
      </c>
      <c r="I217" s="212"/>
      <c r="J217" s="14"/>
      <c r="K217" s="14"/>
      <c r="L217" s="208"/>
      <c r="M217" s="213"/>
      <c r="N217" s="214"/>
      <c r="O217" s="214"/>
      <c r="P217" s="214"/>
      <c r="Q217" s="214"/>
      <c r="R217" s="214"/>
      <c r="S217" s="214"/>
      <c r="T217" s="215"/>
      <c r="U217" s="14"/>
      <c r="V217" s="14"/>
      <c r="W217" s="14"/>
      <c r="X217" s="14"/>
      <c r="Y217" s="14"/>
      <c r="Z217" s="14"/>
      <c r="AA217" s="14"/>
      <c r="AB217" s="14"/>
      <c r="AC217" s="14"/>
      <c r="AD217" s="14"/>
      <c r="AE217" s="14"/>
      <c r="AT217" s="209" t="s">
        <v>158</v>
      </c>
      <c r="AU217" s="209" t="s">
        <v>84</v>
      </c>
      <c r="AV217" s="14" t="s">
        <v>152</v>
      </c>
      <c r="AW217" s="14" t="s">
        <v>31</v>
      </c>
      <c r="AX217" s="14" t="s">
        <v>82</v>
      </c>
      <c r="AY217" s="209" t="s">
        <v>145</v>
      </c>
    </row>
    <row r="218" s="2" customFormat="1" ht="33" customHeight="1">
      <c r="A218" s="38"/>
      <c r="B218" s="179"/>
      <c r="C218" s="224" t="s">
        <v>257</v>
      </c>
      <c r="D218" s="224" t="s">
        <v>238</v>
      </c>
      <c r="E218" s="225" t="s">
        <v>1598</v>
      </c>
      <c r="F218" s="226" t="s">
        <v>1599</v>
      </c>
      <c r="G218" s="227" t="s">
        <v>233</v>
      </c>
      <c r="H218" s="228">
        <v>3</v>
      </c>
      <c r="I218" s="229"/>
      <c r="J218" s="230">
        <f>ROUND(I218*H218,2)</f>
        <v>0</v>
      </c>
      <c r="K218" s="226" t="s">
        <v>151</v>
      </c>
      <c r="L218" s="231"/>
      <c r="M218" s="232" t="s">
        <v>1</v>
      </c>
      <c r="N218" s="233" t="s">
        <v>39</v>
      </c>
      <c r="O218" s="77"/>
      <c r="P218" s="189">
        <f>O218*H218</f>
        <v>0</v>
      </c>
      <c r="Q218" s="189">
        <v>0.050000000000000003</v>
      </c>
      <c r="R218" s="189">
        <f>Q218*H218</f>
        <v>0.15000000000000002</v>
      </c>
      <c r="S218" s="189">
        <v>0</v>
      </c>
      <c r="T218" s="190">
        <f>S218*H218</f>
        <v>0</v>
      </c>
      <c r="U218" s="38"/>
      <c r="V218" s="38"/>
      <c r="W218" s="38"/>
      <c r="X218" s="38"/>
      <c r="Y218" s="38"/>
      <c r="Z218" s="38"/>
      <c r="AA218" s="38"/>
      <c r="AB218" s="38"/>
      <c r="AC218" s="38"/>
      <c r="AD218" s="38"/>
      <c r="AE218" s="38"/>
      <c r="AR218" s="191" t="s">
        <v>304</v>
      </c>
      <c r="AT218" s="191" t="s">
        <v>238</v>
      </c>
      <c r="AU218" s="191" t="s">
        <v>84</v>
      </c>
      <c r="AY218" s="19" t="s">
        <v>145</v>
      </c>
      <c r="BE218" s="192">
        <f>IF(N218="základní",J218,0)</f>
        <v>0</v>
      </c>
      <c r="BF218" s="192">
        <f>IF(N218="snížená",J218,0)</f>
        <v>0</v>
      </c>
      <c r="BG218" s="192">
        <f>IF(N218="zákl. přenesená",J218,0)</f>
        <v>0</v>
      </c>
      <c r="BH218" s="192">
        <f>IF(N218="sníž. přenesená",J218,0)</f>
        <v>0</v>
      </c>
      <c r="BI218" s="192">
        <f>IF(N218="nulová",J218,0)</f>
        <v>0</v>
      </c>
      <c r="BJ218" s="19" t="s">
        <v>82</v>
      </c>
      <c r="BK218" s="192">
        <f>ROUND(I218*H218,2)</f>
        <v>0</v>
      </c>
      <c r="BL218" s="19" t="s">
        <v>263</v>
      </c>
      <c r="BM218" s="191" t="s">
        <v>1600</v>
      </c>
    </row>
    <row r="219" s="2" customFormat="1">
      <c r="A219" s="38"/>
      <c r="B219" s="39"/>
      <c r="C219" s="38"/>
      <c r="D219" s="193" t="s">
        <v>154</v>
      </c>
      <c r="E219" s="38"/>
      <c r="F219" s="194" t="s">
        <v>1599</v>
      </c>
      <c r="G219" s="38"/>
      <c r="H219" s="38"/>
      <c r="I219" s="195"/>
      <c r="J219" s="38"/>
      <c r="K219" s="38"/>
      <c r="L219" s="39"/>
      <c r="M219" s="196"/>
      <c r="N219" s="197"/>
      <c r="O219" s="77"/>
      <c r="P219" s="77"/>
      <c r="Q219" s="77"/>
      <c r="R219" s="77"/>
      <c r="S219" s="77"/>
      <c r="T219" s="78"/>
      <c r="U219" s="38"/>
      <c r="V219" s="38"/>
      <c r="W219" s="38"/>
      <c r="X219" s="38"/>
      <c r="Y219" s="38"/>
      <c r="Z219" s="38"/>
      <c r="AA219" s="38"/>
      <c r="AB219" s="38"/>
      <c r="AC219" s="38"/>
      <c r="AD219" s="38"/>
      <c r="AE219" s="38"/>
      <c r="AT219" s="19" t="s">
        <v>154</v>
      </c>
      <c r="AU219" s="19" t="s">
        <v>84</v>
      </c>
    </row>
    <row r="220" s="2" customFormat="1" ht="24.15" customHeight="1">
      <c r="A220" s="38"/>
      <c r="B220" s="179"/>
      <c r="C220" s="180" t="s">
        <v>263</v>
      </c>
      <c r="D220" s="180" t="s">
        <v>147</v>
      </c>
      <c r="E220" s="181" t="s">
        <v>1601</v>
      </c>
      <c r="F220" s="182" t="s">
        <v>1602</v>
      </c>
      <c r="G220" s="183" t="s">
        <v>392</v>
      </c>
      <c r="H220" s="184">
        <v>12</v>
      </c>
      <c r="I220" s="185"/>
      <c r="J220" s="186">
        <f>ROUND(I220*H220,2)</f>
        <v>0</v>
      </c>
      <c r="K220" s="182" t="s">
        <v>151</v>
      </c>
      <c r="L220" s="39"/>
      <c r="M220" s="187" t="s">
        <v>1</v>
      </c>
      <c r="N220" s="188" t="s">
        <v>39</v>
      </c>
      <c r="O220" s="77"/>
      <c r="P220" s="189">
        <f>O220*H220</f>
        <v>0</v>
      </c>
      <c r="Q220" s="189">
        <v>0</v>
      </c>
      <c r="R220" s="189">
        <f>Q220*H220</f>
        <v>0</v>
      </c>
      <c r="S220" s="189">
        <v>0</v>
      </c>
      <c r="T220" s="190">
        <f>S220*H220</f>
        <v>0</v>
      </c>
      <c r="U220" s="38"/>
      <c r="V220" s="38"/>
      <c r="W220" s="38"/>
      <c r="X220" s="38"/>
      <c r="Y220" s="38"/>
      <c r="Z220" s="38"/>
      <c r="AA220" s="38"/>
      <c r="AB220" s="38"/>
      <c r="AC220" s="38"/>
      <c r="AD220" s="38"/>
      <c r="AE220" s="38"/>
      <c r="AR220" s="191" t="s">
        <v>263</v>
      </c>
      <c r="AT220" s="191" t="s">
        <v>147</v>
      </c>
      <c r="AU220" s="191" t="s">
        <v>84</v>
      </c>
      <c r="AY220" s="19" t="s">
        <v>145</v>
      </c>
      <c r="BE220" s="192">
        <f>IF(N220="základní",J220,0)</f>
        <v>0</v>
      </c>
      <c r="BF220" s="192">
        <f>IF(N220="snížená",J220,0)</f>
        <v>0</v>
      </c>
      <c r="BG220" s="192">
        <f>IF(N220="zákl. přenesená",J220,0)</f>
        <v>0</v>
      </c>
      <c r="BH220" s="192">
        <f>IF(N220="sníž. přenesená",J220,0)</f>
        <v>0</v>
      </c>
      <c r="BI220" s="192">
        <f>IF(N220="nulová",J220,0)</f>
        <v>0</v>
      </c>
      <c r="BJ220" s="19" t="s">
        <v>82</v>
      </c>
      <c r="BK220" s="192">
        <f>ROUND(I220*H220,2)</f>
        <v>0</v>
      </c>
      <c r="BL220" s="19" t="s">
        <v>263</v>
      </c>
      <c r="BM220" s="191" t="s">
        <v>1603</v>
      </c>
    </row>
    <row r="221" s="2" customFormat="1">
      <c r="A221" s="38"/>
      <c r="B221" s="39"/>
      <c r="C221" s="38"/>
      <c r="D221" s="193" t="s">
        <v>154</v>
      </c>
      <c r="E221" s="38"/>
      <c r="F221" s="194" t="s">
        <v>1604</v>
      </c>
      <c r="G221" s="38"/>
      <c r="H221" s="38"/>
      <c r="I221" s="195"/>
      <c r="J221" s="38"/>
      <c r="K221" s="38"/>
      <c r="L221" s="39"/>
      <c r="M221" s="196"/>
      <c r="N221" s="197"/>
      <c r="O221" s="77"/>
      <c r="P221" s="77"/>
      <c r="Q221" s="77"/>
      <c r="R221" s="77"/>
      <c r="S221" s="77"/>
      <c r="T221" s="78"/>
      <c r="U221" s="38"/>
      <c r="V221" s="38"/>
      <c r="W221" s="38"/>
      <c r="X221" s="38"/>
      <c r="Y221" s="38"/>
      <c r="Z221" s="38"/>
      <c r="AA221" s="38"/>
      <c r="AB221" s="38"/>
      <c r="AC221" s="38"/>
      <c r="AD221" s="38"/>
      <c r="AE221" s="38"/>
      <c r="AT221" s="19" t="s">
        <v>154</v>
      </c>
      <c r="AU221" s="19" t="s">
        <v>84</v>
      </c>
    </row>
    <row r="222" s="2" customFormat="1">
      <c r="A222" s="38"/>
      <c r="B222" s="39"/>
      <c r="C222" s="38"/>
      <c r="D222" s="198" t="s">
        <v>156</v>
      </c>
      <c r="E222" s="38"/>
      <c r="F222" s="199" t="s">
        <v>1605</v>
      </c>
      <c r="G222" s="38"/>
      <c r="H222" s="38"/>
      <c r="I222" s="195"/>
      <c r="J222" s="38"/>
      <c r="K222" s="38"/>
      <c r="L222" s="39"/>
      <c r="M222" s="196"/>
      <c r="N222" s="197"/>
      <c r="O222" s="77"/>
      <c r="P222" s="77"/>
      <c r="Q222" s="77"/>
      <c r="R222" s="77"/>
      <c r="S222" s="77"/>
      <c r="T222" s="78"/>
      <c r="U222" s="38"/>
      <c r="V222" s="38"/>
      <c r="W222" s="38"/>
      <c r="X222" s="38"/>
      <c r="Y222" s="38"/>
      <c r="Z222" s="38"/>
      <c r="AA222" s="38"/>
      <c r="AB222" s="38"/>
      <c r="AC222" s="38"/>
      <c r="AD222" s="38"/>
      <c r="AE222" s="38"/>
      <c r="AT222" s="19" t="s">
        <v>156</v>
      </c>
      <c r="AU222" s="19" t="s">
        <v>84</v>
      </c>
    </row>
    <row r="223" s="15" customFormat="1">
      <c r="A223" s="15"/>
      <c r="B223" s="216"/>
      <c r="C223" s="15"/>
      <c r="D223" s="193" t="s">
        <v>158</v>
      </c>
      <c r="E223" s="217" t="s">
        <v>1</v>
      </c>
      <c r="F223" s="218" t="s">
        <v>1606</v>
      </c>
      <c r="G223" s="15"/>
      <c r="H223" s="217" t="s">
        <v>1</v>
      </c>
      <c r="I223" s="219"/>
      <c r="J223" s="15"/>
      <c r="K223" s="15"/>
      <c r="L223" s="216"/>
      <c r="M223" s="220"/>
      <c r="N223" s="221"/>
      <c r="O223" s="221"/>
      <c r="P223" s="221"/>
      <c r="Q223" s="221"/>
      <c r="R223" s="221"/>
      <c r="S223" s="221"/>
      <c r="T223" s="222"/>
      <c r="U223" s="15"/>
      <c r="V223" s="15"/>
      <c r="W223" s="15"/>
      <c r="X223" s="15"/>
      <c r="Y223" s="15"/>
      <c r="Z223" s="15"/>
      <c r="AA223" s="15"/>
      <c r="AB223" s="15"/>
      <c r="AC223" s="15"/>
      <c r="AD223" s="15"/>
      <c r="AE223" s="15"/>
      <c r="AT223" s="217" t="s">
        <v>158</v>
      </c>
      <c r="AU223" s="217" t="s">
        <v>84</v>
      </c>
      <c r="AV223" s="15" t="s">
        <v>82</v>
      </c>
      <c r="AW223" s="15" t="s">
        <v>31</v>
      </c>
      <c r="AX223" s="15" t="s">
        <v>74</v>
      </c>
      <c r="AY223" s="217" t="s">
        <v>145</v>
      </c>
    </row>
    <row r="224" s="13" customFormat="1">
      <c r="A224" s="13"/>
      <c r="B224" s="200"/>
      <c r="C224" s="13"/>
      <c r="D224" s="193" t="s">
        <v>158</v>
      </c>
      <c r="E224" s="201" t="s">
        <v>1</v>
      </c>
      <c r="F224" s="202" t="s">
        <v>1607</v>
      </c>
      <c r="G224" s="13"/>
      <c r="H224" s="203">
        <v>12</v>
      </c>
      <c r="I224" s="204"/>
      <c r="J224" s="13"/>
      <c r="K224" s="13"/>
      <c r="L224" s="200"/>
      <c r="M224" s="205"/>
      <c r="N224" s="206"/>
      <c r="O224" s="206"/>
      <c r="P224" s="206"/>
      <c r="Q224" s="206"/>
      <c r="R224" s="206"/>
      <c r="S224" s="206"/>
      <c r="T224" s="207"/>
      <c r="U224" s="13"/>
      <c r="V224" s="13"/>
      <c r="W224" s="13"/>
      <c r="X224" s="13"/>
      <c r="Y224" s="13"/>
      <c r="Z224" s="13"/>
      <c r="AA224" s="13"/>
      <c r="AB224" s="13"/>
      <c r="AC224" s="13"/>
      <c r="AD224" s="13"/>
      <c r="AE224" s="13"/>
      <c r="AT224" s="201" t="s">
        <v>158</v>
      </c>
      <c r="AU224" s="201" t="s">
        <v>84</v>
      </c>
      <c r="AV224" s="13" t="s">
        <v>84</v>
      </c>
      <c r="AW224" s="13" t="s">
        <v>31</v>
      </c>
      <c r="AX224" s="13" t="s">
        <v>74</v>
      </c>
      <c r="AY224" s="201" t="s">
        <v>145</v>
      </c>
    </row>
    <row r="225" s="14" customFormat="1">
      <c r="A225" s="14"/>
      <c r="B225" s="208"/>
      <c r="C225" s="14"/>
      <c r="D225" s="193" t="s">
        <v>158</v>
      </c>
      <c r="E225" s="209" t="s">
        <v>1</v>
      </c>
      <c r="F225" s="210" t="s">
        <v>160</v>
      </c>
      <c r="G225" s="14"/>
      <c r="H225" s="211">
        <v>12</v>
      </c>
      <c r="I225" s="212"/>
      <c r="J225" s="14"/>
      <c r="K225" s="14"/>
      <c r="L225" s="208"/>
      <c r="M225" s="213"/>
      <c r="N225" s="214"/>
      <c r="O225" s="214"/>
      <c r="P225" s="214"/>
      <c r="Q225" s="214"/>
      <c r="R225" s="214"/>
      <c r="S225" s="214"/>
      <c r="T225" s="215"/>
      <c r="U225" s="14"/>
      <c r="V225" s="14"/>
      <c r="W225" s="14"/>
      <c r="X225" s="14"/>
      <c r="Y225" s="14"/>
      <c r="Z225" s="14"/>
      <c r="AA225" s="14"/>
      <c r="AB225" s="14"/>
      <c r="AC225" s="14"/>
      <c r="AD225" s="14"/>
      <c r="AE225" s="14"/>
      <c r="AT225" s="209" t="s">
        <v>158</v>
      </c>
      <c r="AU225" s="209" t="s">
        <v>84</v>
      </c>
      <c r="AV225" s="14" t="s">
        <v>152</v>
      </c>
      <c r="AW225" s="14" t="s">
        <v>31</v>
      </c>
      <c r="AX225" s="14" t="s">
        <v>82</v>
      </c>
      <c r="AY225" s="209" t="s">
        <v>145</v>
      </c>
    </row>
    <row r="226" s="2" customFormat="1" ht="24.15" customHeight="1">
      <c r="A226" s="38"/>
      <c r="B226" s="179"/>
      <c r="C226" s="224" t="s">
        <v>270</v>
      </c>
      <c r="D226" s="224" t="s">
        <v>238</v>
      </c>
      <c r="E226" s="225" t="s">
        <v>1608</v>
      </c>
      <c r="F226" s="226" t="s">
        <v>1609</v>
      </c>
      <c r="G226" s="227" t="s">
        <v>392</v>
      </c>
      <c r="H226" s="228">
        <v>12.359999999999999</v>
      </c>
      <c r="I226" s="229"/>
      <c r="J226" s="230">
        <f>ROUND(I226*H226,2)</f>
        <v>0</v>
      </c>
      <c r="K226" s="226" t="s">
        <v>151</v>
      </c>
      <c r="L226" s="231"/>
      <c r="M226" s="232" t="s">
        <v>1</v>
      </c>
      <c r="N226" s="233" t="s">
        <v>39</v>
      </c>
      <c r="O226" s="77"/>
      <c r="P226" s="189">
        <f>O226*H226</f>
        <v>0</v>
      </c>
      <c r="Q226" s="189">
        <v>0.00080000000000000004</v>
      </c>
      <c r="R226" s="189">
        <f>Q226*H226</f>
        <v>0.0098879999999999992</v>
      </c>
      <c r="S226" s="189">
        <v>0</v>
      </c>
      <c r="T226" s="190">
        <f>S226*H226</f>
        <v>0</v>
      </c>
      <c r="U226" s="38"/>
      <c r="V226" s="38"/>
      <c r="W226" s="38"/>
      <c r="X226" s="38"/>
      <c r="Y226" s="38"/>
      <c r="Z226" s="38"/>
      <c r="AA226" s="38"/>
      <c r="AB226" s="38"/>
      <c r="AC226" s="38"/>
      <c r="AD226" s="38"/>
      <c r="AE226" s="38"/>
      <c r="AR226" s="191" t="s">
        <v>304</v>
      </c>
      <c r="AT226" s="191" t="s">
        <v>238</v>
      </c>
      <c r="AU226" s="191" t="s">
        <v>84</v>
      </c>
      <c r="AY226" s="19" t="s">
        <v>145</v>
      </c>
      <c r="BE226" s="192">
        <f>IF(N226="základní",J226,0)</f>
        <v>0</v>
      </c>
      <c r="BF226" s="192">
        <f>IF(N226="snížená",J226,0)</f>
        <v>0</v>
      </c>
      <c r="BG226" s="192">
        <f>IF(N226="zákl. přenesená",J226,0)</f>
        <v>0</v>
      </c>
      <c r="BH226" s="192">
        <f>IF(N226="sníž. přenesená",J226,0)</f>
        <v>0</v>
      </c>
      <c r="BI226" s="192">
        <f>IF(N226="nulová",J226,0)</f>
        <v>0</v>
      </c>
      <c r="BJ226" s="19" t="s">
        <v>82</v>
      </c>
      <c r="BK226" s="192">
        <f>ROUND(I226*H226,2)</f>
        <v>0</v>
      </c>
      <c r="BL226" s="19" t="s">
        <v>263</v>
      </c>
      <c r="BM226" s="191" t="s">
        <v>1610</v>
      </c>
    </row>
    <row r="227" s="2" customFormat="1">
      <c r="A227" s="38"/>
      <c r="B227" s="39"/>
      <c r="C227" s="38"/>
      <c r="D227" s="193" t="s">
        <v>154</v>
      </c>
      <c r="E227" s="38"/>
      <c r="F227" s="194" t="s">
        <v>1609</v>
      </c>
      <c r="G227" s="38"/>
      <c r="H227" s="38"/>
      <c r="I227" s="195"/>
      <c r="J227" s="38"/>
      <c r="K227" s="38"/>
      <c r="L227" s="39"/>
      <c r="M227" s="196"/>
      <c r="N227" s="197"/>
      <c r="O227" s="77"/>
      <c r="P227" s="77"/>
      <c r="Q227" s="77"/>
      <c r="R227" s="77"/>
      <c r="S227" s="77"/>
      <c r="T227" s="78"/>
      <c r="U227" s="38"/>
      <c r="V227" s="38"/>
      <c r="W227" s="38"/>
      <c r="X227" s="38"/>
      <c r="Y227" s="38"/>
      <c r="Z227" s="38"/>
      <c r="AA227" s="38"/>
      <c r="AB227" s="38"/>
      <c r="AC227" s="38"/>
      <c r="AD227" s="38"/>
      <c r="AE227" s="38"/>
      <c r="AT227" s="19" t="s">
        <v>154</v>
      </c>
      <c r="AU227" s="19" t="s">
        <v>84</v>
      </c>
    </row>
    <row r="228" s="13" customFormat="1">
      <c r="A228" s="13"/>
      <c r="B228" s="200"/>
      <c r="C228" s="13"/>
      <c r="D228" s="193" t="s">
        <v>158</v>
      </c>
      <c r="E228" s="13"/>
      <c r="F228" s="202" t="s">
        <v>1611</v>
      </c>
      <c r="G228" s="13"/>
      <c r="H228" s="203">
        <v>12.359999999999999</v>
      </c>
      <c r="I228" s="204"/>
      <c r="J228" s="13"/>
      <c r="K228" s="13"/>
      <c r="L228" s="200"/>
      <c r="M228" s="205"/>
      <c r="N228" s="206"/>
      <c r="O228" s="206"/>
      <c r="P228" s="206"/>
      <c r="Q228" s="206"/>
      <c r="R228" s="206"/>
      <c r="S228" s="206"/>
      <c r="T228" s="207"/>
      <c r="U228" s="13"/>
      <c r="V228" s="13"/>
      <c r="W228" s="13"/>
      <c r="X228" s="13"/>
      <c r="Y228" s="13"/>
      <c r="Z228" s="13"/>
      <c r="AA228" s="13"/>
      <c r="AB228" s="13"/>
      <c r="AC228" s="13"/>
      <c r="AD228" s="13"/>
      <c r="AE228" s="13"/>
      <c r="AT228" s="201" t="s">
        <v>158</v>
      </c>
      <c r="AU228" s="201" t="s">
        <v>84</v>
      </c>
      <c r="AV228" s="13" t="s">
        <v>84</v>
      </c>
      <c r="AW228" s="13" t="s">
        <v>3</v>
      </c>
      <c r="AX228" s="13" t="s">
        <v>82</v>
      </c>
      <c r="AY228" s="201" t="s">
        <v>145</v>
      </c>
    </row>
    <row r="229" s="2" customFormat="1" ht="24.15" customHeight="1">
      <c r="A229" s="38"/>
      <c r="B229" s="179"/>
      <c r="C229" s="180" t="s">
        <v>277</v>
      </c>
      <c r="D229" s="180" t="s">
        <v>147</v>
      </c>
      <c r="E229" s="181" t="s">
        <v>1612</v>
      </c>
      <c r="F229" s="182" t="s">
        <v>1613</v>
      </c>
      <c r="G229" s="183" t="s">
        <v>233</v>
      </c>
      <c r="H229" s="184">
        <v>6</v>
      </c>
      <c r="I229" s="185"/>
      <c r="J229" s="186">
        <f>ROUND(I229*H229,2)</f>
        <v>0</v>
      </c>
      <c r="K229" s="182" t="s">
        <v>151</v>
      </c>
      <c r="L229" s="39"/>
      <c r="M229" s="187" t="s">
        <v>1</v>
      </c>
      <c r="N229" s="188" t="s">
        <v>39</v>
      </c>
      <c r="O229" s="77"/>
      <c r="P229" s="189">
        <f>O229*H229</f>
        <v>0</v>
      </c>
      <c r="Q229" s="189">
        <v>0</v>
      </c>
      <c r="R229" s="189">
        <f>Q229*H229</f>
        <v>0</v>
      </c>
      <c r="S229" s="189">
        <v>0</v>
      </c>
      <c r="T229" s="190">
        <f>S229*H229</f>
        <v>0</v>
      </c>
      <c r="U229" s="38"/>
      <c r="V229" s="38"/>
      <c r="W229" s="38"/>
      <c r="X229" s="38"/>
      <c r="Y229" s="38"/>
      <c r="Z229" s="38"/>
      <c r="AA229" s="38"/>
      <c r="AB229" s="38"/>
      <c r="AC229" s="38"/>
      <c r="AD229" s="38"/>
      <c r="AE229" s="38"/>
      <c r="AR229" s="191" t="s">
        <v>263</v>
      </c>
      <c r="AT229" s="191" t="s">
        <v>147</v>
      </c>
      <c r="AU229" s="191" t="s">
        <v>84</v>
      </c>
      <c r="AY229" s="19" t="s">
        <v>145</v>
      </c>
      <c r="BE229" s="192">
        <f>IF(N229="základní",J229,0)</f>
        <v>0</v>
      </c>
      <c r="BF229" s="192">
        <f>IF(N229="snížená",J229,0)</f>
        <v>0</v>
      </c>
      <c r="BG229" s="192">
        <f>IF(N229="zákl. přenesená",J229,0)</f>
        <v>0</v>
      </c>
      <c r="BH229" s="192">
        <f>IF(N229="sníž. přenesená",J229,0)</f>
        <v>0</v>
      </c>
      <c r="BI229" s="192">
        <f>IF(N229="nulová",J229,0)</f>
        <v>0</v>
      </c>
      <c r="BJ229" s="19" t="s">
        <v>82</v>
      </c>
      <c r="BK229" s="192">
        <f>ROUND(I229*H229,2)</f>
        <v>0</v>
      </c>
      <c r="BL229" s="19" t="s">
        <v>263</v>
      </c>
      <c r="BM229" s="191" t="s">
        <v>1614</v>
      </c>
    </row>
    <row r="230" s="2" customFormat="1">
      <c r="A230" s="38"/>
      <c r="B230" s="39"/>
      <c r="C230" s="38"/>
      <c r="D230" s="193" t="s">
        <v>154</v>
      </c>
      <c r="E230" s="38"/>
      <c r="F230" s="194" t="s">
        <v>1615</v>
      </c>
      <c r="G230" s="38"/>
      <c r="H230" s="38"/>
      <c r="I230" s="195"/>
      <c r="J230" s="38"/>
      <c r="K230" s="38"/>
      <c r="L230" s="39"/>
      <c r="M230" s="196"/>
      <c r="N230" s="197"/>
      <c r="O230" s="77"/>
      <c r="P230" s="77"/>
      <c r="Q230" s="77"/>
      <c r="R230" s="77"/>
      <c r="S230" s="77"/>
      <c r="T230" s="78"/>
      <c r="U230" s="38"/>
      <c r="V230" s="38"/>
      <c r="W230" s="38"/>
      <c r="X230" s="38"/>
      <c r="Y230" s="38"/>
      <c r="Z230" s="38"/>
      <c r="AA230" s="38"/>
      <c r="AB230" s="38"/>
      <c r="AC230" s="38"/>
      <c r="AD230" s="38"/>
      <c r="AE230" s="38"/>
      <c r="AT230" s="19" t="s">
        <v>154</v>
      </c>
      <c r="AU230" s="19" t="s">
        <v>84</v>
      </c>
    </row>
    <row r="231" s="2" customFormat="1">
      <c r="A231" s="38"/>
      <c r="B231" s="39"/>
      <c r="C231" s="38"/>
      <c r="D231" s="198" t="s">
        <v>156</v>
      </c>
      <c r="E231" s="38"/>
      <c r="F231" s="199" t="s">
        <v>1616</v>
      </c>
      <c r="G231" s="38"/>
      <c r="H231" s="38"/>
      <c r="I231" s="195"/>
      <c r="J231" s="38"/>
      <c r="K231" s="38"/>
      <c r="L231" s="39"/>
      <c r="M231" s="196"/>
      <c r="N231" s="197"/>
      <c r="O231" s="77"/>
      <c r="P231" s="77"/>
      <c r="Q231" s="77"/>
      <c r="R231" s="77"/>
      <c r="S231" s="77"/>
      <c r="T231" s="78"/>
      <c r="U231" s="38"/>
      <c r="V231" s="38"/>
      <c r="W231" s="38"/>
      <c r="X231" s="38"/>
      <c r="Y231" s="38"/>
      <c r="Z231" s="38"/>
      <c r="AA231" s="38"/>
      <c r="AB231" s="38"/>
      <c r="AC231" s="38"/>
      <c r="AD231" s="38"/>
      <c r="AE231" s="38"/>
      <c r="AT231" s="19" t="s">
        <v>156</v>
      </c>
      <c r="AU231" s="19" t="s">
        <v>84</v>
      </c>
    </row>
    <row r="232" s="13" customFormat="1">
      <c r="A232" s="13"/>
      <c r="B232" s="200"/>
      <c r="C232" s="13"/>
      <c r="D232" s="193" t="s">
        <v>158</v>
      </c>
      <c r="E232" s="201" t="s">
        <v>1</v>
      </c>
      <c r="F232" s="202" t="s">
        <v>1617</v>
      </c>
      <c r="G232" s="13"/>
      <c r="H232" s="203">
        <v>6</v>
      </c>
      <c r="I232" s="204"/>
      <c r="J232" s="13"/>
      <c r="K232" s="13"/>
      <c r="L232" s="200"/>
      <c r="M232" s="205"/>
      <c r="N232" s="206"/>
      <c r="O232" s="206"/>
      <c r="P232" s="206"/>
      <c r="Q232" s="206"/>
      <c r="R232" s="206"/>
      <c r="S232" s="206"/>
      <c r="T232" s="207"/>
      <c r="U232" s="13"/>
      <c r="V232" s="13"/>
      <c r="W232" s="13"/>
      <c r="X232" s="13"/>
      <c r="Y232" s="13"/>
      <c r="Z232" s="13"/>
      <c r="AA232" s="13"/>
      <c r="AB232" s="13"/>
      <c r="AC232" s="13"/>
      <c r="AD232" s="13"/>
      <c r="AE232" s="13"/>
      <c r="AT232" s="201" t="s">
        <v>158</v>
      </c>
      <c r="AU232" s="201" t="s">
        <v>84</v>
      </c>
      <c r="AV232" s="13" t="s">
        <v>84</v>
      </c>
      <c r="AW232" s="13" t="s">
        <v>31</v>
      </c>
      <c r="AX232" s="13" t="s">
        <v>74</v>
      </c>
      <c r="AY232" s="201" t="s">
        <v>145</v>
      </c>
    </row>
    <row r="233" s="14" customFormat="1">
      <c r="A233" s="14"/>
      <c r="B233" s="208"/>
      <c r="C233" s="14"/>
      <c r="D233" s="193" t="s">
        <v>158</v>
      </c>
      <c r="E233" s="209" t="s">
        <v>1</v>
      </c>
      <c r="F233" s="210" t="s">
        <v>160</v>
      </c>
      <c r="G233" s="14"/>
      <c r="H233" s="211">
        <v>6</v>
      </c>
      <c r="I233" s="212"/>
      <c r="J233" s="14"/>
      <c r="K233" s="14"/>
      <c r="L233" s="208"/>
      <c r="M233" s="213"/>
      <c r="N233" s="214"/>
      <c r="O233" s="214"/>
      <c r="P233" s="214"/>
      <c r="Q233" s="214"/>
      <c r="R233" s="214"/>
      <c r="S233" s="214"/>
      <c r="T233" s="215"/>
      <c r="U233" s="14"/>
      <c r="V233" s="14"/>
      <c r="W233" s="14"/>
      <c r="X233" s="14"/>
      <c r="Y233" s="14"/>
      <c r="Z233" s="14"/>
      <c r="AA233" s="14"/>
      <c r="AB233" s="14"/>
      <c r="AC233" s="14"/>
      <c r="AD233" s="14"/>
      <c r="AE233" s="14"/>
      <c r="AT233" s="209" t="s">
        <v>158</v>
      </c>
      <c r="AU233" s="209" t="s">
        <v>84</v>
      </c>
      <c r="AV233" s="14" t="s">
        <v>152</v>
      </c>
      <c r="AW233" s="14" t="s">
        <v>31</v>
      </c>
      <c r="AX233" s="14" t="s">
        <v>82</v>
      </c>
      <c r="AY233" s="209" t="s">
        <v>145</v>
      </c>
    </row>
    <row r="234" s="2" customFormat="1" ht="24.15" customHeight="1">
      <c r="A234" s="38"/>
      <c r="B234" s="179"/>
      <c r="C234" s="224" t="s">
        <v>283</v>
      </c>
      <c r="D234" s="224" t="s">
        <v>238</v>
      </c>
      <c r="E234" s="225" t="s">
        <v>1618</v>
      </c>
      <c r="F234" s="226" t="s">
        <v>1619</v>
      </c>
      <c r="G234" s="227" t="s">
        <v>233</v>
      </c>
      <c r="H234" s="228">
        <v>6</v>
      </c>
      <c r="I234" s="229"/>
      <c r="J234" s="230">
        <f>ROUND(I234*H234,2)</f>
        <v>0</v>
      </c>
      <c r="K234" s="226" t="s">
        <v>151</v>
      </c>
      <c r="L234" s="231"/>
      <c r="M234" s="232" t="s">
        <v>1</v>
      </c>
      <c r="N234" s="233" t="s">
        <v>39</v>
      </c>
      <c r="O234" s="77"/>
      <c r="P234" s="189">
        <f>O234*H234</f>
        <v>0</v>
      </c>
      <c r="Q234" s="189">
        <v>2.0000000000000002E-05</v>
      </c>
      <c r="R234" s="189">
        <f>Q234*H234</f>
        <v>0.00012000000000000002</v>
      </c>
      <c r="S234" s="189">
        <v>0</v>
      </c>
      <c r="T234" s="190">
        <f>S234*H234</f>
        <v>0</v>
      </c>
      <c r="U234" s="38"/>
      <c r="V234" s="38"/>
      <c r="W234" s="38"/>
      <c r="X234" s="38"/>
      <c r="Y234" s="38"/>
      <c r="Z234" s="38"/>
      <c r="AA234" s="38"/>
      <c r="AB234" s="38"/>
      <c r="AC234" s="38"/>
      <c r="AD234" s="38"/>
      <c r="AE234" s="38"/>
      <c r="AR234" s="191" t="s">
        <v>304</v>
      </c>
      <c r="AT234" s="191" t="s">
        <v>238</v>
      </c>
      <c r="AU234" s="191" t="s">
        <v>84</v>
      </c>
      <c r="AY234" s="19" t="s">
        <v>145</v>
      </c>
      <c r="BE234" s="192">
        <f>IF(N234="základní",J234,0)</f>
        <v>0</v>
      </c>
      <c r="BF234" s="192">
        <f>IF(N234="snížená",J234,0)</f>
        <v>0</v>
      </c>
      <c r="BG234" s="192">
        <f>IF(N234="zákl. přenesená",J234,0)</f>
        <v>0</v>
      </c>
      <c r="BH234" s="192">
        <f>IF(N234="sníž. přenesená",J234,0)</f>
        <v>0</v>
      </c>
      <c r="BI234" s="192">
        <f>IF(N234="nulová",J234,0)</f>
        <v>0</v>
      </c>
      <c r="BJ234" s="19" t="s">
        <v>82</v>
      </c>
      <c r="BK234" s="192">
        <f>ROUND(I234*H234,2)</f>
        <v>0</v>
      </c>
      <c r="BL234" s="19" t="s">
        <v>263</v>
      </c>
      <c r="BM234" s="191" t="s">
        <v>1620</v>
      </c>
    </row>
    <row r="235" s="2" customFormat="1">
      <c r="A235" s="38"/>
      <c r="B235" s="39"/>
      <c r="C235" s="38"/>
      <c r="D235" s="193" t="s">
        <v>154</v>
      </c>
      <c r="E235" s="38"/>
      <c r="F235" s="194" t="s">
        <v>1619</v>
      </c>
      <c r="G235" s="38"/>
      <c r="H235" s="38"/>
      <c r="I235" s="195"/>
      <c r="J235" s="38"/>
      <c r="K235" s="38"/>
      <c r="L235" s="39"/>
      <c r="M235" s="196"/>
      <c r="N235" s="197"/>
      <c r="O235" s="77"/>
      <c r="P235" s="77"/>
      <c r="Q235" s="77"/>
      <c r="R235" s="77"/>
      <c r="S235" s="77"/>
      <c r="T235" s="78"/>
      <c r="U235" s="38"/>
      <c r="V235" s="38"/>
      <c r="W235" s="38"/>
      <c r="X235" s="38"/>
      <c r="Y235" s="38"/>
      <c r="Z235" s="38"/>
      <c r="AA235" s="38"/>
      <c r="AB235" s="38"/>
      <c r="AC235" s="38"/>
      <c r="AD235" s="38"/>
      <c r="AE235" s="38"/>
      <c r="AT235" s="19" t="s">
        <v>154</v>
      </c>
      <c r="AU235" s="19" t="s">
        <v>84</v>
      </c>
    </row>
    <row r="236" s="2" customFormat="1" ht="24.15" customHeight="1">
      <c r="A236" s="38"/>
      <c r="B236" s="179"/>
      <c r="C236" s="224" t="s">
        <v>293</v>
      </c>
      <c r="D236" s="224" t="s">
        <v>238</v>
      </c>
      <c r="E236" s="225" t="s">
        <v>1621</v>
      </c>
      <c r="F236" s="226" t="s">
        <v>1622</v>
      </c>
      <c r="G236" s="227" t="s">
        <v>233</v>
      </c>
      <c r="H236" s="228">
        <v>6</v>
      </c>
      <c r="I236" s="229"/>
      <c r="J236" s="230">
        <f>ROUND(I236*H236,2)</f>
        <v>0</v>
      </c>
      <c r="K236" s="226" t="s">
        <v>151</v>
      </c>
      <c r="L236" s="231"/>
      <c r="M236" s="232" t="s">
        <v>1</v>
      </c>
      <c r="N236" s="233" t="s">
        <v>39</v>
      </c>
      <c r="O236" s="77"/>
      <c r="P236" s="189">
        <f>O236*H236</f>
        <v>0</v>
      </c>
      <c r="Q236" s="189">
        <v>4.0000000000000003E-05</v>
      </c>
      <c r="R236" s="189">
        <f>Q236*H236</f>
        <v>0.00024000000000000003</v>
      </c>
      <c r="S236" s="189">
        <v>0</v>
      </c>
      <c r="T236" s="190">
        <f>S236*H236</f>
        <v>0</v>
      </c>
      <c r="U236" s="38"/>
      <c r="V236" s="38"/>
      <c r="W236" s="38"/>
      <c r="X236" s="38"/>
      <c r="Y236" s="38"/>
      <c r="Z236" s="38"/>
      <c r="AA236" s="38"/>
      <c r="AB236" s="38"/>
      <c r="AC236" s="38"/>
      <c r="AD236" s="38"/>
      <c r="AE236" s="38"/>
      <c r="AR236" s="191" t="s">
        <v>304</v>
      </c>
      <c r="AT236" s="191" t="s">
        <v>238</v>
      </c>
      <c r="AU236" s="191" t="s">
        <v>84</v>
      </c>
      <c r="AY236" s="19" t="s">
        <v>145</v>
      </c>
      <c r="BE236" s="192">
        <f>IF(N236="základní",J236,0)</f>
        <v>0</v>
      </c>
      <c r="BF236" s="192">
        <f>IF(N236="snížená",J236,0)</f>
        <v>0</v>
      </c>
      <c r="BG236" s="192">
        <f>IF(N236="zákl. přenesená",J236,0)</f>
        <v>0</v>
      </c>
      <c r="BH236" s="192">
        <f>IF(N236="sníž. přenesená",J236,0)</f>
        <v>0</v>
      </c>
      <c r="BI236" s="192">
        <f>IF(N236="nulová",J236,0)</f>
        <v>0</v>
      </c>
      <c r="BJ236" s="19" t="s">
        <v>82</v>
      </c>
      <c r="BK236" s="192">
        <f>ROUND(I236*H236,2)</f>
        <v>0</v>
      </c>
      <c r="BL236" s="19" t="s">
        <v>263</v>
      </c>
      <c r="BM236" s="191" t="s">
        <v>1623</v>
      </c>
    </row>
    <row r="237" s="2" customFormat="1">
      <c r="A237" s="38"/>
      <c r="B237" s="39"/>
      <c r="C237" s="38"/>
      <c r="D237" s="193" t="s">
        <v>154</v>
      </c>
      <c r="E237" s="38"/>
      <c r="F237" s="194" t="s">
        <v>1622</v>
      </c>
      <c r="G237" s="38"/>
      <c r="H237" s="38"/>
      <c r="I237" s="195"/>
      <c r="J237" s="38"/>
      <c r="K237" s="38"/>
      <c r="L237" s="39"/>
      <c r="M237" s="196"/>
      <c r="N237" s="197"/>
      <c r="O237" s="77"/>
      <c r="P237" s="77"/>
      <c r="Q237" s="77"/>
      <c r="R237" s="77"/>
      <c r="S237" s="77"/>
      <c r="T237" s="78"/>
      <c r="U237" s="38"/>
      <c r="V237" s="38"/>
      <c r="W237" s="38"/>
      <c r="X237" s="38"/>
      <c r="Y237" s="38"/>
      <c r="Z237" s="38"/>
      <c r="AA237" s="38"/>
      <c r="AB237" s="38"/>
      <c r="AC237" s="38"/>
      <c r="AD237" s="38"/>
      <c r="AE237" s="38"/>
      <c r="AT237" s="19" t="s">
        <v>154</v>
      </c>
      <c r="AU237" s="19" t="s">
        <v>84</v>
      </c>
    </row>
    <row r="238" s="2" customFormat="1" ht="24.15" customHeight="1">
      <c r="A238" s="38"/>
      <c r="B238" s="179"/>
      <c r="C238" s="180" t="s">
        <v>7</v>
      </c>
      <c r="D238" s="180" t="s">
        <v>147</v>
      </c>
      <c r="E238" s="181" t="s">
        <v>1624</v>
      </c>
      <c r="F238" s="182" t="s">
        <v>1625</v>
      </c>
      <c r="G238" s="183" t="s">
        <v>233</v>
      </c>
      <c r="H238" s="184">
        <v>6</v>
      </c>
      <c r="I238" s="185"/>
      <c r="J238" s="186">
        <f>ROUND(I238*H238,2)</f>
        <v>0</v>
      </c>
      <c r="K238" s="182" t="s">
        <v>151</v>
      </c>
      <c r="L238" s="39"/>
      <c r="M238" s="187" t="s">
        <v>1</v>
      </c>
      <c r="N238" s="188" t="s">
        <v>39</v>
      </c>
      <c r="O238" s="77"/>
      <c r="P238" s="189">
        <f>O238*H238</f>
        <v>0</v>
      </c>
      <c r="Q238" s="189">
        <v>0</v>
      </c>
      <c r="R238" s="189">
        <f>Q238*H238</f>
        <v>0</v>
      </c>
      <c r="S238" s="189">
        <v>0</v>
      </c>
      <c r="T238" s="190">
        <f>S238*H238</f>
        <v>0</v>
      </c>
      <c r="U238" s="38"/>
      <c r="V238" s="38"/>
      <c r="W238" s="38"/>
      <c r="X238" s="38"/>
      <c r="Y238" s="38"/>
      <c r="Z238" s="38"/>
      <c r="AA238" s="38"/>
      <c r="AB238" s="38"/>
      <c r="AC238" s="38"/>
      <c r="AD238" s="38"/>
      <c r="AE238" s="38"/>
      <c r="AR238" s="191" t="s">
        <v>263</v>
      </c>
      <c r="AT238" s="191" t="s">
        <v>147</v>
      </c>
      <c r="AU238" s="191" t="s">
        <v>84</v>
      </c>
      <c r="AY238" s="19" t="s">
        <v>145</v>
      </c>
      <c r="BE238" s="192">
        <f>IF(N238="základní",J238,0)</f>
        <v>0</v>
      </c>
      <c r="BF238" s="192">
        <f>IF(N238="snížená",J238,0)</f>
        <v>0</v>
      </c>
      <c r="BG238" s="192">
        <f>IF(N238="zákl. přenesená",J238,0)</f>
        <v>0</v>
      </c>
      <c r="BH238" s="192">
        <f>IF(N238="sníž. přenesená",J238,0)</f>
        <v>0</v>
      </c>
      <c r="BI238" s="192">
        <f>IF(N238="nulová",J238,0)</f>
        <v>0</v>
      </c>
      <c r="BJ238" s="19" t="s">
        <v>82</v>
      </c>
      <c r="BK238" s="192">
        <f>ROUND(I238*H238,2)</f>
        <v>0</v>
      </c>
      <c r="BL238" s="19" t="s">
        <v>263</v>
      </c>
      <c r="BM238" s="191" t="s">
        <v>1626</v>
      </c>
    </row>
    <row r="239" s="2" customFormat="1">
      <c r="A239" s="38"/>
      <c r="B239" s="39"/>
      <c r="C239" s="38"/>
      <c r="D239" s="193" t="s">
        <v>154</v>
      </c>
      <c r="E239" s="38"/>
      <c r="F239" s="194" t="s">
        <v>1627</v>
      </c>
      <c r="G239" s="38"/>
      <c r="H239" s="38"/>
      <c r="I239" s="195"/>
      <c r="J239" s="38"/>
      <c r="K239" s="38"/>
      <c r="L239" s="39"/>
      <c r="M239" s="196"/>
      <c r="N239" s="197"/>
      <c r="O239" s="77"/>
      <c r="P239" s="77"/>
      <c r="Q239" s="77"/>
      <c r="R239" s="77"/>
      <c r="S239" s="77"/>
      <c r="T239" s="78"/>
      <c r="U239" s="38"/>
      <c r="V239" s="38"/>
      <c r="W239" s="38"/>
      <c r="X239" s="38"/>
      <c r="Y239" s="38"/>
      <c r="Z239" s="38"/>
      <c r="AA239" s="38"/>
      <c r="AB239" s="38"/>
      <c r="AC239" s="38"/>
      <c r="AD239" s="38"/>
      <c r="AE239" s="38"/>
      <c r="AT239" s="19" t="s">
        <v>154</v>
      </c>
      <c r="AU239" s="19" t="s">
        <v>84</v>
      </c>
    </row>
    <row r="240" s="2" customFormat="1">
      <c r="A240" s="38"/>
      <c r="B240" s="39"/>
      <c r="C240" s="38"/>
      <c r="D240" s="198" t="s">
        <v>156</v>
      </c>
      <c r="E240" s="38"/>
      <c r="F240" s="199" t="s">
        <v>1628</v>
      </c>
      <c r="G240" s="38"/>
      <c r="H240" s="38"/>
      <c r="I240" s="195"/>
      <c r="J240" s="38"/>
      <c r="K240" s="38"/>
      <c r="L240" s="39"/>
      <c r="M240" s="196"/>
      <c r="N240" s="197"/>
      <c r="O240" s="77"/>
      <c r="P240" s="77"/>
      <c r="Q240" s="77"/>
      <c r="R240" s="77"/>
      <c r="S240" s="77"/>
      <c r="T240" s="78"/>
      <c r="U240" s="38"/>
      <c r="V240" s="38"/>
      <c r="W240" s="38"/>
      <c r="X240" s="38"/>
      <c r="Y240" s="38"/>
      <c r="Z240" s="38"/>
      <c r="AA240" s="38"/>
      <c r="AB240" s="38"/>
      <c r="AC240" s="38"/>
      <c r="AD240" s="38"/>
      <c r="AE240" s="38"/>
      <c r="AT240" s="19" t="s">
        <v>156</v>
      </c>
      <c r="AU240" s="19" t="s">
        <v>84</v>
      </c>
    </row>
    <row r="241" s="13" customFormat="1">
      <c r="A241" s="13"/>
      <c r="B241" s="200"/>
      <c r="C241" s="13"/>
      <c r="D241" s="193" t="s">
        <v>158</v>
      </c>
      <c r="E241" s="201" t="s">
        <v>1</v>
      </c>
      <c r="F241" s="202" t="s">
        <v>1617</v>
      </c>
      <c r="G241" s="13"/>
      <c r="H241" s="203">
        <v>6</v>
      </c>
      <c r="I241" s="204"/>
      <c r="J241" s="13"/>
      <c r="K241" s="13"/>
      <c r="L241" s="200"/>
      <c r="M241" s="205"/>
      <c r="N241" s="206"/>
      <c r="O241" s="206"/>
      <c r="P241" s="206"/>
      <c r="Q241" s="206"/>
      <c r="R241" s="206"/>
      <c r="S241" s="206"/>
      <c r="T241" s="207"/>
      <c r="U241" s="13"/>
      <c r="V241" s="13"/>
      <c r="W241" s="13"/>
      <c r="X241" s="13"/>
      <c r="Y241" s="13"/>
      <c r="Z241" s="13"/>
      <c r="AA241" s="13"/>
      <c r="AB241" s="13"/>
      <c r="AC241" s="13"/>
      <c r="AD241" s="13"/>
      <c r="AE241" s="13"/>
      <c r="AT241" s="201" t="s">
        <v>158</v>
      </c>
      <c r="AU241" s="201" t="s">
        <v>84</v>
      </c>
      <c r="AV241" s="13" t="s">
        <v>84</v>
      </c>
      <c r="AW241" s="13" t="s">
        <v>31</v>
      </c>
      <c r="AX241" s="13" t="s">
        <v>74</v>
      </c>
      <c r="AY241" s="201" t="s">
        <v>145</v>
      </c>
    </row>
    <row r="242" s="14" customFormat="1">
      <c r="A242" s="14"/>
      <c r="B242" s="208"/>
      <c r="C242" s="14"/>
      <c r="D242" s="193" t="s">
        <v>158</v>
      </c>
      <c r="E242" s="209" t="s">
        <v>1</v>
      </c>
      <c r="F242" s="210" t="s">
        <v>160</v>
      </c>
      <c r="G242" s="14"/>
      <c r="H242" s="211">
        <v>6</v>
      </c>
      <c r="I242" s="212"/>
      <c r="J242" s="14"/>
      <c r="K242" s="14"/>
      <c r="L242" s="208"/>
      <c r="M242" s="213"/>
      <c r="N242" s="214"/>
      <c r="O242" s="214"/>
      <c r="P242" s="214"/>
      <c r="Q242" s="214"/>
      <c r="R242" s="214"/>
      <c r="S242" s="214"/>
      <c r="T242" s="215"/>
      <c r="U242" s="14"/>
      <c r="V242" s="14"/>
      <c r="W242" s="14"/>
      <c r="X242" s="14"/>
      <c r="Y242" s="14"/>
      <c r="Z242" s="14"/>
      <c r="AA242" s="14"/>
      <c r="AB242" s="14"/>
      <c r="AC242" s="14"/>
      <c r="AD242" s="14"/>
      <c r="AE242" s="14"/>
      <c r="AT242" s="209" t="s">
        <v>158</v>
      </c>
      <c r="AU242" s="209" t="s">
        <v>84</v>
      </c>
      <c r="AV242" s="14" t="s">
        <v>152</v>
      </c>
      <c r="AW242" s="14" t="s">
        <v>31</v>
      </c>
      <c r="AX242" s="14" t="s">
        <v>82</v>
      </c>
      <c r="AY242" s="209" t="s">
        <v>145</v>
      </c>
    </row>
    <row r="243" s="2" customFormat="1" ht="24.15" customHeight="1">
      <c r="A243" s="38"/>
      <c r="B243" s="179"/>
      <c r="C243" s="224" t="s">
        <v>309</v>
      </c>
      <c r="D243" s="224" t="s">
        <v>238</v>
      </c>
      <c r="E243" s="225" t="s">
        <v>1629</v>
      </c>
      <c r="F243" s="226" t="s">
        <v>1630</v>
      </c>
      <c r="G243" s="227" t="s">
        <v>233</v>
      </c>
      <c r="H243" s="228">
        <v>6</v>
      </c>
      <c r="I243" s="229"/>
      <c r="J243" s="230">
        <f>ROUND(I243*H243,2)</f>
        <v>0</v>
      </c>
      <c r="K243" s="226" t="s">
        <v>1</v>
      </c>
      <c r="L243" s="231"/>
      <c r="M243" s="232" t="s">
        <v>1</v>
      </c>
      <c r="N243" s="233" t="s">
        <v>39</v>
      </c>
      <c r="O243" s="77"/>
      <c r="P243" s="189">
        <f>O243*H243</f>
        <v>0</v>
      </c>
      <c r="Q243" s="189">
        <v>0</v>
      </c>
      <c r="R243" s="189">
        <f>Q243*H243</f>
        <v>0</v>
      </c>
      <c r="S243" s="189">
        <v>0</v>
      </c>
      <c r="T243" s="190">
        <f>S243*H243</f>
        <v>0</v>
      </c>
      <c r="U243" s="38"/>
      <c r="V243" s="38"/>
      <c r="W243" s="38"/>
      <c r="X243" s="38"/>
      <c r="Y243" s="38"/>
      <c r="Z243" s="38"/>
      <c r="AA243" s="38"/>
      <c r="AB243" s="38"/>
      <c r="AC243" s="38"/>
      <c r="AD243" s="38"/>
      <c r="AE243" s="38"/>
      <c r="AR243" s="191" t="s">
        <v>304</v>
      </c>
      <c r="AT243" s="191" t="s">
        <v>238</v>
      </c>
      <c r="AU243" s="191" t="s">
        <v>84</v>
      </c>
      <c r="AY243" s="19" t="s">
        <v>145</v>
      </c>
      <c r="BE243" s="192">
        <f>IF(N243="základní",J243,0)</f>
        <v>0</v>
      </c>
      <c r="BF243" s="192">
        <f>IF(N243="snížená",J243,0)</f>
        <v>0</v>
      </c>
      <c r="BG243" s="192">
        <f>IF(N243="zákl. přenesená",J243,0)</f>
        <v>0</v>
      </c>
      <c r="BH243" s="192">
        <f>IF(N243="sníž. přenesená",J243,0)</f>
        <v>0</v>
      </c>
      <c r="BI243" s="192">
        <f>IF(N243="nulová",J243,0)</f>
        <v>0</v>
      </c>
      <c r="BJ243" s="19" t="s">
        <v>82</v>
      </c>
      <c r="BK243" s="192">
        <f>ROUND(I243*H243,2)</f>
        <v>0</v>
      </c>
      <c r="BL243" s="19" t="s">
        <v>263</v>
      </c>
      <c r="BM243" s="191" t="s">
        <v>1631</v>
      </c>
    </row>
    <row r="244" s="2" customFormat="1">
      <c r="A244" s="38"/>
      <c r="B244" s="39"/>
      <c r="C244" s="38"/>
      <c r="D244" s="193" t="s">
        <v>154</v>
      </c>
      <c r="E244" s="38"/>
      <c r="F244" s="194" t="s">
        <v>1630</v>
      </c>
      <c r="G244" s="38"/>
      <c r="H244" s="38"/>
      <c r="I244" s="195"/>
      <c r="J244" s="38"/>
      <c r="K244" s="38"/>
      <c r="L244" s="39"/>
      <c r="M244" s="196"/>
      <c r="N244" s="197"/>
      <c r="O244" s="77"/>
      <c r="P244" s="77"/>
      <c r="Q244" s="77"/>
      <c r="R244" s="77"/>
      <c r="S244" s="77"/>
      <c r="T244" s="78"/>
      <c r="U244" s="38"/>
      <c r="V244" s="38"/>
      <c r="W244" s="38"/>
      <c r="X244" s="38"/>
      <c r="Y244" s="38"/>
      <c r="Z244" s="38"/>
      <c r="AA244" s="38"/>
      <c r="AB244" s="38"/>
      <c r="AC244" s="38"/>
      <c r="AD244" s="38"/>
      <c r="AE244" s="38"/>
      <c r="AT244" s="19" t="s">
        <v>154</v>
      </c>
      <c r="AU244" s="19" t="s">
        <v>84</v>
      </c>
    </row>
    <row r="245" s="2" customFormat="1" ht="24.15" customHeight="1">
      <c r="A245" s="38"/>
      <c r="B245" s="179"/>
      <c r="C245" s="224" t="s">
        <v>322</v>
      </c>
      <c r="D245" s="224" t="s">
        <v>238</v>
      </c>
      <c r="E245" s="225" t="s">
        <v>1632</v>
      </c>
      <c r="F245" s="226" t="s">
        <v>1633</v>
      </c>
      <c r="G245" s="227" t="s">
        <v>233</v>
      </c>
      <c r="H245" s="228">
        <v>6</v>
      </c>
      <c r="I245" s="229"/>
      <c r="J245" s="230">
        <f>ROUND(I245*H245,2)</f>
        <v>0</v>
      </c>
      <c r="K245" s="226" t="s">
        <v>1</v>
      </c>
      <c r="L245" s="231"/>
      <c r="M245" s="232" t="s">
        <v>1</v>
      </c>
      <c r="N245" s="233" t="s">
        <v>39</v>
      </c>
      <c r="O245" s="77"/>
      <c r="P245" s="189">
        <f>O245*H245</f>
        <v>0</v>
      </c>
      <c r="Q245" s="189">
        <v>0</v>
      </c>
      <c r="R245" s="189">
        <f>Q245*H245</f>
        <v>0</v>
      </c>
      <c r="S245" s="189">
        <v>0</v>
      </c>
      <c r="T245" s="190">
        <f>S245*H245</f>
        <v>0</v>
      </c>
      <c r="U245" s="38"/>
      <c r="V245" s="38"/>
      <c r="W245" s="38"/>
      <c r="X245" s="38"/>
      <c r="Y245" s="38"/>
      <c r="Z245" s="38"/>
      <c r="AA245" s="38"/>
      <c r="AB245" s="38"/>
      <c r="AC245" s="38"/>
      <c r="AD245" s="38"/>
      <c r="AE245" s="38"/>
      <c r="AR245" s="191" t="s">
        <v>304</v>
      </c>
      <c r="AT245" s="191" t="s">
        <v>238</v>
      </c>
      <c r="AU245" s="191" t="s">
        <v>84</v>
      </c>
      <c r="AY245" s="19" t="s">
        <v>145</v>
      </c>
      <c r="BE245" s="192">
        <f>IF(N245="základní",J245,0)</f>
        <v>0</v>
      </c>
      <c r="BF245" s="192">
        <f>IF(N245="snížená",J245,0)</f>
        <v>0</v>
      </c>
      <c r="BG245" s="192">
        <f>IF(N245="zákl. přenesená",J245,0)</f>
        <v>0</v>
      </c>
      <c r="BH245" s="192">
        <f>IF(N245="sníž. přenesená",J245,0)</f>
        <v>0</v>
      </c>
      <c r="BI245" s="192">
        <f>IF(N245="nulová",J245,0)</f>
        <v>0</v>
      </c>
      <c r="BJ245" s="19" t="s">
        <v>82</v>
      </c>
      <c r="BK245" s="192">
        <f>ROUND(I245*H245,2)</f>
        <v>0</v>
      </c>
      <c r="BL245" s="19" t="s">
        <v>263</v>
      </c>
      <c r="BM245" s="191" t="s">
        <v>1634</v>
      </c>
    </row>
    <row r="246" s="2" customFormat="1">
      <c r="A246" s="38"/>
      <c r="B246" s="39"/>
      <c r="C246" s="38"/>
      <c r="D246" s="193" t="s">
        <v>154</v>
      </c>
      <c r="E246" s="38"/>
      <c r="F246" s="194" t="s">
        <v>1633</v>
      </c>
      <c r="G246" s="38"/>
      <c r="H246" s="38"/>
      <c r="I246" s="195"/>
      <c r="J246" s="38"/>
      <c r="K246" s="38"/>
      <c r="L246" s="39"/>
      <c r="M246" s="196"/>
      <c r="N246" s="197"/>
      <c r="O246" s="77"/>
      <c r="P246" s="77"/>
      <c r="Q246" s="77"/>
      <c r="R246" s="77"/>
      <c r="S246" s="77"/>
      <c r="T246" s="78"/>
      <c r="U246" s="38"/>
      <c r="V246" s="38"/>
      <c r="W246" s="38"/>
      <c r="X246" s="38"/>
      <c r="Y246" s="38"/>
      <c r="Z246" s="38"/>
      <c r="AA246" s="38"/>
      <c r="AB246" s="38"/>
      <c r="AC246" s="38"/>
      <c r="AD246" s="38"/>
      <c r="AE246" s="38"/>
      <c r="AT246" s="19" t="s">
        <v>154</v>
      </c>
      <c r="AU246" s="19" t="s">
        <v>84</v>
      </c>
    </row>
    <row r="247" s="2" customFormat="1" ht="21.75" customHeight="1">
      <c r="A247" s="38"/>
      <c r="B247" s="179"/>
      <c r="C247" s="180" t="s">
        <v>327</v>
      </c>
      <c r="D247" s="180" t="s">
        <v>147</v>
      </c>
      <c r="E247" s="181" t="s">
        <v>1635</v>
      </c>
      <c r="F247" s="182" t="s">
        <v>1636</v>
      </c>
      <c r="G247" s="183" t="s">
        <v>392</v>
      </c>
      <c r="H247" s="184">
        <v>7.5</v>
      </c>
      <c r="I247" s="185"/>
      <c r="J247" s="186">
        <f>ROUND(I247*H247,2)</f>
        <v>0</v>
      </c>
      <c r="K247" s="182" t="s">
        <v>151</v>
      </c>
      <c r="L247" s="39"/>
      <c r="M247" s="187" t="s">
        <v>1</v>
      </c>
      <c r="N247" s="188" t="s">
        <v>39</v>
      </c>
      <c r="O247" s="77"/>
      <c r="P247" s="189">
        <f>O247*H247</f>
        <v>0</v>
      </c>
      <c r="Q247" s="189">
        <v>0</v>
      </c>
      <c r="R247" s="189">
        <f>Q247*H247</f>
        <v>0</v>
      </c>
      <c r="S247" s="189">
        <v>0</v>
      </c>
      <c r="T247" s="190">
        <f>S247*H247</f>
        <v>0</v>
      </c>
      <c r="U247" s="38"/>
      <c r="V247" s="38"/>
      <c r="W247" s="38"/>
      <c r="X247" s="38"/>
      <c r="Y247" s="38"/>
      <c r="Z247" s="38"/>
      <c r="AA247" s="38"/>
      <c r="AB247" s="38"/>
      <c r="AC247" s="38"/>
      <c r="AD247" s="38"/>
      <c r="AE247" s="38"/>
      <c r="AR247" s="191" t="s">
        <v>263</v>
      </c>
      <c r="AT247" s="191" t="s">
        <v>147</v>
      </c>
      <c r="AU247" s="191" t="s">
        <v>84</v>
      </c>
      <c r="AY247" s="19" t="s">
        <v>145</v>
      </c>
      <c r="BE247" s="192">
        <f>IF(N247="základní",J247,0)</f>
        <v>0</v>
      </c>
      <c r="BF247" s="192">
        <f>IF(N247="snížená",J247,0)</f>
        <v>0</v>
      </c>
      <c r="BG247" s="192">
        <f>IF(N247="zákl. přenesená",J247,0)</f>
        <v>0</v>
      </c>
      <c r="BH247" s="192">
        <f>IF(N247="sníž. přenesená",J247,0)</f>
        <v>0</v>
      </c>
      <c r="BI247" s="192">
        <f>IF(N247="nulová",J247,0)</f>
        <v>0</v>
      </c>
      <c r="BJ247" s="19" t="s">
        <v>82</v>
      </c>
      <c r="BK247" s="192">
        <f>ROUND(I247*H247,2)</f>
        <v>0</v>
      </c>
      <c r="BL247" s="19" t="s">
        <v>263</v>
      </c>
      <c r="BM247" s="191" t="s">
        <v>1637</v>
      </c>
    </row>
    <row r="248" s="2" customFormat="1">
      <c r="A248" s="38"/>
      <c r="B248" s="39"/>
      <c r="C248" s="38"/>
      <c r="D248" s="193" t="s">
        <v>154</v>
      </c>
      <c r="E248" s="38"/>
      <c r="F248" s="194" t="s">
        <v>1638</v>
      </c>
      <c r="G248" s="38"/>
      <c r="H248" s="38"/>
      <c r="I248" s="195"/>
      <c r="J248" s="38"/>
      <c r="K248" s="38"/>
      <c r="L248" s="39"/>
      <c r="M248" s="196"/>
      <c r="N248" s="197"/>
      <c r="O248" s="77"/>
      <c r="P248" s="77"/>
      <c r="Q248" s="77"/>
      <c r="R248" s="77"/>
      <c r="S248" s="77"/>
      <c r="T248" s="78"/>
      <c r="U248" s="38"/>
      <c r="V248" s="38"/>
      <c r="W248" s="38"/>
      <c r="X248" s="38"/>
      <c r="Y248" s="38"/>
      <c r="Z248" s="38"/>
      <c r="AA248" s="38"/>
      <c r="AB248" s="38"/>
      <c r="AC248" s="38"/>
      <c r="AD248" s="38"/>
      <c r="AE248" s="38"/>
      <c r="AT248" s="19" t="s">
        <v>154</v>
      </c>
      <c r="AU248" s="19" t="s">
        <v>84</v>
      </c>
    </row>
    <row r="249" s="2" customFormat="1">
      <c r="A249" s="38"/>
      <c r="B249" s="39"/>
      <c r="C249" s="38"/>
      <c r="D249" s="198" t="s">
        <v>156</v>
      </c>
      <c r="E249" s="38"/>
      <c r="F249" s="199" t="s">
        <v>1639</v>
      </c>
      <c r="G249" s="38"/>
      <c r="H249" s="38"/>
      <c r="I249" s="195"/>
      <c r="J249" s="38"/>
      <c r="K249" s="38"/>
      <c r="L249" s="39"/>
      <c r="M249" s="196"/>
      <c r="N249" s="197"/>
      <c r="O249" s="77"/>
      <c r="P249" s="77"/>
      <c r="Q249" s="77"/>
      <c r="R249" s="77"/>
      <c r="S249" s="77"/>
      <c r="T249" s="78"/>
      <c r="U249" s="38"/>
      <c r="V249" s="38"/>
      <c r="W249" s="38"/>
      <c r="X249" s="38"/>
      <c r="Y249" s="38"/>
      <c r="Z249" s="38"/>
      <c r="AA249" s="38"/>
      <c r="AB249" s="38"/>
      <c r="AC249" s="38"/>
      <c r="AD249" s="38"/>
      <c r="AE249" s="38"/>
      <c r="AT249" s="19" t="s">
        <v>156</v>
      </c>
      <c r="AU249" s="19" t="s">
        <v>84</v>
      </c>
    </row>
    <row r="250" s="13" customFormat="1">
      <c r="A250" s="13"/>
      <c r="B250" s="200"/>
      <c r="C250" s="13"/>
      <c r="D250" s="193" t="s">
        <v>158</v>
      </c>
      <c r="E250" s="201" t="s">
        <v>1</v>
      </c>
      <c r="F250" s="202" t="s">
        <v>1640</v>
      </c>
      <c r="G250" s="13"/>
      <c r="H250" s="203">
        <v>7.5</v>
      </c>
      <c r="I250" s="204"/>
      <c r="J250" s="13"/>
      <c r="K250" s="13"/>
      <c r="L250" s="200"/>
      <c r="M250" s="205"/>
      <c r="N250" s="206"/>
      <c r="O250" s="206"/>
      <c r="P250" s="206"/>
      <c r="Q250" s="206"/>
      <c r="R250" s="206"/>
      <c r="S250" s="206"/>
      <c r="T250" s="207"/>
      <c r="U250" s="13"/>
      <c r="V250" s="13"/>
      <c r="W250" s="13"/>
      <c r="X250" s="13"/>
      <c r="Y250" s="13"/>
      <c r="Z250" s="13"/>
      <c r="AA250" s="13"/>
      <c r="AB250" s="13"/>
      <c r="AC250" s="13"/>
      <c r="AD250" s="13"/>
      <c r="AE250" s="13"/>
      <c r="AT250" s="201" t="s">
        <v>158</v>
      </c>
      <c r="AU250" s="201" t="s">
        <v>84</v>
      </c>
      <c r="AV250" s="13" t="s">
        <v>84</v>
      </c>
      <c r="AW250" s="13" t="s">
        <v>31</v>
      </c>
      <c r="AX250" s="13" t="s">
        <v>74</v>
      </c>
      <c r="AY250" s="201" t="s">
        <v>145</v>
      </c>
    </row>
    <row r="251" s="14" customFormat="1">
      <c r="A251" s="14"/>
      <c r="B251" s="208"/>
      <c r="C251" s="14"/>
      <c r="D251" s="193" t="s">
        <v>158</v>
      </c>
      <c r="E251" s="209" t="s">
        <v>1</v>
      </c>
      <c r="F251" s="210" t="s">
        <v>160</v>
      </c>
      <c r="G251" s="14"/>
      <c r="H251" s="211">
        <v>7.5</v>
      </c>
      <c r="I251" s="212"/>
      <c r="J251" s="14"/>
      <c r="K251" s="14"/>
      <c r="L251" s="208"/>
      <c r="M251" s="213"/>
      <c r="N251" s="214"/>
      <c r="O251" s="214"/>
      <c r="P251" s="214"/>
      <c r="Q251" s="214"/>
      <c r="R251" s="214"/>
      <c r="S251" s="214"/>
      <c r="T251" s="215"/>
      <c r="U251" s="14"/>
      <c r="V251" s="14"/>
      <c r="W251" s="14"/>
      <c r="X251" s="14"/>
      <c r="Y251" s="14"/>
      <c r="Z251" s="14"/>
      <c r="AA251" s="14"/>
      <c r="AB251" s="14"/>
      <c r="AC251" s="14"/>
      <c r="AD251" s="14"/>
      <c r="AE251" s="14"/>
      <c r="AT251" s="209" t="s">
        <v>158</v>
      </c>
      <c r="AU251" s="209" t="s">
        <v>84</v>
      </c>
      <c r="AV251" s="14" t="s">
        <v>152</v>
      </c>
      <c r="AW251" s="14" t="s">
        <v>31</v>
      </c>
      <c r="AX251" s="14" t="s">
        <v>82</v>
      </c>
      <c r="AY251" s="209" t="s">
        <v>145</v>
      </c>
    </row>
    <row r="252" s="2" customFormat="1" ht="24.15" customHeight="1">
      <c r="A252" s="38"/>
      <c r="B252" s="179"/>
      <c r="C252" s="224" t="s">
        <v>334</v>
      </c>
      <c r="D252" s="224" t="s">
        <v>238</v>
      </c>
      <c r="E252" s="225" t="s">
        <v>1641</v>
      </c>
      <c r="F252" s="226" t="s">
        <v>1642</v>
      </c>
      <c r="G252" s="227" t="s">
        <v>392</v>
      </c>
      <c r="H252" s="228">
        <v>7.5</v>
      </c>
      <c r="I252" s="229"/>
      <c r="J252" s="230">
        <f>ROUND(I252*H252,2)</f>
        <v>0</v>
      </c>
      <c r="K252" s="226" t="s">
        <v>151</v>
      </c>
      <c r="L252" s="231"/>
      <c r="M252" s="232" t="s">
        <v>1</v>
      </c>
      <c r="N252" s="233" t="s">
        <v>39</v>
      </c>
      <c r="O252" s="77"/>
      <c r="P252" s="189">
        <f>O252*H252</f>
        <v>0</v>
      </c>
      <c r="Q252" s="189">
        <v>0.00010000000000000001</v>
      </c>
      <c r="R252" s="189">
        <f>Q252*H252</f>
        <v>0.00075000000000000002</v>
      </c>
      <c r="S252" s="189">
        <v>0</v>
      </c>
      <c r="T252" s="190">
        <f>S252*H252</f>
        <v>0</v>
      </c>
      <c r="U252" s="38"/>
      <c r="V252" s="38"/>
      <c r="W252" s="38"/>
      <c r="X252" s="38"/>
      <c r="Y252" s="38"/>
      <c r="Z252" s="38"/>
      <c r="AA252" s="38"/>
      <c r="AB252" s="38"/>
      <c r="AC252" s="38"/>
      <c r="AD252" s="38"/>
      <c r="AE252" s="38"/>
      <c r="AR252" s="191" t="s">
        <v>304</v>
      </c>
      <c r="AT252" s="191" t="s">
        <v>238</v>
      </c>
      <c r="AU252" s="191" t="s">
        <v>84</v>
      </c>
      <c r="AY252" s="19" t="s">
        <v>145</v>
      </c>
      <c r="BE252" s="192">
        <f>IF(N252="základní",J252,0)</f>
        <v>0</v>
      </c>
      <c r="BF252" s="192">
        <f>IF(N252="snížená",J252,0)</f>
        <v>0</v>
      </c>
      <c r="BG252" s="192">
        <f>IF(N252="zákl. přenesená",J252,0)</f>
        <v>0</v>
      </c>
      <c r="BH252" s="192">
        <f>IF(N252="sníž. přenesená",J252,0)</f>
        <v>0</v>
      </c>
      <c r="BI252" s="192">
        <f>IF(N252="nulová",J252,0)</f>
        <v>0</v>
      </c>
      <c r="BJ252" s="19" t="s">
        <v>82</v>
      </c>
      <c r="BK252" s="192">
        <f>ROUND(I252*H252,2)</f>
        <v>0</v>
      </c>
      <c r="BL252" s="19" t="s">
        <v>263</v>
      </c>
      <c r="BM252" s="191" t="s">
        <v>1643</v>
      </c>
    </row>
    <row r="253" s="2" customFormat="1">
      <c r="A253" s="38"/>
      <c r="B253" s="39"/>
      <c r="C253" s="38"/>
      <c r="D253" s="193" t="s">
        <v>154</v>
      </c>
      <c r="E253" s="38"/>
      <c r="F253" s="194" t="s">
        <v>1642</v>
      </c>
      <c r="G253" s="38"/>
      <c r="H253" s="38"/>
      <c r="I253" s="195"/>
      <c r="J253" s="38"/>
      <c r="K253" s="38"/>
      <c r="L253" s="39"/>
      <c r="M253" s="196"/>
      <c r="N253" s="197"/>
      <c r="O253" s="77"/>
      <c r="P253" s="77"/>
      <c r="Q253" s="77"/>
      <c r="R253" s="77"/>
      <c r="S253" s="77"/>
      <c r="T253" s="78"/>
      <c r="U253" s="38"/>
      <c r="V253" s="38"/>
      <c r="W253" s="38"/>
      <c r="X253" s="38"/>
      <c r="Y253" s="38"/>
      <c r="Z253" s="38"/>
      <c r="AA253" s="38"/>
      <c r="AB253" s="38"/>
      <c r="AC253" s="38"/>
      <c r="AD253" s="38"/>
      <c r="AE253" s="38"/>
      <c r="AT253" s="19" t="s">
        <v>154</v>
      </c>
      <c r="AU253" s="19" t="s">
        <v>84</v>
      </c>
    </row>
    <row r="254" s="2" customFormat="1" ht="24.15" customHeight="1">
      <c r="A254" s="38"/>
      <c r="B254" s="179"/>
      <c r="C254" s="224" t="s">
        <v>339</v>
      </c>
      <c r="D254" s="224" t="s">
        <v>238</v>
      </c>
      <c r="E254" s="225" t="s">
        <v>1644</v>
      </c>
      <c r="F254" s="226" t="s">
        <v>1645</v>
      </c>
      <c r="G254" s="227" t="s">
        <v>233</v>
      </c>
      <c r="H254" s="228">
        <v>3</v>
      </c>
      <c r="I254" s="229"/>
      <c r="J254" s="230">
        <f>ROUND(I254*H254,2)</f>
        <v>0</v>
      </c>
      <c r="K254" s="226" t="s">
        <v>1</v>
      </c>
      <c r="L254" s="231"/>
      <c r="M254" s="232" t="s">
        <v>1</v>
      </c>
      <c r="N254" s="233" t="s">
        <v>39</v>
      </c>
      <c r="O254" s="77"/>
      <c r="P254" s="189">
        <f>O254*H254</f>
        <v>0</v>
      </c>
      <c r="Q254" s="189">
        <v>0</v>
      </c>
      <c r="R254" s="189">
        <f>Q254*H254</f>
        <v>0</v>
      </c>
      <c r="S254" s="189">
        <v>0</v>
      </c>
      <c r="T254" s="190">
        <f>S254*H254</f>
        <v>0</v>
      </c>
      <c r="U254" s="38"/>
      <c r="V254" s="38"/>
      <c r="W254" s="38"/>
      <c r="X254" s="38"/>
      <c r="Y254" s="38"/>
      <c r="Z254" s="38"/>
      <c r="AA254" s="38"/>
      <c r="AB254" s="38"/>
      <c r="AC254" s="38"/>
      <c r="AD254" s="38"/>
      <c r="AE254" s="38"/>
      <c r="AR254" s="191" t="s">
        <v>304</v>
      </c>
      <c r="AT254" s="191" t="s">
        <v>238</v>
      </c>
      <c r="AU254" s="191" t="s">
        <v>84</v>
      </c>
      <c r="AY254" s="19" t="s">
        <v>145</v>
      </c>
      <c r="BE254" s="192">
        <f>IF(N254="základní",J254,0)</f>
        <v>0</v>
      </c>
      <c r="BF254" s="192">
        <f>IF(N254="snížená",J254,0)</f>
        <v>0</v>
      </c>
      <c r="BG254" s="192">
        <f>IF(N254="zákl. přenesená",J254,0)</f>
        <v>0</v>
      </c>
      <c r="BH254" s="192">
        <f>IF(N254="sníž. přenesená",J254,0)</f>
        <v>0</v>
      </c>
      <c r="BI254" s="192">
        <f>IF(N254="nulová",J254,0)</f>
        <v>0</v>
      </c>
      <c r="BJ254" s="19" t="s">
        <v>82</v>
      </c>
      <c r="BK254" s="192">
        <f>ROUND(I254*H254,2)</f>
        <v>0</v>
      </c>
      <c r="BL254" s="19" t="s">
        <v>263</v>
      </c>
      <c r="BM254" s="191" t="s">
        <v>1646</v>
      </c>
    </row>
    <row r="255" s="2" customFormat="1">
      <c r="A255" s="38"/>
      <c r="B255" s="39"/>
      <c r="C255" s="38"/>
      <c r="D255" s="193" t="s">
        <v>154</v>
      </c>
      <c r="E255" s="38"/>
      <c r="F255" s="194" t="s">
        <v>1645</v>
      </c>
      <c r="G255" s="38"/>
      <c r="H255" s="38"/>
      <c r="I255" s="195"/>
      <c r="J255" s="38"/>
      <c r="K255" s="38"/>
      <c r="L255" s="39"/>
      <c r="M255" s="196"/>
      <c r="N255" s="197"/>
      <c r="O255" s="77"/>
      <c r="P255" s="77"/>
      <c r="Q255" s="77"/>
      <c r="R255" s="77"/>
      <c r="S255" s="77"/>
      <c r="T255" s="78"/>
      <c r="U255" s="38"/>
      <c r="V255" s="38"/>
      <c r="W255" s="38"/>
      <c r="X255" s="38"/>
      <c r="Y255" s="38"/>
      <c r="Z255" s="38"/>
      <c r="AA255" s="38"/>
      <c r="AB255" s="38"/>
      <c r="AC255" s="38"/>
      <c r="AD255" s="38"/>
      <c r="AE255" s="38"/>
      <c r="AT255" s="19" t="s">
        <v>154</v>
      </c>
      <c r="AU255" s="19" t="s">
        <v>84</v>
      </c>
    </row>
    <row r="256" s="2" customFormat="1" ht="24.15" customHeight="1">
      <c r="A256" s="38"/>
      <c r="B256" s="179"/>
      <c r="C256" s="224" t="s">
        <v>341</v>
      </c>
      <c r="D256" s="224" t="s">
        <v>238</v>
      </c>
      <c r="E256" s="225" t="s">
        <v>1647</v>
      </c>
      <c r="F256" s="226" t="s">
        <v>1648</v>
      </c>
      <c r="G256" s="227" t="s">
        <v>233</v>
      </c>
      <c r="H256" s="228">
        <v>7.5</v>
      </c>
      <c r="I256" s="229"/>
      <c r="J256" s="230">
        <f>ROUND(I256*H256,2)</f>
        <v>0</v>
      </c>
      <c r="K256" s="226" t="s">
        <v>1</v>
      </c>
      <c r="L256" s="231"/>
      <c r="M256" s="232" t="s">
        <v>1</v>
      </c>
      <c r="N256" s="233" t="s">
        <v>39</v>
      </c>
      <c r="O256" s="77"/>
      <c r="P256" s="189">
        <f>O256*H256</f>
        <v>0</v>
      </c>
      <c r="Q256" s="189">
        <v>0</v>
      </c>
      <c r="R256" s="189">
        <f>Q256*H256</f>
        <v>0</v>
      </c>
      <c r="S256" s="189">
        <v>0</v>
      </c>
      <c r="T256" s="190">
        <f>S256*H256</f>
        <v>0</v>
      </c>
      <c r="U256" s="38"/>
      <c r="V256" s="38"/>
      <c r="W256" s="38"/>
      <c r="X256" s="38"/>
      <c r="Y256" s="38"/>
      <c r="Z256" s="38"/>
      <c r="AA256" s="38"/>
      <c r="AB256" s="38"/>
      <c r="AC256" s="38"/>
      <c r="AD256" s="38"/>
      <c r="AE256" s="38"/>
      <c r="AR256" s="191" t="s">
        <v>304</v>
      </c>
      <c r="AT256" s="191" t="s">
        <v>238</v>
      </c>
      <c r="AU256" s="191" t="s">
        <v>84</v>
      </c>
      <c r="AY256" s="19" t="s">
        <v>145</v>
      </c>
      <c r="BE256" s="192">
        <f>IF(N256="základní",J256,0)</f>
        <v>0</v>
      </c>
      <c r="BF256" s="192">
        <f>IF(N256="snížená",J256,0)</f>
        <v>0</v>
      </c>
      <c r="BG256" s="192">
        <f>IF(N256="zákl. přenesená",J256,0)</f>
        <v>0</v>
      </c>
      <c r="BH256" s="192">
        <f>IF(N256="sníž. přenesená",J256,0)</f>
        <v>0</v>
      </c>
      <c r="BI256" s="192">
        <f>IF(N256="nulová",J256,0)</f>
        <v>0</v>
      </c>
      <c r="BJ256" s="19" t="s">
        <v>82</v>
      </c>
      <c r="BK256" s="192">
        <f>ROUND(I256*H256,2)</f>
        <v>0</v>
      </c>
      <c r="BL256" s="19" t="s">
        <v>263</v>
      </c>
      <c r="BM256" s="191" t="s">
        <v>1649</v>
      </c>
    </row>
    <row r="257" s="2" customFormat="1">
      <c r="A257" s="38"/>
      <c r="B257" s="39"/>
      <c r="C257" s="38"/>
      <c r="D257" s="193" t="s">
        <v>154</v>
      </c>
      <c r="E257" s="38"/>
      <c r="F257" s="194" t="s">
        <v>1648</v>
      </c>
      <c r="G257" s="38"/>
      <c r="H257" s="38"/>
      <c r="I257" s="195"/>
      <c r="J257" s="38"/>
      <c r="K257" s="38"/>
      <c r="L257" s="39"/>
      <c r="M257" s="196"/>
      <c r="N257" s="197"/>
      <c r="O257" s="77"/>
      <c r="P257" s="77"/>
      <c r="Q257" s="77"/>
      <c r="R257" s="77"/>
      <c r="S257" s="77"/>
      <c r="T257" s="78"/>
      <c r="U257" s="38"/>
      <c r="V257" s="38"/>
      <c r="W257" s="38"/>
      <c r="X257" s="38"/>
      <c r="Y257" s="38"/>
      <c r="Z257" s="38"/>
      <c r="AA257" s="38"/>
      <c r="AB257" s="38"/>
      <c r="AC257" s="38"/>
      <c r="AD257" s="38"/>
      <c r="AE257" s="38"/>
      <c r="AT257" s="19" t="s">
        <v>154</v>
      </c>
      <c r="AU257" s="19" t="s">
        <v>84</v>
      </c>
    </row>
    <row r="258" s="2" customFormat="1" ht="24.15" customHeight="1">
      <c r="A258" s="38"/>
      <c r="B258" s="179"/>
      <c r="C258" s="224" t="s">
        <v>346</v>
      </c>
      <c r="D258" s="224" t="s">
        <v>238</v>
      </c>
      <c r="E258" s="225" t="s">
        <v>1650</v>
      </c>
      <c r="F258" s="226" t="s">
        <v>1651</v>
      </c>
      <c r="G258" s="227" t="s">
        <v>233</v>
      </c>
      <c r="H258" s="228">
        <v>3</v>
      </c>
      <c r="I258" s="229"/>
      <c r="J258" s="230">
        <f>ROUND(I258*H258,2)</f>
        <v>0</v>
      </c>
      <c r="K258" s="226" t="s">
        <v>1</v>
      </c>
      <c r="L258" s="231"/>
      <c r="M258" s="232" t="s">
        <v>1</v>
      </c>
      <c r="N258" s="233" t="s">
        <v>39</v>
      </c>
      <c r="O258" s="77"/>
      <c r="P258" s="189">
        <f>O258*H258</f>
        <v>0</v>
      </c>
      <c r="Q258" s="189">
        <v>0</v>
      </c>
      <c r="R258" s="189">
        <f>Q258*H258</f>
        <v>0</v>
      </c>
      <c r="S258" s="189">
        <v>0</v>
      </c>
      <c r="T258" s="190">
        <f>S258*H258</f>
        <v>0</v>
      </c>
      <c r="U258" s="38"/>
      <c r="V258" s="38"/>
      <c r="W258" s="38"/>
      <c r="X258" s="38"/>
      <c r="Y258" s="38"/>
      <c r="Z258" s="38"/>
      <c r="AA258" s="38"/>
      <c r="AB258" s="38"/>
      <c r="AC258" s="38"/>
      <c r="AD258" s="38"/>
      <c r="AE258" s="38"/>
      <c r="AR258" s="191" t="s">
        <v>304</v>
      </c>
      <c r="AT258" s="191" t="s">
        <v>238</v>
      </c>
      <c r="AU258" s="191" t="s">
        <v>84</v>
      </c>
      <c r="AY258" s="19" t="s">
        <v>145</v>
      </c>
      <c r="BE258" s="192">
        <f>IF(N258="základní",J258,0)</f>
        <v>0</v>
      </c>
      <c r="BF258" s="192">
        <f>IF(N258="snížená",J258,0)</f>
        <v>0</v>
      </c>
      <c r="BG258" s="192">
        <f>IF(N258="zákl. přenesená",J258,0)</f>
        <v>0</v>
      </c>
      <c r="BH258" s="192">
        <f>IF(N258="sníž. přenesená",J258,0)</f>
        <v>0</v>
      </c>
      <c r="BI258" s="192">
        <f>IF(N258="nulová",J258,0)</f>
        <v>0</v>
      </c>
      <c r="BJ258" s="19" t="s">
        <v>82</v>
      </c>
      <c r="BK258" s="192">
        <f>ROUND(I258*H258,2)</f>
        <v>0</v>
      </c>
      <c r="BL258" s="19" t="s">
        <v>263</v>
      </c>
      <c r="BM258" s="191" t="s">
        <v>1652</v>
      </c>
    </row>
    <row r="259" s="2" customFormat="1">
      <c r="A259" s="38"/>
      <c r="B259" s="39"/>
      <c r="C259" s="38"/>
      <c r="D259" s="193" t="s">
        <v>154</v>
      </c>
      <c r="E259" s="38"/>
      <c r="F259" s="194" t="s">
        <v>1651</v>
      </c>
      <c r="G259" s="38"/>
      <c r="H259" s="38"/>
      <c r="I259" s="195"/>
      <c r="J259" s="38"/>
      <c r="K259" s="38"/>
      <c r="L259" s="39"/>
      <c r="M259" s="196"/>
      <c r="N259" s="197"/>
      <c r="O259" s="77"/>
      <c r="P259" s="77"/>
      <c r="Q259" s="77"/>
      <c r="R259" s="77"/>
      <c r="S259" s="77"/>
      <c r="T259" s="78"/>
      <c r="U259" s="38"/>
      <c r="V259" s="38"/>
      <c r="W259" s="38"/>
      <c r="X259" s="38"/>
      <c r="Y259" s="38"/>
      <c r="Z259" s="38"/>
      <c r="AA259" s="38"/>
      <c r="AB259" s="38"/>
      <c r="AC259" s="38"/>
      <c r="AD259" s="38"/>
      <c r="AE259" s="38"/>
      <c r="AT259" s="19" t="s">
        <v>154</v>
      </c>
      <c r="AU259" s="19" t="s">
        <v>84</v>
      </c>
    </row>
    <row r="260" s="2" customFormat="1" ht="16.5" customHeight="1">
      <c r="A260" s="38"/>
      <c r="B260" s="179"/>
      <c r="C260" s="180" t="s">
        <v>352</v>
      </c>
      <c r="D260" s="180" t="s">
        <v>147</v>
      </c>
      <c r="E260" s="181" t="s">
        <v>1653</v>
      </c>
      <c r="F260" s="182" t="s">
        <v>1654</v>
      </c>
      <c r="G260" s="183" t="s">
        <v>1502</v>
      </c>
      <c r="H260" s="184">
        <v>24</v>
      </c>
      <c r="I260" s="185"/>
      <c r="J260" s="186">
        <f>ROUND(I260*H260,2)</f>
        <v>0</v>
      </c>
      <c r="K260" s="182" t="s">
        <v>151</v>
      </c>
      <c r="L260" s="39"/>
      <c r="M260" s="187" t="s">
        <v>1</v>
      </c>
      <c r="N260" s="188" t="s">
        <v>39</v>
      </c>
      <c r="O260" s="77"/>
      <c r="P260" s="189">
        <f>O260*H260</f>
        <v>0</v>
      </c>
      <c r="Q260" s="189">
        <v>0</v>
      </c>
      <c r="R260" s="189">
        <f>Q260*H260</f>
        <v>0</v>
      </c>
      <c r="S260" s="189">
        <v>0</v>
      </c>
      <c r="T260" s="190">
        <f>S260*H260</f>
        <v>0</v>
      </c>
      <c r="U260" s="38"/>
      <c r="V260" s="38"/>
      <c r="W260" s="38"/>
      <c r="X260" s="38"/>
      <c r="Y260" s="38"/>
      <c r="Z260" s="38"/>
      <c r="AA260" s="38"/>
      <c r="AB260" s="38"/>
      <c r="AC260" s="38"/>
      <c r="AD260" s="38"/>
      <c r="AE260" s="38"/>
      <c r="AR260" s="191" t="s">
        <v>263</v>
      </c>
      <c r="AT260" s="191" t="s">
        <v>147</v>
      </c>
      <c r="AU260" s="191" t="s">
        <v>84</v>
      </c>
      <c r="AY260" s="19" t="s">
        <v>145</v>
      </c>
      <c r="BE260" s="192">
        <f>IF(N260="základní",J260,0)</f>
        <v>0</v>
      </c>
      <c r="BF260" s="192">
        <f>IF(N260="snížená",J260,0)</f>
        <v>0</v>
      </c>
      <c r="BG260" s="192">
        <f>IF(N260="zákl. přenesená",J260,0)</f>
        <v>0</v>
      </c>
      <c r="BH260" s="192">
        <f>IF(N260="sníž. přenesená",J260,0)</f>
        <v>0</v>
      </c>
      <c r="BI260" s="192">
        <f>IF(N260="nulová",J260,0)</f>
        <v>0</v>
      </c>
      <c r="BJ260" s="19" t="s">
        <v>82</v>
      </c>
      <c r="BK260" s="192">
        <f>ROUND(I260*H260,2)</f>
        <v>0</v>
      </c>
      <c r="BL260" s="19" t="s">
        <v>263</v>
      </c>
      <c r="BM260" s="191" t="s">
        <v>1655</v>
      </c>
    </row>
    <row r="261" s="2" customFormat="1">
      <c r="A261" s="38"/>
      <c r="B261" s="39"/>
      <c r="C261" s="38"/>
      <c r="D261" s="193" t="s">
        <v>154</v>
      </c>
      <c r="E261" s="38"/>
      <c r="F261" s="194" t="s">
        <v>1656</v>
      </c>
      <c r="G261" s="38"/>
      <c r="H261" s="38"/>
      <c r="I261" s="195"/>
      <c r="J261" s="38"/>
      <c r="K261" s="38"/>
      <c r="L261" s="39"/>
      <c r="M261" s="196"/>
      <c r="N261" s="197"/>
      <c r="O261" s="77"/>
      <c r="P261" s="77"/>
      <c r="Q261" s="77"/>
      <c r="R261" s="77"/>
      <c r="S261" s="77"/>
      <c r="T261" s="78"/>
      <c r="U261" s="38"/>
      <c r="V261" s="38"/>
      <c r="W261" s="38"/>
      <c r="X261" s="38"/>
      <c r="Y261" s="38"/>
      <c r="Z261" s="38"/>
      <c r="AA261" s="38"/>
      <c r="AB261" s="38"/>
      <c r="AC261" s="38"/>
      <c r="AD261" s="38"/>
      <c r="AE261" s="38"/>
      <c r="AT261" s="19" t="s">
        <v>154</v>
      </c>
      <c r="AU261" s="19" t="s">
        <v>84</v>
      </c>
    </row>
    <row r="262" s="2" customFormat="1">
      <c r="A262" s="38"/>
      <c r="B262" s="39"/>
      <c r="C262" s="38"/>
      <c r="D262" s="198" t="s">
        <v>156</v>
      </c>
      <c r="E262" s="38"/>
      <c r="F262" s="199" t="s">
        <v>1657</v>
      </c>
      <c r="G262" s="38"/>
      <c r="H262" s="38"/>
      <c r="I262" s="195"/>
      <c r="J262" s="38"/>
      <c r="K262" s="38"/>
      <c r="L262" s="39"/>
      <c r="M262" s="196"/>
      <c r="N262" s="197"/>
      <c r="O262" s="77"/>
      <c r="P262" s="77"/>
      <c r="Q262" s="77"/>
      <c r="R262" s="77"/>
      <c r="S262" s="77"/>
      <c r="T262" s="78"/>
      <c r="U262" s="38"/>
      <c r="V262" s="38"/>
      <c r="W262" s="38"/>
      <c r="X262" s="38"/>
      <c r="Y262" s="38"/>
      <c r="Z262" s="38"/>
      <c r="AA262" s="38"/>
      <c r="AB262" s="38"/>
      <c r="AC262" s="38"/>
      <c r="AD262" s="38"/>
      <c r="AE262" s="38"/>
      <c r="AT262" s="19" t="s">
        <v>156</v>
      </c>
      <c r="AU262" s="19" t="s">
        <v>84</v>
      </c>
    </row>
    <row r="263" s="13" customFormat="1">
      <c r="A263" s="13"/>
      <c r="B263" s="200"/>
      <c r="C263" s="13"/>
      <c r="D263" s="193" t="s">
        <v>158</v>
      </c>
      <c r="E263" s="201" t="s">
        <v>1</v>
      </c>
      <c r="F263" s="202" t="s">
        <v>1658</v>
      </c>
      <c r="G263" s="13"/>
      <c r="H263" s="203">
        <v>24</v>
      </c>
      <c r="I263" s="204"/>
      <c r="J263" s="13"/>
      <c r="K263" s="13"/>
      <c r="L263" s="200"/>
      <c r="M263" s="205"/>
      <c r="N263" s="206"/>
      <c r="O263" s="206"/>
      <c r="P263" s="206"/>
      <c r="Q263" s="206"/>
      <c r="R263" s="206"/>
      <c r="S263" s="206"/>
      <c r="T263" s="207"/>
      <c r="U263" s="13"/>
      <c r="V263" s="13"/>
      <c r="W263" s="13"/>
      <c r="X263" s="13"/>
      <c r="Y263" s="13"/>
      <c r="Z263" s="13"/>
      <c r="AA263" s="13"/>
      <c r="AB263" s="13"/>
      <c r="AC263" s="13"/>
      <c r="AD263" s="13"/>
      <c r="AE263" s="13"/>
      <c r="AT263" s="201" t="s">
        <v>158</v>
      </c>
      <c r="AU263" s="201" t="s">
        <v>84</v>
      </c>
      <c r="AV263" s="13" t="s">
        <v>84</v>
      </c>
      <c r="AW263" s="13" t="s">
        <v>31</v>
      </c>
      <c r="AX263" s="13" t="s">
        <v>74</v>
      </c>
      <c r="AY263" s="201" t="s">
        <v>145</v>
      </c>
    </row>
    <row r="264" s="14" customFormat="1">
      <c r="A264" s="14"/>
      <c r="B264" s="208"/>
      <c r="C264" s="14"/>
      <c r="D264" s="193" t="s">
        <v>158</v>
      </c>
      <c r="E264" s="209" t="s">
        <v>1</v>
      </c>
      <c r="F264" s="210" t="s">
        <v>160</v>
      </c>
      <c r="G264" s="14"/>
      <c r="H264" s="211">
        <v>24</v>
      </c>
      <c r="I264" s="212"/>
      <c r="J264" s="14"/>
      <c r="K264" s="14"/>
      <c r="L264" s="208"/>
      <c r="M264" s="213"/>
      <c r="N264" s="214"/>
      <c r="O264" s="214"/>
      <c r="P264" s="214"/>
      <c r="Q264" s="214"/>
      <c r="R264" s="214"/>
      <c r="S264" s="214"/>
      <c r="T264" s="215"/>
      <c r="U264" s="14"/>
      <c r="V264" s="14"/>
      <c r="W264" s="14"/>
      <c r="X264" s="14"/>
      <c r="Y264" s="14"/>
      <c r="Z264" s="14"/>
      <c r="AA264" s="14"/>
      <c r="AB264" s="14"/>
      <c r="AC264" s="14"/>
      <c r="AD264" s="14"/>
      <c r="AE264" s="14"/>
      <c r="AT264" s="209" t="s">
        <v>158</v>
      </c>
      <c r="AU264" s="209" t="s">
        <v>84</v>
      </c>
      <c r="AV264" s="14" t="s">
        <v>152</v>
      </c>
      <c r="AW264" s="14" t="s">
        <v>31</v>
      </c>
      <c r="AX264" s="14" t="s">
        <v>82</v>
      </c>
      <c r="AY264" s="209" t="s">
        <v>145</v>
      </c>
    </row>
    <row r="265" s="2" customFormat="1" ht="16.5" customHeight="1">
      <c r="A265" s="38"/>
      <c r="B265" s="179"/>
      <c r="C265" s="180" t="s">
        <v>357</v>
      </c>
      <c r="D265" s="180" t="s">
        <v>147</v>
      </c>
      <c r="E265" s="181" t="s">
        <v>1659</v>
      </c>
      <c r="F265" s="182" t="s">
        <v>1660</v>
      </c>
      <c r="G265" s="183" t="s">
        <v>1502</v>
      </c>
      <c r="H265" s="184">
        <v>24</v>
      </c>
      <c r="I265" s="185"/>
      <c r="J265" s="186">
        <f>ROUND(I265*H265,2)</f>
        <v>0</v>
      </c>
      <c r="K265" s="182" t="s">
        <v>151</v>
      </c>
      <c r="L265" s="39"/>
      <c r="M265" s="187" t="s">
        <v>1</v>
      </c>
      <c r="N265" s="188" t="s">
        <v>39</v>
      </c>
      <c r="O265" s="77"/>
      <c r="P265" s="189">
        <f>O265*H265</f>
        <v>0</v>
      </c>
      <c r="Q265" s="189">
        <v>0</v>
      </c>
      <c r="R265" s="189">
        <f>Q265*H265</f>
        <v>0</v>
      </c>
      <c r="S265" s="189">
        <v>0</v>
      </c>
      <c r="T265" s="190">
        <f>S265*H265</f>
        <v>0</v>
      </c>
      <c r="U265" s="38"/>
      <c r="V265" s="38"/>
      <c r="W265" s="38"/>
      <c r="X265" s="38"/>
      <c r="Y265" s="38"/>
      <c r="Z265" s="38"/>
      <c r="AA265" s="38"/>
      <c r="AB265" s="38"/>
      <c r="AC265" s="38"/>
      <c r="AD265" s="38"/>
      <c r="AE265" s="38"/>
      <c r="AR265" s="191" t="s">
        <v>263</v>
      </c>
      <c r="AT265" s="191" t="s">
        <v>147</v>
      </c>
      <c r="AU265" s="191" t="s">
        <v>84</v>
      </c>
      <c r="AY265" s="19" t="s">
        <v>145</v>
      </c>
      <c r="BE265" s="192">
        <f>IF(N265="základní",J265,0)</f>
        <v>0</v>
      </c>
      <c r="BF265" s="192">
        <f>IF(N265="snížená",J265,0)</f>
        <v>0</v>
      </c>
      <c r="BG265" s="192">
        <f>IF(N265="zákl. přenesená",J265,0)</f>
        <v>0</v>
      </c>
      <c r="BH265" s="192">
        <f>IF(N265="sníž. přenesená",J265,0)</f>
        <v>0</v>
      </c>
      <c r="BI265" s="192">
        <f>IF(N265="nulová",J265,0)</f>
        <v>0</v>
      </c>
      <c r="BJ265" s="19" t="s">
        <v>82</v>
      </c>
      <c r="BK265" s="192">
        <f>ROUND(I265*H265,2)</f>
        <v>0</v>
      </c>
      <c r="BL265" s="19" t="s">
        <v>263</v>
      </c>
      <c r="BM265" s="191" t="s">
        <v>1661</v>
      </c>
    </row>
    <row r="266" s="2" customFormat="1">
      <c r="A266" s="38"/>
      <c r="B266" s="39"/>
      <c r="C266" s="38"/>
      <c r="D266" s="193" t="s">
        <v>154</v>
      </c>
      <c r="E266" s="38"/>
      <c r="F266" s="194" t="s">
        <v>1662</v>
      </c>
      <c r="G266" s="38"/>
      <c r="H266" s="38"/>
      <c r="I266" s="195"/>
      <c r="J266" s="38"/>
      <c r="K266" s="38"/>
      <c r="L266" s="39"/>
      <c r="M266" s="196"/>
      <c r="N266" s="197"/>
      <c r="O266" s="77"/>
      <c r="P266" s="77"/>
      <c r="Q266" s="77"/>
      <c r="R266" s="77"/>
      <c r="S266" s="77"/>
      <c r="T266" s="78"/>
      <c r="U266" s="38"/>
      <c r="V266" s="38"/>
      <c r="W266" s="38"/>
      <c r="X266" s="38"/>
      <c r="Y266" s="38"/>
      <c r="Z266" s="38"/>
      <c r="AA266" s="38"/>
      <c r="AB266" s="38"/>
      <c r="AC266" s="38"/>
      <c r="AD266" s="38"/>
      <c r="AE266" s="38"/>
      <c r="AT266" s="19" t="s">
        <v>154</v>
      </c>
      <c r="AU266" s="19" t="s">
        <v>84</v>
      </c>
    </row>
    <row r="267" s="2" customFormat="1">
      <c r="A267" s="38"/>
      <c r="B267" s="39"/>
      <c r="C267" s="38"/>
      <c r="D267" s="198" t="s">
        <v>156</v>
      </c>
      <c r="E267" s="38"/>
      <c r="F267" s="199" t="s">
        <v>1663</v>
      </c>
      <c r="G267" s="38"/>
      <c r="H267" s="38"/>
      <c r="I267" s="195"/>
      <c r="J267" s="38"/>
      <c r="K267" s="38"/>
      <c r="L267" s="39"/>
      <c r="M267" s="196"/>
      <c r="N267" s="197"/>
      <c r="O267" s="77"/>
      <c r="P267" s="77"/>
      <c r="Q267" s="77"/>
      <c r="R267" s="77"/>
      <c r="S267" s="77"/>
      <c r="T267" s="78"/>
      <c r="U267" s="38"/>
      <c r="V267" s="38"/>
      <c r="W267" s="38"/>
      <c r="X267" s="38"/>
      <c r="Y267" s="38"/>
      <c r="Z267" s="38"/>
      <c r="AA267" s="38"/>
      <c r="AB267" s="38"/>
      <c r="AC267" s="38"/>
      <c r="AD267" s="38"/>
      <c r="AE267" s="38"/>
      <c r="AT267" s="19" t="s">
        <v>156</v>
      </c>
      <c r="AU267" s="19" t="s">
        <v>84</v>
      </c>
    </row>
    <row r="268" s="2" customFormat="1" ht="24.15" customHeight="1">
      <c r="A268" s="38"/>
      <c r="B268" s="179"/>
      <c r="C268" s="180" t="s">
        <v>363</v>
      </c>
      <c r="D268" s="180" t="s">
        <v>147</v>
      </c>
      <c r="E268" s="181" t="s">
        <v>1664</v>
      </c>
      <c r="F268" s="182" t="s">
        <v>1665</v>
      </c>
      <c r="G268" s="183" t="s">
        <v>233</v>
      </c>
      <c r="H268" s="184">
        <v>6</v>
      </c>
      <c r="I268" s="185"/>
      <c r="J268" s="186">
        <f>ROUND(I268*H268,2)</f>
        <v>0</v>
      </c>
      <c r="K268" s="182" t="s">
        <v>151</v>
      </c>
      <c r="L268" s="39"/>
      <c r="M268" s="187" t="s">
        <v>1</v>
      </c>
      <c r="N268" s="188" t="s">
        <v>39</v>
      </c>
      <c r="O268" s="77"/>
      <c r="P268" s="189">
        <f>O268*H268</f>
        <v>0</v>
      </c>
      <c r="Q268" s="189">
        <v>0</v>
      </c>
      <c r="R268" s="189">
        <f>Q268*H268</f>
        <v>0</v>
      </c>
      <c r="S268" s="189">
        <v>0</v>
      </c>
      <c r="T268" s="190">
        <f>S268*H268</f>
        <v>0</v>
      </c>
      <c r="U268" s="38"/>
      <c r="V268" s="38"/>
      <c r="W268" s="38"/>
      <c r="X268" s="38"/>
      <c r="Y268" s="38"/>
      <c r="Z268" s="38"/>
      <c r="AA268" s="38"/>
      <c r="AB268" s="38"/>
      <c r="AC268" s="38"/>
      <c r="AD268" s="38"/>
      <c r="AE268" s="38"/>
      <c r="AR268" s="191" t="s">
        <v>263</v>
      </c>
      <c r="AT268" s="191" t="s">
        <v>147</v>
      </c>
      <c r="AU268" s="191" t="s">
        <v>84</v>
      </c>
      <c r="AY268" s="19" t="s">
        <v>145</v>
      </c>
      <c r="BE268" s="192">
        <f>IF(N268="základní",J268,0)</f>
        <v>0</v>
      </c>
      <c r="BF268" s="192">
        <f>IF(N268="snížená",J268,0)</f>
        <v>0</v>
      </c>
      <c r="BG268" s="192">
        <f>IF(N268="zákl. přenesená",J268,0)</f>
        <v>0</v>
      </c>
      <c r="BH268" s="192">
        <f>IF(N268="sníž. přenesená",J268,0)</f>
        <v>0</v>
      </c>
      <c r="BI268" s="192">
        <f>IF(N268="nulová",J268,0)</f>
        <v>0</v>
      </c>
      <c r="BJ268" s="19" t="s">
        <v>82</v>
      </c>
      <c r="BK268" s="192">
        <f>ROUND(I268*H268,2)</f>
        <v>0</v>
      </c>
      <c r="BL268" s="19" t="s">
        <v>263</v>
      </c>
      <c r="BM268" s="191" t="s">
        <v>1666</v>
      </c>
    </row>
    <row r="269" s="2" customFormat="1">
      <c r="A269" s="38"/>
      <c r="B269" s="39"/>
      <c r="C269" s="38"/>
      <c r="D269" s="193" t="s">
        <v>154</v>
      </c>
      <c r="E269" s="38"/>
      <c r="F269" s="194" t="s">
        <v>1667</v>
      </c>
      <c r="G269" s="38"/>
      <c r="H269" s="38"/>
      <c r="I269" s="195"/>
      <c r="J269" s="38"/>
      <c r="K269" s="38"/>
      <c r="L269" s="39"/>
      <c r="M269" s="196"/>
      <c r="N269" s="197"/>
      <c r="O269" s="77"/>
      <c r="P269" s="77"/>
      <c r="Q269" s="77"/>
      <c r="R269" s="77"/>
      <c r="S269" s="77"/>
      <c r="T269" s="78"/>
      <c r="U269" s="38"/>
      <c r="V269" s="38"/>
      <c r="W269" s="38"/>
      <c r="X269" s="38"/>
      <c r="Y269" s="38"/>
      <c r="Z269" s="38"/>
      <c r="AA269" s="38"/>
      <c r="AB269" s="38"/>
      <c r="AC269" s="38"/>
      <c r="AD269" s="38"/>
      <c r="AE269" s="38"/>
      <c r="AT269" s="19" t="s">
        <v>154</v>
      </c>
      <c r="AU269" s="19" t="s">
        <v>84</v>
      </c>
    </row>
    <row r="270" s="2" customFormat="1">
      <c r="A270" s="38"/>
      <c r="B270" s="39"/>
      <c r="C270" s="38"/>
      <c r="D270" s="198" t="s">
        <v>156</v>
      </c>
      <c r="E270" s="38"/>
      <c r="F270" s="199" t="s">
        <v>1668</v>
      </c>
      <c r="G270" s="38"/>
      <c r="H270" s="38"/>
      <c r="I270" s="195"/>
      <c r="J270" s="38"/>
      <c r="K270" s="38"/>
      <c r="L270" s="39"/>
      <c r="M270" s="196"/>
      <c r="N270" s="197"/>
      <c r="O270" s="77"/>
      <c r="P270" s="77"/>
      <c r="Q270" s="77"/>
      <c r="R270" s="77"/>
      <c r="S270" s="77"/>
      <c r="T270" s="78"/>
      <c r="U270" s="38"/>
      <c r="V270" s="38"/>
      <c r="W270" s="38"/>
      <c r="X270" s="38"/>
      <c r="Y270" s="38"/>
      <c r="Z270" s="38"/>
      <c r="AA270" s="38"/>
      <c r="AB270" s="38"/>
      <c r="AC270" s="38"/>
      <c r="AD270" s="38"/>
      <c r="AE270" s="38"/>
      <c r="AT270" s="19" t="s">
        <v>156</v>
      </c>
      <c r="AU270" s="19" t="s">
        <v>84</v>
      </c>
    </row>
    <row r="271" s="15" customFormat="1">
      <c r="A271" s="15"/>
      <c r="B271" s="216"/>
      <c r="C271" s="15"/>
      <c r="D271" s="193" t="s">
        <v>158</v>
      </c>
      <c r="E271" s="217" t="s">
        <v>1</v>
      </c>
      <c r="F271" s="218" t="s">
        <v>1669</v>
      </c>
      <c r="G271" s="15"/>
      <c r="H271" s="217" t="s">
        <v>1</v>
      </c>
      <c r="I271" s="219"/>
      <c r="J271" s="15"/>
      <c r="K271" s="15"/>
      <c r="L271" s="216"/>
      <c r="M271" s="220"/>
      <c r="N271" s="221"/>
      <c r="O271" s="221"/>
      <c r="P271" s="221"/>
      <c r="Q271" s="221"/>
      <c r="R271" s="221"/>
      <c r="S271" s="221"/>
      <c r="T271" s="222"/>
      <c r="U271" s="15"/>
      <c r="V271" s="15"/>
      <c r="W271" s="15"/>
      <c r="X271" s="15"/>
      <c r="Y271" s="15"/>
      <c r="Z271" s="15"/>
      <c r="AA271" s="15"/>
      <c r="AB271" s="15"/>
      <c r="AC271" s="15"/>
      <c r="AD271" s="15"/>
      <c r="AE271" s="15"/>
      <c r="AT271" s="217" t="s">
        <v>158</v>
      </c>
      <c r="AU271" s="217" t="s">
        <v>84</v>
      </c>
      <c r="AV271" s="15" t="s">
        <v>82</v>
      </c>
      <c r="AW271" s="15" t="s">
        <v>31</v>
      </c>
      <c r="AX271" s="15" t="s">
        <v>74</v>
      </c>
      <c r="AY271" s="217" t="s">
        <v>145</v>
      </c>
    </row>
    <row r="272" s="13" customFormat="1">
      <c r="A272" s="13"/>
      <c r="B272" s="200"/>
      <c r="C272" s="13"/>
      <c r="D272" s="193" t="s">
        <v>158</v>
      </c>
      <c r="E272" s="201" t="s">
        <v>1</v>
      </c>
      <c r="F272" s="202" t="s">
        <v>1617</v>
      </c>
      <c r="G272" s="13"/>
      <c r="H272" s="203">
        <v>6</v>
      </c>
      <c r="I272" s="204"/>
      <c r="J272" s="13"/>
      <c r="K272" s="13"/>
      <c r="L272" s="200"/>
      <c r="M272" s="205"/>
      <c r="N272" s="206"/>
      <c r="O272" s="206"/>
      <c r="P272" s="206"/>
      <c r="Q272" s="206"/>
      <c r="R272" s="206"/>
      <c r="S272" s="206"/>
      <c r="T272" s="207"/>
      <c r="U272" s="13"/>
      <c r="V272" s="13"/>
      <c r="W272" s="13"/>
      <c r="X272" s="13"/>
      <c r="Y272" s="13"/>
      <c r="Z272" s="13"/>
      <c r="AA272" s="13"/>
      <c r="AB272" s="13"/>
      <c r="AC272" s="13"/>
      <c r="AD272" s="13"/>
      <c r="AE272" s="13"/>
      <c r="AT272" s="201" t="s">
        <v>158</v>
      </c>
      <c r="AU272" s="201" t="s">
        <v>84</v>
      </c>
      <c r="AV272" s="13" t="s">
        <v>84</v>
      </c>
      <c r="AW272" s="13" t="s">
        <v>31</v>
      </c>
      <c r="AX272" s="13" t="s">
        <v>74</v>
      </c>
      <c r="AY272" s="201" t="s">
        <v>145</v>
      </c>
    </row>
    <row r="273" s="14" customFormat="1">
      <c r="A273" s="14"/>
      <c r="B273" s="208"/>
      <c r="C273" s="14"/>
      <c r="D273" s="193" t="s">
        <v>158</v>
      </c>
      <c r="E273" s="209" t="s">
        <v>1</v>
      </c>
      <c r="F273" s="210" t="s">
        <v>160</v>
      </c>
      <c r="G273" s="14"/>
      <c r="H273" s="211">
        <v>6</v>
      </c>
      <c r="I273" s="212"/>
      <c r="J273" s="14"/>
      <c r="K273" s="14"/>
      <c r="L273" s="208"/>
      <c r="M273" s="213"/>
      <c r="N273" s="214"/>
      <c r="O273" s="214"/>
      <c r="P273" s="214"/>
      <c r="Q273" s="214"/>
      <c r="R273" s="214"/>
      <c r="S273" s="214"/>
      <c r="T273" s="215"/>
      <c r="U273" s="14"/>
      <c r="V273" s="14"/>
      <c r="W273" s="14"/>
      <c r="X273" s="14"/>
      <c r="Y273" s="14"/>
      <c r="Z273" s="14"/>
      <c r="AA273" s="14"/>
      <c r="AB273" s="14"/>
      <c r="AC273" s="14"/>
      <c r="AD273" s="14"/>
      <c r="AE273" s="14"/>
      <c r="AT273" s="209" t="s">
        <v>158</v>
      </c>
      <c r="AU273" s="209" t="s">
        <v>84</v>
      </c>
      <c r="AV273" s="14" t="s">
        <v>152</v>
      </c>
      <c r="AW273" s="14" t="s">
        <v>31</v>
      </c>
      <c r="AX273" s="14" t="s">
        <v>82</v>
      </c>
      <c r="AY273" s="209" t="s">
        <v>145</v>
      </c>
    </row>
    <row r="274" s="2" customFormat="1" ht="24.15" customHeight="1">
      <c r="A274" s="38"/>
      <c r="B274" s="179"/>
      <c r="C274" s="224" t="s">
        <v>304</v>
      </c>
      <c r="D274" s="224" t="s">
        <v>238</v>
      </c>
      <c r="E274" s="225" t="s">
        <v>1670</v>
      </c>
      <c r="F274" s="226" t="s">
        <v>1671</v>
      </c>
      <c r="G274" s="227" t="s">
        <v>1672</v>
      </c>
      <c r="H274" s="228">
        <v>12</v>
      </c>
      <c r="I274" s="229"/>
      <c r="J274" s="230">
        <f>ROUND(I274*H274,2)</f>
        <v>0</v>
      </c>
      <c r="K274" s="226" t="s">
        <v>151</v>
      </c>
      <c r="L274" s="231"/>
      <c r="M274" s="232" t="s">
        <v>1</v>
      </c>
      <c r="N274" s="233" t="s">
        <v>39</v>
      </c>
      <c r="O274" s="77"/>
      <c r="P274" s="189">
        <f>O274*H274</f>
        <v>0</v>
      </c>
      <c r="Q274" s="189">
        <v>5.0000000000000002E-05</v>
      </c>
      <c r="R274" s="189">
        <f>Q274*H274</f>
        <v>0.00060000000000000006</v>
      </c>
      <c r="S274" s="189">
        <v>0</v>
      </c>
      <c r="T274" s="190">
        <f>S274*H274</f>
        <v>0</v>
      </c>
      <c r="U274" s="38"/>
      <c r="V274" s="38"/>
      <c r="W274" s="38"/>
      <c r="X274" s="38"/>
      <c r="Y274" s="38"/>
      <c r="Z274" s="38"/>
      <c r="AA274" s="38"/>
      <c r="AB274" s="38"/>
      <c r="AC274" s="38"/>
      <c r="AD274" s="38"/>
      <c r="AE274" s="38"/>
      <c r="AR274" s="191" t="s">
        <v>304</v>
      </c>
      <c r="AT274" s="191" t="s">
        <v>238</v>
      </c>
      <c r="AU274" s="191" t="s">
        <v>84</v>
      </c>
      <c r="AY274" s="19" t="s">
        <v>145</v>
      </c>
      <c r="BE274" s="192">
        <f>IF(N274="základní",J274,0)</f>
        <v>0</v>
      </c>
      <c r="BF274" s="192">
        <f>IF(N274="snížená",J274,0)</f>
        <v>0</v>
      </c>
      <c r="BG274" s="192">
        <f>IF(N274="zákl. přenesená",J274,0)</f>
        <v>0</v>
      </c>
      <c r="BH274" s="192">
        <f>IF(N274="sníž. přenesená",J274,0)</f>
        <v>0</v>
      </c>
      <c r="BI274" s="192">
        <f>IF(N274="nulová",J274,0)</f>
        <v>0</v>
      </c>
      <c r="BJ274" s="19" t="s">
        <v>82</v>
      </c>
      <c r="BK274" s="192">
        <f>ROUND(I274*H274,2)</f>
        <v>0</v>
      </c>
      <c r="BL274" s="19" t="s">
        <v>263</v>
      </c>
      <c r="BM274" s="191" t="s">
        <v>1673</v>
      </c>
    </row>
    <row r="275" s="2" customFormat="1">
      <c r="A275" s="38"/>
      <c r="B275" s="39"/>
      <c r="C275" s="38"/>
      <c r="D275" s="193" t="s">
        <v>154</v>
      </c>
      <c r="E275" s="38"/>
      <c r="F275" s="194" t="s">
        <v>1671</v>
      </c>
      <c r="G275" s="38"/>
      <c r="H275" s="38"/>
      <c r="I275" s="195"/>
      <c r="J275" s="38"/>
      <c r="K275" s="38"/>
      <c r="L275" s="39"/>
      <c r="M275" s="196"/>
      <c r="N275" s="197"/>
      <c r="O275" s="77"/>
      <c r="P275" s="77"/>
      <c r="Q275" s="77"/>
      <c r="R275" s="77"/>
      <c r="S275" s="77"/>
      <c r="T275" s="78"/>
      <c r="U275" s="38"/>
      <c r="V275" s="38"/>
      <c r="W275" s="38"/>
      <c r="X275" s="38"/>
      <c r="Y275" s="38"/>
      <c r="Z275" s="38"/>
      <c r="AA275" s="38"/>
      <c r="AB275" s="38"/>
      <c r="AC275" s="38"/>
      <c r="AD275" s="38"/>
      <c r="AE275" s="38"/>
      <c r="AT275" s="19" t="s">
        <v>154</v>
      </c>
      <c r="AU275" s="19" t="s">
        <v>84</v>
      </c>
    </row>
    <row r="276" s="2" customFormat="1" ht="37.8" customHeight="1">
      <c r="A276" s="38"/>
      <c r="B276" s="179"/>
      <c r="C276" s="224" t="s">
        <v>372</v>
      </c>
      <c r="D276" s="224" t="s">
        <v>238</v>
      </c>
      <c r="E276" s="225" t="s">
        <v>1674</v>
      </c>
      <c r="F276" s="226" t="s">
        <v>1675</v>
      </c>
      <c r="G276" s="227" t="s">
        <v>233</v>
      </c>
      <c r="H276" s="228">
        <v>3</v>
      </c>
      <c r="I276" s="229"/>
      <c r="J276" s="230">
        <f>ROUND(I276*H276,2)</f>
        <v>0</v>
      </c>
      <c r="K276" s="226" t="s">
        <v>151</v>
      </c>
      <c r="L276" s="231"/>
      <c r="M276" s="232" t="s">
        <v>1</v>
      </c>
      <c r="N276" s="233" t="s">
        <v>39</v>
      </c>
      <c r="O276" s="77"/>
      <c r="P276" s="189">
        <f>O276*H276</f>
        <v>0</v>
      </c>
      <c r="Q276" s="189">
        <v>0.032000000000000001</v>
      </c>
      <c r="R276" s="189">
        <f>Q276*H276</f>
        <v>0.096000000000000002</v>
      </c>
      <c r="S276" s="189">
        <v>0</v>
      </c>
      <c r="T276" s="190">
        <f>S276*H276</f>
        <v>0</v>
      </c>
      <c r="U276" s="38"/>
      <c r="V276" s="38"/>
      <c r="W276" s="38"/>
      <c r="X276" s="38"/>
      <c r="Y276" s="38"/>
      <c r="Z276" s="38"/>
      <c r="AA276" s="38"/>
      <c r="AB276" s="38"/>
      <c r="AC276" s="38"/>
      <c r="AD276" s="38"/>
      <c r="AE276" s="38"/>
      <c r="AR276" s="191" t="s">
        <v>304</v>
      </c>
      <c r="AT276" s="191" t="s">
        <v>238</v>
      </c>
      <c r="AU276" s="191" t="s">
        <v>84</v>
      </c>
      <c r="AY276" s="19" t="s">
        <v>145</v>
      </c>
      <c r="BE276" s="192">
        <f>IF(N276="základní",J276,0)</f>
        <v>0</v>
      </c>
      <c r="BF276" s="192">
        <f>IF(N276="snížená",J276,0)</f>
        <v>0</v>
      </c>
      <c r="BG276" s="192">
        <f>IF(N276="zákl. přenesená",J276,0)</f>
        <v>0</v>
      </c>
      <c r="BH276" s="192">
        <f>IF(N276="sníž. přenesená",J276,0)</f>
        <v>0</v>
      </c>
      <c r="BI276" s="192">
        <f>IF(N276="nulová",J276,0)</f>
        <v>0</v>
      </c>
      <c r="BJ276" s="19" t="s">
        <v>82</v>
      </c>
      <c r="BK276" s="192">
        <f>ROUND(I276*H276,2)</f>
        <v>0</v>
      </c>
      <c r="BL276" s="19" t="s">
        <v>263</v>
      </c>
      <c r="BM276" s="191" t="s">
        <v>1676</v>
      </c>
    </row>
    <row r="277" s="2" customFormat="1">
      <c r="A277" s="38"/>
      <c r="B277" s="39"/>
      <c r="C277" s="38"/>
      <c r="D277" s="193" t="s">
        <v>154</v>
      </c>
      <c r="E277" s="38"/>
      <c r="F277" s="194" t="s">
        <v>1675</v>
      </c>
      <c r="G277" s="38"/>
      <c r="H277" s="38"/>
      <c r="I277" s="195"/>
      <c r="J277" s="38"/>
      <c r="K277" s="38"/>
      <c r="L277" s="39"/>
      <c r="M277" s="196"/>
      <c r="N277" s="197"/>
      <c r="O277" s="77"/>
      <c r="P277" s="77"/>
      <c r="Q277" s="77"/>
      <c r="R277" s="77"/>
      <c r="S277" s="77"/>
      <c r="T277" s="78"/>
      <c r="U277" s="38"/>
      <c r="V277" s="38"/>
      <c r="W277" s="38"/>
      <c r="X277" s="38"/>
      <c r="Y277" s="38"/>
      <c r="Z277" s="38"/>
      <c r="AA277" s="38"/>
      <c r="AB277" s="38"/>
      <c r="AC277" s="38"/>
      <c r="AD277" s="38"/>
      <c r="AE277" s="38"/>
      <c r="AT277" s="19" t="s">
        <v>154</v>
      </c>
      <c r="AU277" s="19" t="s">
        <v>84</v>
      </c>
    </row>
    <row r="278" s="13" customFormat="1">
      <c r="A278" s="13"/>
      <c r="B278" s="200"/>
      <c r="C278" s="13"/>
      <c r="D278" s="193" t="s">
        <v>158</v>
      </c>
      <c r="E278" s="13"/>
      <c r="F278" s="202" t="s">
        <v>1677</v>
      </c>
      <c r="G278" s="13"/>
      <c r="H278" s="203">
        <v>3</v>
      </c>
      <c r="I278" s="204"/>
      <c r="J278" s="13"/>
      <c r="K278" s="13"/>
      <c r="L278" s="200"/>
      <c r="M278" s="205"/>
      <c r="N278" s="206"/>
      <c r="O278" s="206"/>
      <c r="P278" s="206"/>
      <c r="Q278" s="206"/>
      <c r="R278" s="206"/>
      <c r="S278" s="206"/>
      <c r="T278" s="207"/>
      <c r="U278" s="13"/>
      <c r="V278" s="13"/>
      <c r="W278" s="13"/>
      <c r="X278" s="13"/>
      <c r="Y278" s="13"/>
      <c r="Z278" s="13"/>
      <c r="AA278" s="13"/>
      <c r="AB278" s="13"/>
      <c r="AC278" s="13"/>
      <c r="AD278" s="13"/>
      <c r="AE278" s="13"/>
      <c r="AT278" s="201" t="s">
        <v>158</v>
      </c>
      <c r="AU278" s="201" t="s">
        <v>84</v>
      </c>
      <c r="AV278" s="13" t="s">
        <v>84</v>
      </c>
      <c r="AW278" s="13" t="s">
        <v>3</v>
      </c>
      <c r="AX278" s="13" t="s">
        <v>82</v>
      </c>
      <c r="AY278" s="201" t="s">
        <v>145</v>
      </c>
    </row>
    <row r="279" s="2" customFormat="1" ht="21.75" customHeight="1">
      <c r="A279" s="38"/>
      <c r="B279" s="179"/>
      <c r="C279" s="224" t="s">
        <v>377</v>
      </c>
      <c r="D279" s="224" t="s">
        <v>238</v>
      </c>
      <c r="E279" s="225" t="s">
        <v>1678</v>
      </c>
      <c r="F279" s="226" t="s">
        <v>1679</v>
      </c>
      <c r="G279" s="227" t="s">
        <v>150</v>
      </c>
      <c r="H279" s="228">
        <v>3</v>
      </c>
      <c r="I279" s="229"/>
      <c r="J279" s="230">
        <f>ROUND(I279*H279,2)</f>
        <v>0</v>
      </c>
      <c r="K279" s="226" t="s">
        <v>151</v>
      </c>
      <c r="L279" s="231"/>
      <c r="M279" s="232" t="s">
        <v>1</v>
      </c>
      <c r="N279" s="233" t="s">
        <v>39</v>
      </c>
      <c r="O279" s="77"/>
      <c r="P279" s="189">
        <f>O279*H279</f>
        <v>0</v>
      </c>
      <c r="Q279" s="189">
        <v>0.114</v>
      </c>
      <c r="R279" s="189">
        <f>Q279*H279</f>
        <v>0.34200000000000003</v>
      </c>
      <c r="S279" s="189">
        <v>0</v>
      </c>
      <c r="T279" s="190">
        <f>S279*H279</f>
        <v>0</v>
      </c>
      <c r="U279" s="38"/>
      <c r="V279" s="38"/>
      <c r="W279" s="38"/>
      <c r="X279" s="38"/>
      <c r="Y279" s="38"/>
      <c r="Z279" s="38"/>
      <c r="AA279" s="38"/>
      <c r="AB279" s="38"/>
      <c r="AC279" s="38"/>
      <c r="AD279" s="38"/>
      <c r="AE279" s="38"/>
      <c r="AR279" s="191" t="s">
        <v>304</v>
      </c>
      <c r="AT279" s="191" t="s">
        <v>238</v>
      </c>
      <c r="AU279" s="191" t="s">
        <v>84</v>
      </c>
      <c r="AY279" s="19" t="s">
        <v>145</v>
      </c>
      <c r="BE279" s="192">
        <f>IF(N279="základní",J279,0)</f>
        <v>0</v>
      </c>
      <c r="BF279" s="192">
        <f>IF(N279="snížená",J279,0)</f>
        <v>0</v>
      </c>
      <c r="BG279" s="192">
        <f>IF(N279="zákl. přenesená",J279,0)</f>
        <v>0</v>
      </c>
      <c r="BH279" s="192">
        <f>IF(N279="sníž. přenesená",J279,0)</f>
        <v>0</v>
      </c>
      <c r="BI279" s="192">
        <f>IF(N279="nulová",J279,0)</f>
        <v>0</v>
      </c>
      <c r="BJ279" s="19" t="s">
        <v>82</v>
      </c>
      <c r="BK279" s="192">
        <f>ROUND(I279*H279,2)</f>
        <v>0</v>
      </c>
      <c r="BL279" s="19" t="s">
        <v>263</v>
      </c>
      <c r="BM279" s="191" t="s">
        <v>1680</v>
      </c>
    </row>
    <row r="280" s="2" customFormat="1">
      <c r="A280" s="38"/>
      <c r="B280" s="39"/>
      <c r="C280" s="38"/>
      <c r="D280" s="193" t="s">
        <v>154</v>
      </c>
      <c r="E280" s="38"/>
      <c r="F280" s="194" t="s">
        <v>1679</v>
      </c>
      <c r="G280" s="38"/>
      <c r="H280" s="38"/>
      <c r="I280" s="195"/>
      <c r="J280" s="38"/>
      <c r="K280" s="38"/>
      <c r="L280" s="39"/>
      <c r="M280" s="196"/>
      <c r="N280" s="197"/>
      <c r="O280" s="77"/>
      <c r="P280" s="77"/>
      <c r="Q280" s="77"/>
      <c r="R280" s="77"/>
      <c r="S280" s="77"/>
      <c r="T280" s="78"/>
      <c r="U280" s="38"/>
      <c r="V280" s="38"/>
      <c r="W280" s="38"/>
      <c r="X280" s="38"/>
      <c r="Y280" s="38"/>
      <c r="Z280" s="38"/>
      <c r="AA280" s="38"/>
      <c r="AB280" s="38"/>
      <c r="AC280" s="38"/>
      <c r="AD280" s="38"/>
      <c r="AE280" s="38"/>
      <c r="AT280" s="19" t="s">
        <v>154</v>
      </c>
      <c r="AU280" s="19" t="s">
        <v>84</v>
      </c>
    </row>
    <row r="281" s="2" customFormat="1" ht="16.5" customHeight="1">
      <c r="A281" s="38"/>
      <c r="B281" s="179"/>
      <c r="C281" s="180" t="s">
        <v>383</v>
      </c>
      <c r="D281" s="180" t="s">
        <v>147</v>
      </c>
      <c r="E281" s="181" t="s">
        <v>1681</v>
      </c>
      <c r="F281" s="182" t="s">
        <v>1682</v>
      </c>
      <c r="G281" s="183" t="s">
        <v>1683</v>
      </c>
      <c r="H281" s="184">
        <v>1</v>
      </c>
      <c r="I281" s="185"/>
      <c r="J281" s="186">
        <f>ROUND(I281*H281,2)</f>
        <v>0</v>
      </c>
      <c r="K281" s="182" t="s">
        <v>151</v>
      </c>
      <c r="L281" s="39"/>
      <c r="M281" s="187" t="s">
        <v>1</v>
      </c>
      <c r="N281" s="188" t="s">
        <v>39</v>
      </c>
      <c r="O281" s="77"/>
      <c r="P281" s="189">
        <f>O281*H281</f>
        <v>0</v>
      </c>
      <c r="Q281" s="189">
        <v>0</v>
      </c>
      <c r="R281" s="189">
        <f>Q281*H281</f>
        <v>0</v>
      </c>
      <c r="S281" s="189">
        <v>0</v>
      </c>
      <c r="T281" s="190">
        <f>S281*H281</f>
        <v>0</v>
      </c>
      <c r="U281" s="38"/>
      <c r="V281" s="38"/>
      <c r="W281" s="38"/>
      <c r="X281" s="38"/>
      <c r="Y281" s="38"/>
      <c r="Z281" s="38"/>
      <c r="AA281" s="38"/>
      <c r="AB281" s="38"/>
      <c r="AC281" s="38"/>
      <c r="AD281" s="38"/>
      <c r="AE281" s="38"/>
      <c r="AR281" s="191" t="s">
        <v>263</v>
      </c>
      <c r="AT281" s="191" t="s">
        <v>147</v>
      </c>
      <c r="AU281" s="191" t="s">
        <v>84</v>
      </c>
      <c r="AY281" s="19" t="s">
        <v>145</v>
      </c>
      <c r="BE281" s="192">
        <f>IF(N281="základní",J281,0)</f>
        <v>0</v>
      </c>
      <c r="BF281" s="192">
        <f>IF(N281="snížená",J281,0)</f>
        <v>0</v>
      </c>
      <c r="BG281" s="192">
        <f>IF(N281="zákl. přenesená",J281,0)</f>
        <v>0</v>
      </c>
      <c r="BH281" s="192">
        <f>IF(N281="sníž. přenesená",J281,0)</f>
        <v>0</v>
      </c>
      <c r="BI281" s="192">
        <f>IF(N281="nulová",J281,0)</f>
        <v>0</v>
      </c>
      <c r="BJ281" s="19" t="s">
        <v>82</v>
      </c>
      <c r="BK281" s="192">
        <f>ROUND(I281*H281,2)</f>
        <v>0</v>
      </c>
      <c r="BL281" s="19" t="s">
        <v>263</v>
      </c>
      <c r="BM281" s="191" t="s">
        <v>1684</v>
      </c>
    </row>
    <row r="282" s="2" customFormat="1">
      <c r="A282" s="38"/>
      <c r="B282" s="39"/>
      <c r="C282" s="38"/>
      <c r="D282" s="193" t="s">
        <v>154</v>
      </c>
      <c r="E282" s="38"/>
      <c r="F282" s="194" t="s">
        <v>1682</v>
      </c>
      <c r="G282" s="38"/>
      <c r="H282" s="38"/>
      <c r="I282" s="195"/>
      <c r="J282" s="38"/>
      <c r="K282" s="38"/>
      <c r="L282" s="39"/>
      <c r="M282" s="196"/>
      <c r="N282" s="197"/>
      <c r="O282" s="77"/>
      <c r="P282" s="77"/>
      <c r="Q282" s="77"/>
      <c r="R282" s="77"/>
      <c r="S282" s="77"/>
      <c r="T282" s="78"/>
      <c r="U282" s="38"/>
      <c r="V282" s="38"/>
      <c r="W282" s="38"/>
      <c r="X282" s="38"/>
      <c r="Y282" s="38"/>
      <c r="Z282" s="38"/>
      <c r="AA282" s="38"/>
      <c r="AB282" s="38"/>
      <c r="AC282" s="38"/>
      <c r="AD282" s="38"/>
      <c r="AE282" s="38"/>
      <c r="AT282" s="19" t="s">
        <v>154</v>
      </c>
      <c r="AU282" s="19" t="s">
        <v>84</v>
      </c>
    </row>
    <row r="283" s="2" customFormat="1">
      <c r="A283" s="38"/>
      <c r="B283" s="39"/>
      <c r="C283" s="38"/>
      <c r="D283" s="198" t="s">
        <v>156</v>
      </c>
      <c r="E283" s="38"/>
      <c r="F283" s="199" t="s">
        <v>1685</v>
      </c>
      <c r="G283" s="38"/>
      <c r="H283" s="38"/>
      <c r="I283" s="195"/>
      <c r="J283" s="38"/>
      <c r="K283" s="38"/>
      <c r="L283" s="39"/>
      <c r="M283" s="196"/>
      <c r="N283" s="197"/>
      <c r="O283" s="77"/>
      <c r="P283" s="77"/>
      <c r="Q283" s="77"/>
      <c r="R283" s="77"/>
      <c r="S283" s="77"/>
      <c r="T283" s="78"/>
      <c r="U283" s="38"/>
      <c r="V283" s="38"/>
      <c r="W283" s="38"/>
      <c r="X283" s="38"/>
      <c r="Y283" s="38"/>
      <c r="Z283" s="38"/>
      <c r="AA283" s="38"/>
      <c r="AB283" s="38"/>
      <c r="AC283" s="38"/>
      <c r="AD283" s="38"/>
      <c r="AE283" s="38"/>
      <c r="AT283" s="19" t="s">
        <v>156</v>
      </c>
      <c r="AU283" s="19" t="s">
        <v>84</v>
      </c>
    </row>
    <row r="284" s="15" customFormat="1">
      <c r="A284" s="15"/>
      <c r="B284" s="216"/>
      <c r="C284" s="15"/>
      <c r="D284" s="193" t="s">
        <v>158</v>
      </c>
      <c r="E284" s="217" t="s">
        <v>1</v>
      </c>
      <c r="F284" s="218" t="s">
        <v>1686</v>
      </c>
      <c r="G284" s="15"/>
      <c r="H284" s="217" t="s">
        <v>1</v>
      </c>
      <c r="I284" s="219"/>
      <c r="J284" s="15"/>
      <c r="K284" s="15"/>
      <c r="L284" s="216"/>
      <c r="M284" s="220"/>
      <c r="N284" s="221"/>
      <c r="O284" s="221"/>
      <c r="P284" s="221"/>
      <c r="Q284" s="221"/>
      <c r="R284" s="221"/>
      <c r="S284" s="221"/>
      <c r="T284" s="222"/>
      <c r="U284" s="15"/>
      <c r="V284" s="15"/>
      <c r="W284" s="15"/>
      <c r="X284" s="15"/>
      <c r="Y284" s="15"/>
      <c r="Z284" s="15"/>
      <c r="AA284" s="15"/>
      <c r="AB284" s="15"/>
      <c r="AC284" s="15"/>
      <c r="AD284" s="15"/>
      <c r="AE284" s="15"/>
      <c r="AT284" s="217" t="s">
        <v>158</v>
      </c>
      <c r="AU284" s="217" t="s">
        <v>84</v>
      </c>
      <c r="AV284" s="15" t="s">
        <v>82</v>
      </c>
      <c r="AW284" s="15" t="s">
        <v>31</v>
      </c>
      <c r="AX284" s="15" t="s">
        <v>74</v>
      </c>
      <c r="AY284" s="217" t="s">
        <v>145</v>
      </c>
    </row>
    <row r="285" s="15" customFormat="1">
      <c r="A285" s="15"/>
      <c r="B285" s="216"/>
      <c r="C285" s="15"/>
      <c r="D285" s="193" t="s">
        <v>158</v>
      </c>
      <c r="E285" s="217" t="s">
        <v>1</v>
      </c>
      <c r="F285" s="218" t="s">
        <v>1597</v>
      </c>
      <c r="G285" s="15"/>
      <c r="H285" s="217" t="s">
        <v>1</v>
      </c>
      <c r="I285" s="219"/>
      <c r="J285" s="15"/>
      <c r="K285" s="15"/>
      <c r="L285" s="216"/>
      <c r="M285" s="220"/>
      <c r="N285" s="221"/>
      <c r="O285" s="221"/>
      <c r="P285" s="221"/>
      <c r="Q285" s="221"/>
      <c r="R285" s="221"/>
      <c r="S285" s="221"/>
      <c r="T285" s="222"/>
      <c r="U285" s="15"/>
      <c r="V285" s="15"/>
      <c r="W285" s="15"/>
      <c r="X285" s="15"/>
      <c r="Y285" s="15"/>
      <c r="Z285" s="15"/>
      <c r="AA285" s="15"/>
      <c r="AB285" s="15"/>
      <c r="AC285" s="15"/>
      <c r="AD285" s="15"/>
      <c r="AE285" s="15"/>
      <c r="AT285" s="217" t="s">
        <v>158</v>
      </c>
      <c r="AU285" s="217" t="s">
        <v>84</v>
      </c>
      <c r="AV285" s="15" t="s">
        <v>82</v>
      </c>
      <c r="AW285" s="15" t="s">
        <v>31</v>
      </c>
      <c r="AX285" s="15" t="s">
        <v>74</v>
      </c>
      <c r="AY285" s="217" t="s">
        <v>145</v>
      </c>
    </row>
    <row r="286" s="13" customFormat="1">
      <c r="A286" s="13"/>
      <c r="B286" s="200"/>
      <c r="C286" s="13"/>
      <c r="D286" s="193" t="s">
        <v>158</v>
      </c>
      <c r="E286" s="201" t="s">
        <v>1</v>
      </c>
      <c r="F286" s="202" t="s">
        <v>1687</v>
      </c>
      <c r="G286" s="13"/>
      <c r="H286" s="203">
        <v>1</v>
      </c>
      <c r="I286" s="204"/>
      <c r="J286" s="13"/>
      <c r="K286" s="13"/>
      <c r="L286" s="200"/>
      <c r="M286" s="205"/>
      <c r="N286" s="206"/>
      <c r="O286" s="206"/>
      <c r="P286" s="206"/>
      <c r="Q286" s="206"/>
      <c r="R286" s="206"/>
      <c r="S286" s="206"/>
      <c r="T286" s="207"/>
      <c r="U286" s="13"/>
      <c r="V286" s="13"/>
      <c r="W286" s="13"/>
      <c r="X286" s="13"/>
      <c r="Y286" s="13"/>
      <c r="Z286" s="13"/>
      <c r="AA286" s="13"/>
      <c r="AB286" s="13"/>
      <c r="AC286" s="13"/>
      <c r="AD286" s="13"/>
      <c r="AE286" s="13"/>
      <c r="AT286" s="201" t="s">
        <v>158</v>
      </c>
      <c r="AU286" s="201" t="s">
        <v>84</v>
      </c>
      <c r="AV286" s="13" t="s">
        <v>84</v>
      </c>
      <c r="AW286" s="13" t="s">
        <v>31</v>
      </c>
      <c r="AX286" s="13" t="s">
        <v>74</v>
      </c>
      <c r="AY286" s="201" t="s">
        <v>145</v>
      </c>
    </row>
    <row r="287" s="14" customFormat="1">
      <c r="A287" s="14"/>
      <c r="B287" s="208"/>
      <c r="C287" s="14"/>
      <c r="D287" s="193" t="s">
        <v>158</v>
      </c>
      <c r="E287" s="209" t="s">
        <v>1</v>
      </c>
      <c r="F287" s="210" t="s">
        <v>160</v>
      </c>
      <c r="G287" s="14"/>
      <c r="H287" s="211">
        <v>1</v>
      </c>
      <c r="I287" s="212"/>
      <c r="J287" s="14"/>
      <c r="K287" s="14"/>
      <c r="L287" s="208"/>
      <c r="M287" s="213"/>
      <c r="N287" s="214"/>
      <c r="O287" s="214"/>
      <c r="P287" s="214"/>
      <c r="Q287" s="214"/>
      <c r="R287" s="214"/>
      <c r="S287" s="214"/>
      <c r="T287" s="215"/>
      <c r="U287" s="14"/>
      <c r="V287" s="14"/>
      <c r="W287" s="14"/>
      <c r="X287" s="14"/>
      <c r="Y287" s="14"/>
      <c r="Z287" s="14"/>
      <c r="AA287" s="14"/>
      <c r="AB287" s="14"/>
      <c r="AC287" s="14"/>
      <c r="AD287" s="14"/>
      <c r="AE287" s="14"/>
      <c r="AT287" s="209" t="s">
        <v>158</v>
      </c>
      <c r="AU287" s="209" t="s">
        <v>84</v>
      </c>
      <c r="AV287" s="14" t="s">
        <v>152</v>
      </c>
      <c r="AW287" s="14" t="s">
        <v>31</v>
      </c>
      <c r="AX287" s="14" t="s">
        <v>82</v>
      </c>
      <c r="AY287" s="209" t="s">
        <v>145</v>
      </c>
    </row>
    <row r="288" s="2" customFormat="1" ht="16.5" customHeight="1">
      <c r="A288" s="38"/>
      <c r="B288" s="179"/>
      <c r="C288" s="224" t="s">
        <v>389</v>
      </c>
      <c r="D288" s="224" t="s">
        <v>238</v>
      </c>
      <c r="E288" s="225" t="s">
        <v>1688</v>
      </c>
      <c r="F288" s="226" t="s">
        <v>1689</v>
      </c>
      <c r="G288" s="227" t="s">
        <v>1683</v>
      </c>
      <c r="H288" s="228">
        <v>1</v>
      </c>
      <c r="I288" s="229"/>
      <c r="J288" s="230">
        <f>ROUND(I288*H288,2)</f>
        <v>0</v>
      </c>
      <c r="K288" s="226" t="s">
        <v>151</v>
      </c>
      <c r="L288" s="231"/>
      <c r="M288" s="232" t="s">
        <v>1</v>
      </c>
      <c r="N288" s="233" t="s">
        <v>39</v>
      </c>
      <c r="O288" s="77"/>
      <c r="P288" s="189">
        <f>O288*H288</f>
        <v>0</v>
      </c>
      <c r="Q288" s="189">
        <v>0.001</v>
      </c>
      <c r="R288" s="189">
        <f>Q288*H288</f>
        <v>0.001</v>
      </c>
      <c r="S288" s="189">
        <v>0</v>
      </c>
      <c r="T288" s="190">
        <f>S288*H288</f>
        <v>0</v>
      </c>
      <c r="U288" s="38"/>
      <c r="V288" s="38"/>
      <c r="W288" s="38"/>
      <c r="X288" s="38"/>
      <c r="Y288" s="38"/>
      <c r="Z288" s="38"/>
      <c r="AA288" s="38"/>
      <c r="AB288" s="38"/>
      <c r="AC288" s="38"/>
      <c r="AD288" s="38"/>
      <c r="AE288" s="38"/>
      <c r="AR288" s="191" t="s">
        <v>304</v>
      </c>
      <c r="AT288" s="191" t="s">
        <v>238</v>
      </c>
      <c r="AU288" s="191" t="s">
        <v>84</v>
      </c>
      <c r="AY288" s="19" t="s">
        <v>145</v>
      </c>
      <c r="BE288" s="192">
        <f>IF(N288="základní",J288,0)</f>
        <v>0</v>
      </c>
      <c r="BF288" s="192">
        <f>IF(N288="snížená",J288,0)</f>
        <v>0</v>
      </c>
      <c r="BG288" s="192">
        <f>IF(N288="zákl. přenesená",J288,0)</f>
        <v>0</v>
      </c>
      <c r="BH288" s="192">
        <f>IF(N288="sníž. přenesená",J288,0)</f>
        <v>0</v>
      </c>
      <c r="BI288" s="192">
        <f>IF(N288="nulová",J288,0)</f>
        <v>0</v>
      </c>
      <c r="BJ288" s="19" t="s">
        <v>82</v>
      </c>
      <c r="BK288" s="192">
        <f>ROUND(I288*H288,2)</f>
        <v>0</v>
      </c>
      <c r="BL288" s="19" t="s">
        <v>263</v>
      </c>
      <c r="BM288" s="191" t="s">
        <v>1690</v>
      </c>
    </row>
    <row r="289" s="2" customFormat="1">
      <c r="A289" s="38"/>
      <c r="B289" s="39"/>
      <c r="C289" s="38"/>
      <c r="D289" s="193" t="s">
        <v>154</v>
      </c>
      <c r="E289" s="38"/>
      <c r="F289" s="194" t="s">
        <v>1689</v>
      </c>
      <c r="G289" s="38"/>
      <c r="H289" s="38"/>
      <c r="I289" s="195"/>
      <c r="J289" s="38"/>
      <c r="K289" s="38"/>
      <c r="L289" s="39"/>
      <c r="M289" s="196"/>
      <c r="N289" s="197"/>
      <c r="O289" s="77"/>
      <c r="P289" s="77"/>
      <c r="Q289" s="77"/>
      <c r="R289" s="77"/>
      <c r="S289" s="77"/>
      <c r="T289" s="78"/>
      <c r="U289" s="38"/>
      <c r="V289" s="38"/>
      <c r="W289" s="38"/>
      <c r="X289" s="38"/>
      <c r="Y289" s="38"/>
      <c r="Z289" s="38"/>
      <c r="AA289" s="38"/>
      <c r="AB289" s="38"/>
      <c r="AC289" s="38"/>
      <c r="AD289" s="38"/>
      <c r="AE289" s="38"/>
      <c r="AT289" s="19" t="s">
        <v>154</v>
      </c>
      <c r="AU289" s="19" t="s">
        <v>84</v>
      </c>
    </row>
    <row r="290" s="2" customFormat="1" ht="24.15" customHeight="1">
      <c r="A290" s="38"/>
      <c r="B290" s="179"/>
      <c r="C290" s="180" t="s">
        <v>410</v>
      </c>
      <c r="D290" s="180" t="s">
        <v>147</v>
      </c>
      <c r="E290" s="181" t="s">
        <v>1488</v>
      </c>
      <c r="F290" s="182" t="s">
        <v>1489</v>
      </c>
      <c r="G290" s="183" t="s">
        <v>169</v>
      </c>
      <c r="H290" s="184">
        <v>0.70399999999999996</v>
      </c>
      <c r="I290" s="185"/>
      <c r="J290" s="186">
        <f>ROUND(I290*H290,2)</f>
        <v>0</v>
      </c>
      <c r="K290" s="182" t="s">
        <v>151</v>
      </c>
      <c r="L290" s="39"/>
      <c r="M290" s="187" t="s">
        <v>1</v>
      </c>
      <c r="N290" s="188" t="s">
        <v>39</v>
      </c>
      <c r="O290" s="77"/>
      <c r="P290" s="189">
        <f>O290*H290</f>
        <v>0</v>
      </c>
      <c r="Q290" s="189">
        <v>0</v>
      </c>
      <c r="R290" s="189">
        <f>Q290*H290</f>
        <v>0</v>
      </c>
      <c r="S290" s="189">
        <v>0</v>
      </c>
      <c r="T290" s="190">
        <f>S290*H290</f>
        <v>0</v>
      </c>
      <c r="U290" s="38"/>
      <c r="V290" s="38"/>
      <c r="W290" s="38"/>
      <c r="X290" s="38"/>
      <c r="Y290" s="38"/>
      <c r="Z290" s="38"/>
      <c r="AA290" s="38"/>
      <c r="AB290" s="38"/>
      <c r="AC290" s="38"/>
      <c r="AD290" s="38"/>
      <c r="AE290" s="38"/>
      <c r="AR290" s="191" t="s">
        <v>263</v>
      </c>
      <c r="AT290" s="191" t="s">
        <v>147</v>
      </c>
      <c r="AU290" s="191" t="s">
        <v>84</v>
      </c>
      <c r="AY290" s="19" t="s">
        <v>145</v>
      </c>
      <c r="BE290" s="192">
        <f>IF(N290="základní",J290,0)</f>
        <v>0</v>
      </c>
      <c r="BF290" s="192">
        <f>IF(N290="snížená",J290,0)</f>
        <v>0</v>
      </c>
      <c r="BG290" s="192">
        <f>IF(N290="zákl. přenesená",J290,0)</f>
        <v>0</v>
      </c>
      <c r="BH290" s="192">
        <f>IF(N290="sníž. přenesená",J290,0)</f>
        <v>0</v>
      </c>
      <c r="BI290" s="192">
        <f>IF(N290="nulová",J290,0)</f>
        <v>0</v>
      </c>
      <c r="BJ290" s="19" t="s">
        <v>82</v>
      </c>
      <c r="BK290" s="192">
        <f>ROUND(I290*H290,2)</f>
        <v>0</v>
      </c>
      <c r="BL290" s="19" t="s">
        <v>263</v>
      </c>
      <c r="BM290" s="191" t="s">
        <v>1691</v>
      </c>
    </row>
    <row r="291" s="2" customFormat="1">
      <c r="A291" s="38"/>
      <c r="B291" s="39"/>
      <c r="C291" s="38"/>
      <c r="D291" s="193" t="s">
        <v>154</v>
      </c>
      <c r="E291" s="38"/>
      <c r="F291" s="194" t="s">
        <v>1491</v>
      </c>
      <c r="G291" s="38"/>
      <c r="H291" s="38"/>
      <c r="I291" s="195"/>
      <c r="J291" s="38"/>
      <c r="K291" s="38"/>
      <c r="L291" s="39"/>
      <c r="M291" s="196"/>
      <c r="N291" s="197"/>
      <c r="O291" s="77"/>
      <c r="P291" s="77"/>
      <c r="Q291" s="77"/>
      <c r="R291" s="77"/>
      <c r="S291" s="77"/>
      <c r="T291" s="78"/>
      <c r="U291" s="38"/>
      <c r="V291" s="38"/>
      <c r="W291" s="38"/>
      <c r="X291" s="38"/>
      <c r="Y291" s="38"/>
      <c r="Z291" s="38"/>
      <c r="AA291" s="38"/>
      <c r="AB291" s="38"/>
      <c r="AC291" s="38"/>
      <c r="AD291" s="38"/>
      <c r="AE291" s="38"/>
      <c r="AT291" s="19" t="s">
        <v>154</v>
      </c>
      <c r="AU291" s="19" t="s">
        <v>84</v>
      </c>
    </row>
    <row r="292" s="2" customFormat="1">
      <c r="A292" s="38"/>
      <c r="B292" s="39"/>
      <c r="C292" s="38"/>
      <c r="D292" s="198" t="s">
        <v>156</v>
      </c>
      <c r="E292" s="38"/>
      <c r="F292" s="199" t="s">
        <v>1492</v>
      </c>
      <c r="G292" s="38"/>
      <c r="H292" s="38"/>
      <c r="I292" s="195"/>
      <c r="J292" s="38"/>
      <c r="K292" s="38"/>
      <c r="L292" s="39"/>
      <c r="M292" s="196"/>
      <c r="N292" s="197"/>
      <c r="O292" s="77"/>
      <c r="P292" s="77"/>
      <c r="Q292" s="77"/>
      <c r="R292" s="77"/>
      <c r="S292" s="77"/>
      <c r="T292" s="78"/>
      <c r="U292" s="38"/>
      <c r="V292" s="38"/>
      <c r="W292" s="38"/>
      <c r="X292" s="38"/>
      <c r="Y292" s="38"/>
      <c r="Z292" s="38"/>
      <c r="AA292" s="38"/>
      <c r="AB292" s="38"/>
      <c r="AC292" s="38"/>
      <c r="AD292" s="38"/>
      <c r="AE292" s="38"/>
      <c r="AT292" s="19" t="s">
        <v>156</v>
      </c>
      <c r="AU292" s="19" t="s">
        <v>84</v>
      </c>
    </row>
    <row r="293" s="2" customFormat="1" ht="33" customHeight="1">
      <c r="A293" s="38"/>
      <c r="B293" s="179"/>
      <c r="C293" s="180" t="s">
        <v>415</v>
      </c>
      <c r="D293" s="180" t="s">
        <v>147</v>
      </c>
      <c r="E293" s="181" t="s">
        <v>1493</v>
      </c>
      <c r="F293" s="182" t="s">
        <v>1494</v>
      </c>
      <c r="G293" s="183" t="s">
        <v>169</v>
      </c>
      <c r="H293" s="184">
        <v>0.70399999999999996</v>
      </c>
      <c r="I293" s="185"/>
      <c r="J293" s="186">
        <f>ROUND(I293*H293,2)</f>
        <v>0</v>
      </c>
      <c r="K293" s="182" t="s">
        <v>151</v>
      </c>
      <c r="L293" s="39"/>
      <c r="M293" s="187" t="s">
        <v>1</v>
      </c>
      <c r="N293" s="188" t="s">
        <v>39</v>
      </c>
      <c r="O293" s="77"/>
      <c r="P293" s="189">
        <f>O293*H293</f>
        <v>0</v>
      </c>
      <c r="Q293" s="189">
        <v>0</v>
      </c>
      <c r="R293" s="189">
        <f>Q293*H293</f>
        <v>0</v>
      </c>
      <c r="S293" s="189">
        <v>0</v>
      </c>
      <c r="T293" s="190">
        <f>S293*H293</f>
        <v>0</v>
      </c>
      <c r="U293" s="38"/>
      <c r="V293" s="38"/>
      <c r="W293" s="38"/>
      <c r="X293" s="38"/>
      <c r="Y293" s="38"/>
      <c r="Z293" s="38"/>
      <c r="AA293" s="38"/>
      <c r="AB293" s="38"/>
      <c r="AC293" s="38"/>
      <c r="AD293" s="38"/>
      <c r="AE293" s="38"/>
      <c r="AR293" s="191" t="s">
        <v>263</v>
      </c>
      <c r="AT293" s="191" t="s">
        <v>147</v>
      </c>
      <c r="AU293" s="191" t="s">
        <v>84</v>
      </c>
      <c r="AY293" s="19" t="s">
        <v>145</v>
      </c>
      <c r="BE293" s="192">
        <f>IF(N293="základní",J293,0)</f>
        <v>0</v>
      </c>
      <c r="BF293" s="192">
        <f>IF(N293="snížená",J293,0)</f>
        <v>0</v>
      </c>
      <c r="BG293" s="192">
        <f>IF(N293="zákl. přenesená",J293,0)</f>
        <v>0</v>
      </c>
      <c r="BH293" s="192">
        <f>IF(N293="sníž. přenesená",J293,0)</f>
        <v>0</v>
      </c>
      <c r="BI293" s="192">
        <f>IF(N293="nulová",J293,0)</f>
        <v>0</v>
      </c>
      <c r="BJ293" s="19" t="s">
        <v>82</v>
      </c>
      <c r="BK293" s="192">
        <f>ROUND(I293*H293,2)</f>
        <v>0</v>
      </c>
      <c r="BL293" s="19" t="s">
        <v>263</v>
      </c>
      <c r="BM293" s="191" t="s">
        <v>1692</v>
      </c>
    </row>
    <row r="294" s="2" customFormat="1">
      <c r="A294" s="38"/>
      <c r="B294" s="39"/>
      <c r="C294" s="38"/>
      <c r="D294" s="193" t="s">
        <v>154</v>
      </c>
      <c r="E294" s="38"/>
      <c r="F294" s="194" t="s">
        <v>1496</v>
      </c>
      <c r="G294" s="38"/>
      <c r="H294" s="38"/>
      <c r="I294" s="195"/>
      <c r="J294" s="38"/>
      <c r="K294" s="38"/>
      <c r="L294" s="39"/>
      <c r="M294" s="196"/>
      <c r="N294" s="197"/>
      <c r="O294" s="77"/>
      <c r="P294" s="77"/>
      <c r="Q294" s="77"/>
      <c r="R294" s="77"/>
      <c r="S294" s="77"/>
      <c r="T294" s="78"/>
      <c r="U294" s="38"/>
      <c r="V294" s="38"/>
      <c r="W294" s="38"/>
      <c r="X294" s="38"/>
      <c r="Y294" s="38"/>
      <c r="Z294" s="38"/>
      <c r="AA294" s="38"/>
      <c r="AB294" s="38"/>
      <c r="AC294" s="38"/>
      <c r="AD294" s="38"/>
      <c r="AE294" s="38"/>
      <c r="AT294" s="19" t="s">
        <v>154</v>
      </c>
      <c r="AU294" s="19" t="s">
        <v>84</v>
      </c>
    </row>
    <row r="295" s="2" customFormat="1">
      <c r="A295" s="38"/>
      <c r="B295" s="39"/>
      <c r="C295" s="38"/>
      <c r="D295" s="198" t="s">
        <v>156</v>
      </c>
      <c r="E295" s="38"/>
      <c r="F295" s="199" t="s">
        <v>1497</v>
      </c>
      <c r="G295" s="38"/>
      <c r="H295" s="38"/>
      <c r="I295" s="195"/>
      <c r="J295" s="38"/>
      <c r="K295" s="38"/>
      <c r="L295" s="39"/>
      <c r="M295" s="196"/>
      <c r="N295" s="197"/>
      <c r="O295" s="77"/>
      <c r="P295" s="77"/>
      <c r="Q295" s="77"/>
      <c r="R295" s="77"/>
      <c r="S295" s="77"/>
      <c r="T295" s="78"/>
      <c r="U295" s="38"/>
      <c r="V295" s="38"/>
      <c r="W295" s="38"/>
      <c r="X295" s="38"/>
      <c r="Y295" s="38"/>
      <c r="Z295" s="38"/>
      <c r="AA295" s="38"/>
      <c r="AB295" s="38"/>
      <c r="AC295" s="38"/>
      <c r="AD295" s="38"/>
      <c r="AE295" s="38"/>
      <c r="AT295" s="19" t="s">
        <v>156</v>
      </c>
      <c r="AU295" s="19" t="s">
        <v>84</v>
      </c>
    </row>
    <row r="296" s="12" customFormat="1" ht="25.92" customHeight="1">
      <c r="A296" s="12"/>
      <c r="B296" s="166"/>
      <c r="C296" s="12"/>
      <c r="D296" s="167" t="s">
        <v>73</v>
      </c>
      <c r="E296" s="168" t="s">
        <v>238</v>
      </c>
      <c r="F296" s="168" t="s">
        <v>1693</v>
      </c>
      <c r="G296" s="12"/>
      <c r="H296" s="12"/>
      <c r="I296" s="169"/>
      <c r="J296" s="170">
        <f>BK296</f>
        <v>0</v>
      </c>
      <c r="K296" s="12"/>
      <c r="L296" s="166"/>
      <c r="M296" s="171"/>
      <c r="N296" s="172"/>
      <c r="O296" s="172"/>
      <c r="P296" s="173">
        <f>P297</f>
        <v>0</v>
      </c>
      <c r="Q296" s="172"/>
      <c r="R296" s="173">
        <f>R297</f>
        <v>0</v>
      </c>
      <c r="S296" s="172"/>
      <c r="T296" s="174">
        <f>T297</f>
        <v>0</v>
      </c>
      <c r="U296" s="12"/>
      <c r="V296" s="12"/>
      <c r="W296" s="12"/>
      <c r="X296" s="12"/>
      <c r="Y296" s="12"/>
      <c r="Z296" s="12"/>
      <c r="AA296" s="12"/>
      <c r="AB296" s="12"/>
      <c r="AC296" s="12"/>
      <c r="AD296" s="12"/>
      <c r="AE296" s="12"/>
      <c r="AR296" s="167" t="s">
        <v>166</v>
      </c>
      <c r="AT296" s="175" t="s">
        <v>73</v>
      </c>
      <c r="AU296" s="175" t="s">
        <v>74</v>
      </c>
      <c r="AY296" s="167" t="s">
        <v>145</v>
      </c>
      <c r="BK296" s="176">
        <f>BK297</f>
        <v>0</v>
      </c>
    </row>
    <row r="297" s="12" customFormat="1" ht="22.8" customHeight="1">
      <c r="A297" s="12"/>
      <c r="B297" s="166"/>
      <c r="C297" s="12"/>
      <c r="D297" s="167" t="s">
        <v>73</v>
      </c>
      <c r="E297" s="177" t="s">
        <v>1694</v>
      </c>
      <c r="F297" s="177" t="s">
        <v>1695</v>
      </c>
      <c r="G297" s="12"/>
      <c r="H297" s="12"/>
      <c r="I297" s="169"/>
      <c r="J297" s="178">
        <f>BK297</f>
        <v>0</v>
      </c>
      <c r="K297" s="12"/>
      <c r="L297" s="166"/>
      <c r="M297" s="171"/>
      <c r="N297" s="172"/>
      <c r="O297" s="172"/>
      <c r="P297" s="173">
        <f>SUM(P298:P302)</f>
        <v>0</v>
      </c>
      <c r="Q297" s="172"/>
      <c r="R297" s="173">
        <f>SUM(R298:R302)</f>
        <v>0</v>
      </c>
      <c r="S297" s="172"/>
      <c r="T297" s="174">
        <f>SUM(T298:T302)</f>
        <v>0</v>
      </c>
      <c r="U297" s="12"/>
      <c r="V297" s="12"/>
      <c r="W297" s="12"/>
      <c r="X297" s="12"/>
      <c r="Y297" s="12"/>
      <c r="Z297" s="12"/>
      <c r="AA297" s="12"/>
      <c r="AB297" s="12"/>
      <c r="AC297" s="12"/>
      <c r="AD297" s="12"/>
      <c r="AE297" s="12"/>
      <c r="AR297" s="167" t="s">
        <v>166</v>
      </c>
      <c r="AT297" s="175" t="s">
        <v>73</v>
      </c>
      <c r="AU297" s="175" t="s">
        <v>82</v>
      </c>
      <c r="AY297" s="167" t="s">
        <v>145</v>
      </c>
      <c r="BK297" s="176">
        <f>SUM(BK298:BK302)</f>
        <v>0</v>
      </c>
    </row>
    <row r="298" s="2" customFormat="1" ht="33" customHeight="1">
      <c r="A298" s="38"/>
      <c r="B298" s="179"/>
      <c r="C298" s="180" t="s">
        <v>421</v>
      </c>
      <c r="D298" s="180" t="s">
        <v>147</v>
      </c>
      <c r="E298" s="181" t="s">
        <v>1696</v>
      </c>
      <c r="F298" s="182" t="s">
        <v>1697</v>
      </c>
      <c r="G298" s="183" t="s">
        <v>233</v>
      </c>
      <c r="H298" s="184">
        <v>7</v>
      </c>
      <c r="I298" s="185"/>
      <c r="J298" s="186">
        <f>ROUND(I298*H298,2)</f>
        <v>0</v>
      </c>
      <c r="K298" s="182" t="s">
        <v>151</v>
      </c>
      <c r="L298" s="39"/>
      <c r="M298" s="187" t="s">
        <v>1</v>
      </c>
      <c r="N298" s="188" t="s">
        <v>39</v>
      </c>
      <c r="O298" s="77"/>
      <c r="P298" s="189">
        <f>O298*H298</f>
        <v>0</v>
      </c>
      <c r="Q298" s="189">
        <v>0</v>
      </c>
      <c r="R298" s="189">
        <f>Q298*H298</f>
        <v>0</v>
      </c>
      <c r="S298" s="189">
        <v>0</v>
      </c>
      <c r="T298" s="190">
        <f>S298*H298</f>
        <v>0</v>
      </c>
      <c r="U298" s="38"/>
      <c r="V298" s="38"/>
      <c r="W298" s="38"/>
      <c r="X298" s="38"/>
      <c r="Y298" s="38"/>
      <c r="Z298" s="38"/>
      <c r="AA298" s="38"/>
      <c r="AB298" s="38"/>
      <c r="AC298" s="38"/>
      <c r="AD298" s="38"/>
      <c r="AE298" s="38"/>
      <c r="AR298" s="191" t="s">
        <v>606</v>
      </c>
      <c r="AT298" s="191" t="s">
        <v>147</v>
      </c>
      <c r="AU298" s="191" t="s">
        <v>84</v>
      </c>
      <c r="AY298" s="19" t="s">
        <v>145</v>
      </c>
      <c r="BE298" s="192">
        <f>IF(N298="základní",J298,0)</f>
        <v>0</v>
      </c>
      <c r="BF298" s="192">
        <f>IF(N298="snížená",J298,0)</f>
        <v>0</v>
      </c>
      <c r="BG298" s="192">
        <f>IF(N298="zákl. přenesená",J298,0)</f>
        <v>0</v>
      </c>
      <c r="BH298" s="192">
        <f>IF(N298="sníž. přenesená",J298,0)</f>
        <v>0</v>
      </c>
      <c r="BI298" s="192">
        <f>IF(N298="nulová",J298,0)</f>
        <v>0</v>
      </c>
      <c r="BJ298" s="19" t="s">
        <v>82</v>
      </c>
      <c r="BK298" s="192">
        <f>ROUND(I298*H298,2)</f>
        <v>0</v>
      </c>
      <c r="BL298" s="19" t="s">
        <v>606</v>
      </c>
      <c r="BM298" s="191" t="s">
        <v>1698</v>
      </c>
    </row>
    <row r="299" s="2" customFormat="1">
      <c r="A299" s="38"/>
      <c r="B299" s="39"/>
      <c r="C299" s="38"/>
      <c r="D299" s="193" t="s">
        <v>154</v>
      </c>
      <c r="E299" s="38"/>
      <c r="F299" s="194" t="s">
        <v>1699</v>
      </c>
      <c r="G299" s="38"/>
      <c r="H299" s="38"/>
      <c r="I299" s="195"/>
      <c r="J299" s="38"/>
      <c r="K299" s="38"/>
      <c r="L299" s="39"/>
      <c r="M299" s="196"/>
      <c r="N299" s="197"/>
      <c r="O299" s="77"/>
      <c r="P299" s="77"/>
      <c r="Q299" s="77"/>
      <c r="R299" s="77"/>
      <c r="S299" s="77"/>
      <c r="T299" s="78"/>
      <c r="U299" s="38"/>
      <c r="V299" s="38"/>
      <c r="W299" s="38"/>
      <c r="X299" s="38"/>
      <c r="Y299" s="38"/>
      <c r="Z299" s="38"/>
      <c r="AA299" s="38"/>
      <c r="AB299" s="38"/>
      <c r="AC299" s="38"/>
      <c r="AD299" s="38"/>
      <c r="AE299" s="38"/>
      <c r="AT299" s="19" t="s">
        <v>154</v>
      </c>
      <c r="AU299" s="19" t="s">
        <v>84</v>
      </c>
    </row>
    <row r="300" s="2" customFormat="1">
      <c r="A300" s="38"/>
      <c r="B300" s="39"/>
      <c r="C300" s="38"/>
      <c r="D300" s="198" t="s">
        <v>156</v>
      </c>
      <c r="E300" s="38"/>
      <c r="F300" s="199" t="s">
        <v>1700</v>
      </c>
      <c r="G300" s="38"/>
      <c r="H300" s="38"/>
      <c r="I300" s="195"/>
      <c r="J300" s="38"/>
      <c r="K300" s="38"/>
      <c r="L300" s="39"/>
      <c r="M300" s="196"/>
      <c r="N300" s="197"/>
      <c r="O300" s="77"/>
      <c r="P300" s="77"/>
      <c r="Q300" s="77"/>
      <c r="R300" s="77"/>
      <c r="S300" s="77"/>
      <c r="T300" s="78"/>
      <c r="U300" s="38"/>
      <c r="V300" s="38"/>
      <c r="W300" s="38"/>
      <c r="X300" s="38"/>
      <c r="Y300" s="38"/>
      <c r="Z300" s="38"/>
      <c r="AA300" s="38"/>
      <c r="AB300" s="38"/>
      <c r="AC300" s="38"/>
      <c r="AD300" s="38"/>
      <c r="AE300" s="38"/>
      <c r="AT300" s="19" t="s">
        <v>156</v>
      </c>
      <c r="AU300" s="19" t="s">
        <v>84</v>
      </c>
    </row>
    <row r="301" s="13" customFormat="1">
      <c r="A301" s="13"/>
      <c r="B301" s="200"/>
      <c r="C301" s="13"/>
      <c r="D301" s="193" t="s">
        <v>158</v>
      </c>
      <c r="E301" s="201" t="s">
        <v>1</v>
      </c>
      <c r="F301" s="202" t="s">
        <v>199</v>
      </c>
      <c r="G301" s="13"/>
      <c r="H301" s="203">
        <v>7</v>
      </c>
      <c r="I301" s="204"/>
      <c r="J301" s="13"/>
      <c r="K301" s="13"/>
      <c r="L301" s="200"/>
      <c r="M301" s="205"/>
      <c r="N301" s="206"/>
      <c r="O301" s="206"/>
      <c r="P301" s="206"/>
      <c r="Q301" s="206"/>
      <c r="R301" s="206"/>
      <c r="S301" s="206"/>
      <c r="T301" s="207"/>
      <c r="U301" s="13"/>
      <c r="V301" s="13"/>
      <c r="W301" s="13"/>
      <c r="X301" s="13"/>
      <c r="Y301" s="13"/>
      <c r="Z301" s="13"/>
      <c r="AA301" s="13"/>
      <c r="AB301" s="13"/>
      <c r="AC301" s="13"/>
      <c r="AD301" s="13"/>
      <c r="AE301" s="13"/>
      <c r="AT301" s="201" t="s">
        <v>158</v>
      </c>
      <c r="AU301" s="201" t="s">
        <v>84</v>
      </c>
      <c r="AV301" s="13" t="s">
        <v>84</v>
      </c>
      <c r="AW301" s="13" t="s">
        <v>31</v>
      </c>
      <c r="AX301" s="13" t="s">
        <v>74</v>
      </c>
      <c r="AY301" s="201" t="s">
        <v>145</v>
      </c>
    </row>
    <row r="302" s="14" customFormat="1">
      <c r="A302" s="14"/>
      <c r="B302" s="208"/>
      <c r="C302" s="14"/>
      <c r="D302" s="193" t="s">
        <v>158</v>
      </c>
      <c r="E302" s="209" t="s">
        <v>1</v>
      </c>
      <c r="F302" s="210" t="s">
        <v>160</v>
      </c>
      <c r="G302" s="14"/>
      <c r="H302" s="211">
        <v>7</v>
      </c>
      <c r="I302" s="212"/>
      <c r="J302" s="14"/>
      <c r="K302" s="14"/>
      <c r="L302" s="208"/>
      <c r="M302" s="213"/>
      <c r="N302" s="214"/>
      <c r="O302" s="214"/>
      <c r="P302" s="214"/>
      <c r="Q302" s="214"/>
      <c r="R302" s="214"/>
      <c r="S302" s="214"/>
      <c r="T302" s="215"/>
      <c r="U302" s="14"/>
      <c r="V302" s="14"/>
      <c r="W302" s="14"/>
      <c r="X302" s="14"/>
      <c r="Y302" s="14"/>
      <c r="Z302" s="14"/>
      <c r="AA302" s="14"/>
      <c r="AB302" s="14"/>
      <c r="AC302" s="14"/>
      <c r="AD302" s="14"/>
      <c r="AE302" s="14"/>
      <c r="AT302" s="209" t="s">
        <v>158</v>
      </c>
      <c r="AU302" s="209" t="s">
        <v>84</v>
      </c>
      <c r="AV302" s="14" t="s">
        <v>152</v>
      </c>
      <c r="AW302" s="14" t="s">
        <v>31</v>
      </c>
      <c r="AX302" s="14" t="s">
        <v>82</v>
      </c>
      <c r="AY302" s="209" t="s">
        <v>145</v>
      </c>
    </row>
    <row r="303" s="12" customFormat="1" ht="25.92" customHeight="1">
      <c r="A303" s="12"/>
      <c r="B303" s="166"/>
      <c r="C303" s="12"/>
      <c r="D303" s="167" t="s">
        <v>73</v>
      </c>
      <c r="E303" s="168" t="s">
        <v>1498</v>
      </c>
      <c r="F303" s="168" t="s">
        <v>1499</v>
      </c>
      <c r="G303" s="12"/>
      <c r="H303" s="12"/>
      <c r="I303" s="169"/>
      <c r="J303" s="170">
        <f>BK303</f>
        <v>0</v>
      </c>
      <c r="K303" s="12"/>
      <c r="L303" s="166"/>
      <c r="M303" s="171"/>
      <c r="N303" s="172"/>
      <c r="O303" s="172"/>
      <c r="P303" s="173">
        <f>SUM(P304:P321)</f>
        <v>0</v>
      </c>
      <c r="Q303" s="172"/>
      <c r="R303" s="173">
        <f>SUM(R304:R321)</f>
        <v>0</v>
      </c>
      <c r="S303" s="172"/>
      <c r="T303" s="174">
        <f>SUM(T304:T321)</f>
        <v>0</v>
      </c>
      <c r="U303" s="12"/>
      <c r="V303" s="12"/>
      <c r="W303" s="12"/>
      <c r="X303" s="12"/>
      <c r="Y303" s="12"/>
      <c r="Z303" s="12"/>
      <c r="AA303" s="12"/>
      <c r="AB303" s="12"/>
      <c r="AC303" s="12"/>
      <c r="AD303" s="12"/>
      <c r="AE303" s="12"/>
      <c r="AR303" s="167" t="s">
        <v>152</v>
      </c>
      <c r="AT303" s="175" t="s">
        <v>73</v>
      </c>
      <c r="AU303" s="175" t="s">
        <v>74</v>
      </c>
      <c r="AY303" s="167" t="s">
        <v>145</v>
      </c>
      <c r="BK303" s="176">
        <f>SUM(BK304:BK321)</f>
        <v>0</v>
      </c>
    </row>
    <row r="304" s="2" customFormat="1" ht="21.75" customHeight="1">
      <c r="A304" s="38"/>
      <c r="B304" s="179"/>
      <c r="C304" s="180" t="s">
        <v>428</v>
      </c>
      <c r="D304" s="180" t="s">
        <v>147</v>
      </c>
      <c r="E304" s="181" t="s">
        <v>1500</v>
      </c>
      <c r="F304" s="182" t="s">
        <v>1501</v>
      </c>
      <c r="G304" s="183" t="s">
        <v>1502</v>
      </c>
      <c r="H304" s="184">
        <v>64</v>
      </c>
      <c r="I304" s="185"/>
      <c r="J304" s="186">
        <f>ROUND(I304*H304,2)</f>
        <v>0</v>
      </c>
      <c r="K304" s="182" t="s">
        <v>151</v>
      </c>
      <c r="L304" s="39"/>
      <c r="M304" s="187" t="s">
        <v>1</v>
      </c>
      <c r="N304" s="188" t="s">
        <v>39</v>
      </c>
      <c r="O304" s="77"/>
      <c r="P304" s="189">
        <f>O304*H304</f>
        <v>0</v>
      </c>
      <c r="Q304" s="189">
        <v>0</v>
      </c>
      <c r="R304" s="189">
        <f>Q304*H304</f>
        <v>0</v>
      </c>
      <c r="S304" s="189">
        <v>0</v>
      </c>
      <c r="T304" s="190">
        <f>S304*H304</f>
        <v>0</v>
      </c>
      <c r="U304" s="38"/>
      <c r="V304" s="38"/>
      <c r="W304" s="38"/>
      <c r="X304" s="38"/>
      <c r="Y304" s="38"/>
      <c r="Z304" s="38"/>
      <c r="AA304" s="38"/>
      <c r="AB304" s="38"/>
      <c r="AC304" s="38"/>
      <c r="AD304" s="38"/>
      <c r="AE304" s="38"/>
      <c r="AR304" s="191" t="s">
        <v>1503</v>
      </c>
      <c r="AT304" s="191" t="s">
        <v>147</v>
      </c>
      <c r="AU304" s="191" t="s">
        <v>82</v>
      </c>
      <c r="AY304" s="19" t="s">
        <v>145</v>
      </c>
      <c r="BE304" s="192">
        <f>IF(N304="základní",J304,0)</f>
        <v>0</v>
      </c>
      <c r="BF304" s="192">
        <f>IF(N304="snížená",J304,0)</f>
        <v>0</v>
      </c>
      <c r="BG304" s="192">
        <f>IF(N304="zákl. přenesená",J304,0)</f>
        <v>0</v>
      </c>
      <c r="BH304" s="192">
        <f>IF(N304="sníž. přenesená",J304,0)</f>
        <v>0</v>
      </c>
      <c r="BI304" s="192">
        <f>IF(N304="nulová",J304,0)</f>
        <v>0</v>
      </c>
      <c r="BJ304" s="19" t="s">
        <v>82</v>
      </c>
      <c r="BK304" s="192">
        <f>ROUND(I304*H304,2)</f>
        <v>0</v>
      </c>
      <c r="BL304" s="19" t="s">
        <v>1503</v>
      </c>
      <c r="BM304" s="191" t="s">
        <v>1701</v>
      </c>
    </row>
    <row r="305" s="2" customFormat="1">
      <c r="A305" s="38"/>
      <c r="B305" s="39"/>
      <c r="C305" s="38"/>
      <c r="D305" s="193" t="s">
        <v>154</v>
      </c>
      <c r="E305" s="38"/>
      <c r="F305" s="194" t="s">
        <v>1505</v>
      </c>
      <c r="G305" s="38"/>
      <c r="H305" s="38"/>
      <c r="I305" s="195"/>
      <c r="J305" s="38"/>
      <c r="K305" s="38"/>
      <c r="L305" s="39"/>
      <c r="M305" s="196"/>
      <c r="N305" s="197"/>
      <c r="O305" s="77"/>
      <c r="P305" s="77"/>
      <c r="Q305" s="77"/>
      <c r="R305" s="77"/>
      <c r="S305" s="77"/>
      <c r="T305" s="78"/>
      <c r="U305" s="38"/>
      <c r="V305" s="38"/>
      <c r="W305" s="38"/>
      <c r="X305" s="38"/>
      <c r="Y305" s="38"/>
      <c r="Z305" s="38"/>
      <c r="AA305" s="38"/>
      <c r="AB305" s="38"/>
      <c r="AC305" s="38"/>
      <c r="AD305" s="38"/>
      <c r="AE305" s="38"/>
      <c r="AT305" s="19" t="s">
        <v>154</v>
      </c>
      <c r="AU305" s="19" t="s">
        <v>82</v>
      </c>
    </row>
    <row r="306" s="2" customFormat="1">
      <c r="A306" s="38"/>
      <c r="B306" s="39"/>
      <c r="C306" s="38"/>
      <c r="D306" s="198" t="s">
        <v>156</v>
      </c>
      <c r="E306" s="38"/>
      <c r="F306" s="199" t="s">
        <v>1506</v>
      </c>
      <c r="G306" s="38"/>
      <c r="H306" s="38"/>
      <c r="I306" s="195"/>
      <c r="J306" s="38"/>
      <c r="K306" s="38"/>
      <c r="L306" s="39"/>
      <c r="M306" s="196"/>
      <c r="N306" s="197"/>
      <c r="O306" s="77"/>
      <c r="P306" s="77"/>
      <c r="Q306" s="77"/>
      <c r="R306" s="77"/>
      <c r="S306" s="77"/>
      <c r="T306" s="78"/>
      <c r="U306" s="38"/>
      <c r="V306" s="38"/>
      <c r="W306" s="38"/>
      <c r="X306" s="38"/>
      <c r="Y306" s="38"/>
      <c r="Z306" s="38"/>
      <c r="AA306" s="38"/>
      <c r="AB306" s="38"/>
      <c r="AC306" s="38"/>
      <c r="AD306" s="38"/>
      <c r="AE306" s="38"/>
      <c r="AT306" s="19" t="s">
        <v>156</v>
      </c>
      <c r="AU306" s="19" t="s">
        <v>82</v>
      </c>
    </row>
    <row r="307" s="15" customFormat="1">
      <c r="A307" s="15"/>
      <c r="B307" s="216"/>
      <c r="C307" s="15"/>
      <c r="D307" s="193" t="s">
        <v>158</v>
      </c>
      <c r="E307" s="217" t="s">
        <v>1</v>
      </c>
      <c r="F307" s="218" t="s">
        <v>1259</v>
      </c>
      <c r="G307" s="15"/>
      <c r="H307" s="217" t="s">
        <v>1</v>
      </c>
      <c r="I307" s="219"/>
      <c r="J307" s="15"/>
      <c r="K307" s="15"/>
      <c r="L307" s="216"/>
      <c r="M307" s="220"/>
      <c r="N307" s="221"/>
      <c r="O307" s="221"/>
      <c r="P307" s="221"/>
      <c r="Q307" s="221"/>
      <c r="R307" s="221"/>
      <c r="S307" s="221"/>
      <c r="T307" s="222"/>
      <c r="U307" s="15"/>
      <c r="V307" s="15"/>
      <c r="W307" s="15"/>
      <c r="X307" s="15"/>
      <c r="Y307" s="15"/>
      <c r="Z307" s="15"/>
      <c r="AA307" s="15"/>
      <c r="AB307" s="15"/>
      <c r="AC307" s="15"/>
      <c r="AD307" s="15"/>
      <c r="AE307" s="15"/>
      <c r="AT307" s="217" t="s">
        <v>158</v>
      </c>
      <c r="AU307" s="217" t="s">
        <v>82</v>
      </c>
      <c r="AV307" s="15" t="s">
        <v>82</v>
      </c>
      <c r="AW307" s="15" t="s">
        <v>31</v>
      </c>
      <c r="AX307" s="15" t="s">
        <v>74</v>
      </c>
      <c r="AY307" s="217" t="s">
        <v>145</v>
      </c>
    </row>
    <row r="308" s="15" customFormat="1">
      <c r="A308" s="15"/>
      <c r="B308" s="216"/>
      <c r="C308" s="15"/>
      <c r="D308" s="193" t="s">
        <v>158</v>
      </c>
      <c r="E308" s="217" t="s">
        <v>1</v>
      </c>
      <c r="F308" s="218" t="s">
        <v>1507</v>
      </c>
      <c r="G308" s="15"/>
      <c r="H308" s="217" t="s">
        <v>1</v>
      </c>
      <c r="I308" s="219"/>
      <c r="J308" s="15"/>
      <c r="K308" s="15"/>
      <c r="L308" s="216"/>
      <c r="M308" s="220"/>
      <c r="N308" s="221"/>
      <c r="O308" s="221"/>
      <c r="P308" s="221"/>
      <c r="Q308" s="221"/>
      <c r="R308" s="221"/>
      <c r="S308" s="221"/>
      <c r="T308" s="222"/>
      <c r="U308" s="15"/>
      <c r="V308" s="15"/>
      <c r="W308" s="15"/>
      <c r="X308" s="15"/>
      <c r="Y308" s="15"/>
      <c r="Z308" s="15"/>
      <c r="AA308" s="15"/>
      <c r="AB308" s="15"/>
      <c r="AC308" s="15"/>
      <c r="AD308" s="15"/>
      <c r="AE308" s="15"/>
      <c r="AT308" s="217" t="s">
        <v>158</v>
      </c>
      <c r="AU308" s="217" t="s">
        <v>82</v>
      </c>
      <c r="AV308" s="15" t="s">
        <v>82</v>
      </c>
      <c r="AW308" s="15" t="s">
        <v>31</v>
      </c>
      <c r="AX308" s="15" t="s">
        <v>74</v>
      </c>
      <c r="AY308" s="217" t="s">
        <v>145</v>
      </c>
    </row>
    <row r="309" s="15" customFormat="1">
      <c r="A309" s="15"/>
      <c r="B309" s="216"/>
      <c r="C309" s="15"/>
      <c r="D309" s="193" t="s">
        <v>158</v>
      </c>
      <c r="E309" s="217" t="s">
        <v>1</v>
      </c>
      <c r="F309" s="218" t="s">
        <v>1508</v>
      </c>
      <c r="G309" s="15"/>
      <c r="H309" s="217" t="s">
        <v>1</v>
      </c>
      <c r="I309" s="219"/>
      <c r="J309" s="15"/>
      <c r="K309" s="15"/>
      <c r="L309" s="216"/>
      <c r="M309" s="220"/>
      <c r="N309" s="221"/>
      <c r="O309" s="221"/>
      <c r="P309" s="221"/>
      <c r="Q309" s="221"/>
      <c r="R309" s="221"/>
      <c r="S309" s="221"/>
      <c r="T309" s="222"/>
      <c r="U309" s="15"/>
      <c r="V309" s="15"/>
      <c r="W309" s="15"/>
      <c r="X309" s="15"/>
      <c r="Y309" s="15"/>
      <c r="Z309" s="15"/>
      <c r="AA309" s="15"/>
      <c r="AB309" s="15"/>
      <c r="AC309" s="15"/>
      <c r="AD309" s="15"/>
      <c r="AE309" s="15"/>
      <c r="AT309" s="217" t="s">
        <v>158</v>
      </c>
      <c r="AU309" s="217" t="s">
        <v>82</v>
      </c>
      <c r="AV309" s="15" t="s">
        <v>82</v>
      </c>
      <c r="AW309" s="15" t="s">
        <v>31</v>
      </c>
      <c r="AX309" s="15" t="s">
        <v>74</v>
      </c>
      <c r="AY309" s="217" t="s">
        <v>145</v>
      </c>
    </row>
    <row r="310" s="15" customFormat="1">
      <c r="A310" s="15"/>
      <c r="B310" s="216"/>
      <c r="C310" s="15"/>
      <c r="D310" s="193" t="s">
        <v>158</v>
      </c>
      <c r="E310" s="217" t="s">
        <v>1</v>
      </c>
      <c r="F310" s="218" t="s">
        <v>1509</v>
      </c>
      <c r="G310" s="15"/>
      <c r="H310" s="217" t="s">
        <v>1</v>
      </c>
      <c r="I310" s="219"/>
      <c r="J310" s="15"/>
      <c r="K310" s="15"/>
      <c r="L310" s="216"/>
      <c r="M310" s="220"/>
      <c r="N310" s="221"/>
      <c r="O310" s="221"/>
      <c r="P310" s="221"/>
      <c r="Q310" s="221"/>
      <c r="R310" s="221"/>
      <c r="S310" s="221"/>
      <c r="T310" s="222"/>
      <c r="U310" s="15"/>
      <c r="V310" s="15"/>
      <c r="W310" s="15"/>
      <c r="X310" s="15"/>
      <c r="Y310" s="15"/>
      <c r="Z310" s="15"/>
      <c r="AA310" s="15"/>
      <c r="AB310" s="15"/>
      <c r="AC310" s="15"/>
      <c r="AD310" s="15"/>
      <c r="AE310" s="15"/>
      <c r="AT310" s="217" t="s">
        <v>158</v>
      </c>
      <c r="AU310" s="217" t="s">
        <v>82</v>
      </c>
      <c r="AV310" s="15" t="s">
        <v>82</v>
      </c>
      <c r="AW310" s="15" t="s">
        <v>31</v>
      </c>
      <c r="AX310" s="15" t="s">
        <v>74</v>
      </c>
      <c r="AY310" s="217" t="s">
        <v>145</v>
      </c>
    </row>
    <row r="311" s="15" customFormat="1">
      <c r="A311" s="15"/>
      <c r="B311" s="216"/>
      <c r="C311" s="15"/>
      <c r="D311" s="193" t="s">
        <v>158</v>
      </c>
      <c r="E311" s="217" t="s">
        <v>1</v>
      </c>
      <c r="F311" s="218" t="s">
        <v>1510</v>
      </c>
      <c r="G311" s="15"/>
      <c r="H311" s="217" t="s">
        <v>1</v>
      </c>
      <c r="I311" s="219"/>
      <c r="J311" s="15"/>
      <c r="K311" s="15"/>
      <c r="L311" s="216"/>
      <c r="M311" s="220"/>
      <c r="N311" s="221"/>
      <c r="O311" s="221"/>
      <c r="P311" s="221"/>
      <c r="Q311" s="221"/>
      <c r="R311" s="221"/>
      <c r="S311" s="221"/>
      <c r="T311" s="222"/>
      <c r="U311" s="15"/>
      <c r="V311" s="15"/>
      <c r="W311" s="15"/>
      <c r="X311" s="15"/>
      <c r="Y311" s="15"/>
      <c r="Z311" s="15"/>
      <c r="AA311" s="15"/>
      <c r="AB311" s="15"/>
      <c r="AC311" s="15"/>
      <c r="AD311" s="15"/>
      <c r="AE311" s="15"/>
      <c r="AT311" s="217" t="s">
        <v>158</v>
      </c>
      <c r="AU311" s="217" t="s">
        <v>82</v>
      </c>
      <c r="AV311" s="15" t="s">
        <v>82</v>
      </c>
      <c r="AW311" s="15" t="s">
        <v>31</v>
      </c>
      <c r="AX311" s="15" t="s">
        <v>74</v>
      </c>
      <c r="AY311" s="217" t="s">
        <v>145</v>
      </c>
    </row>
    <row r="312" s="15" customFormat="1">
      <c r="A312" s="15"/>
      <c r="B312" s="216"/>
      <c r="C312" s="15"/>
      <c r="D312" s="193" t="s">
        <v>158</v>
      </c>
      <c r="E312" s="217" t="s">
        <v>1</v>
      </c>
      <c r="F312" s="218" t="s">
        <v>1511</v>
      </c>
      <c r="G312" s="15"/>
      <c r="H312" s="217" t="s">
        <v>1</v>
      </c>
      <c r="I312" s="219"/>
      <c r="J312" s="15"/>
      <c r="K312" s="15"/>
      <c r="L312" s="216"/>
      <c r="M312" s="220"/>
      <c r="N312" s="221"/>
      <c r="O312" s="221"/>
      <c r="P312" s="221"/>
      <c r="Q312" s="221"/>
      <c r="R312" s="221"/>
      <c r="S312" s="221"/>
      <c r="T312" s="222"/>
      <c r="U312" s="15"/>
      <c r="V312" s="15"/>
      <c r="W312" s="15"/>
      <c r="X312" s="15"/>
      <c r="Y312" s="15"/>
      <c r="Z312" s="15"/>
      <c r="AA312" s="15"/>
      <c r="AB312" s="15"/>
      <c r="AC312" s="15"/>
      <c r="AD312" s="15"/>
      <c r="AE312" s="15"/>
      <c r="AT312" s="217" t="s">
        <v>158</v>
      </c>
      <c r="AU312" s="217" t="s">
        <v>82</v>
      </c>
      <c r="AV312" s="15" t="s">
        <v>82</v>
      </c>
      <c r="AW312" s="15" t="s">
        <v>31</v>
      </c>
      <c r="AX312" s="15" t="s">
        <v>74</v>
      </c>
      <c r="AY312" s="217" t="s">
        <v>145</v>
      </c>
    </row>
    <row r="313" s="15" customFormat="1">
      <c r="A313" s="15"/>
      <c r="B313" s="216"/>
      <c r="C313" s="15"/>
      <c r="D313" s="193" t="s">
        <v>158</v>
      </c>
      <c r="E313" s="217" t="s">
        <v>1</v>
      </c>
      <c r="F313" s="218" t="s">
        <v>1512</v>
      </c>
      <c r="G313" s="15"/>
      <c r="H313" s="217" t="s">
        <v>1</v>
      </c>
      <c r="I313" s="219"/>
      <c r="J313" s="15"/>
      <c r="K313" s="15"/>
      <c r="L313" s="216"/>
      <c r="M313" s="220"/>
      <c r="N313" s="221"/>
      <c r="O313" s="221"/>
      <c r="P313" s="221"/>
      <c r="Q313" s="221"/>
      <c r="R313" s="221"/>
      <c r="S313" s="221"/>
      <c r="T313" s="222"/>
      <c r="U313" s="15"/>
      <c r="V313" s="15"/>
      <c r="W313" s="15"/>
      <c r="X313" s="15"/>
      <c r="Y313" s="15"/>
      <c r="Z313" s="15"/>
      <c r="AA313" s="15"/>
      <c r="AB313" s="15"/>
      <c r="AC313" s="15"/>
      <c r="AD313" s="15"/>
      <c r="AE313" s="15"/>
      <c r="AT313" s="217" t="s">
        <v>158</v>
      </c>
      <c r="AU313" s="217" t="s">
        <v>82</v>
      </c>
      <c r="AV313" s="15" t="s">
        <v>82</v>
      </c>
      <c r="AW313" s="15" t="s">
        <v>31</v>
      </c>
      <c r="AX313" s="15" t="s">
        <v>74</v>
      </c>
      <c r="AY313" s="217" t="s">
        <v>145</v>
      </c>
    </row>
    <row r="314" s="15" customFormat="1">
      <c r="A314" s="15"/>
      <c r="B314" s="216"/>
      <c r="C314" s="15"/>
      <c r="D314" s="193" t="s">
        <v>158</v>
      </c>
      <c r="E314" s="217" t="s">
        <v>1</v>
      </c>
      <c r="F314" s="218" t="s">
        <v>1513</v>
      </c>
      <c r="G314" s="15"/>
      <c r="H314" s="217" t="s">
        <v>1</v>
      </c>
      <c r="I314" s="219"/>
      <c r="J314" s="15"/>
      <c r="K314" s="15"/>
      <c r="L314" s="216"/>
      <c r="M314" s="220"/>
      <c r="N314" s="221"/>
      <c r="O314" s="221"/>
      <c r="P314" s="221"/>
      <c r="Q314" s="221"/>
      <c r="R314" s="221"/>
      <c r="S314" s="221"/>
      <c r="T314" s="222"/>
      <c r="U314" s="15"/>
      <c r="V314" s="15"/>
      <c r="W314" s="15"/>
      <c r="X314" s="15"/>
      <c r="Y314" s="15"/>
      <c r="Z314" s="15"/>
      <c r="AA314" s="15"/>
      <c r="AB314" s="15"/>
      <c r="AC314" s="15"/>
      <c r="AD314" s="15"/>
      <c r="AE314" s="15"/>
      <c r="AT314" s="217" t="s">
        <v>158</v>
      </c>
      <c r="AU314" s="217" t="s">
        <v>82</v>
      </c>
      <c r="AV314" s="15" t="s">
        <v>82</v>
      </c>
      <c r="AW314" s="15" t="s">
        <v>31</v>
      </c>
      <c r="AX314" s="15" t="s">
        <v>74</v>
      </c>
      <c r="AY314" s="217" t="s">
        <v>145</v>
      </c>
    </row>
    <row r="315" s="15" customFormat="1">
      <c r="A315" s="15"/>
      <c r="B315" s="216"/>
      <c r="C315" s="15"/>
      <c r="D315" s="193" t="s">
        <v>158</v>
      </c>
      <c r="E315" s="217" t="s">
        <v>1</v>
      </c>
      <c r="F315" s="218" t="s">
        <v>1514</v>
      </c>
      <c r="G315" s="15"/>
      <c r="H315" s="217" t="s">
        <v>1</v>
      </c>
      <c r="I315" s="219"/>
      <c r="J315" s="15"/>
      <c r="K315" s="15"/>
      <c r="L315" s="216"/>
      <c r="M315" s="220"/>
      <c r="N315" s="221"/>
      <c r="O315" s="221"/>
      <c r="P315" s="221"/>
      <c r="Q315" s="221"/>
      <c r="R315" s="221"/>
      <c r="S315" s="221"/>
      <c r="T315" s="222"/>
      <c r="U315" s="15"/>
      <c r="V315" s="15"/>
      <c r="W315" s="15"/>
      <c r="X315" s="15"/>
      <c r="Y315" s="15"/>
      <c r="Z315" s="15"/>
      <c r="AA315" s="15"/>
      <c r="AB315" s="15"/>
      <c r="AC315" s="15"/>
      <c r="AD315" s="15"/>
      <c r="AE315" s="15"/>
      <c r="AT315" s="217" t="s">
        <v>158</v>
      </c>
      <c r="AU315" s="217" t="s">
        <v>82</v>
      </c>
      <c r="AV315" s="15" t="s">
        <v>82</v>
      </c>
      <c r="AW315" s="15" t="s">
        <v>31</v>
      </c>
      <c r="AX315" s="15" t="s">
        <v>74</v>
      </c>
      <c r="AY315" s="217" t="s">
        <v>145</v>
      </c>
    </row>
    <row r="316" s="15" customFormat="1">
      <c r="A316" s="15"/>
      <c r="B316" s="216"/>
      <c r="C316" s="15"/>
      <c r="D316" s="193" t="s">
        <v>158</v>
      </c>
      <c r="E316" s="217" t="s">
        <v>1</v>
      </c>
      <c r="F316" s="218" t="s">
        <v>1513</v>
      </c>
      <c r="G316" s="15"/>
      <c r="H316" s="217" t="s">
        <v>1</v>
      </c>
      <c r="I316" s="219"/>
      <c r="J316" s="15"/>
      <c r="K316" s="15"/>
      <c r="L316" s="216"/>
      <c r="M316" s="220"/>
      <c r="N316" s="221"/>
      <c r="O316" s="221"/>
      <c r="P316" s="221"/>
      <c r="Q316" s="221"/>
      <c r="R316" s="221"/>
      <c r="S316" s="221"/>
      <c r="T316" s="222"/>
      <c r="U316" s="15"/>
      <c r="V316" s="15"/>
      <c r="W316" s="15"/>
      <c r="X316" s="15"/>
      <c r="Y316" s="15"/>
      <c r="Z316" s="15"/>
      <c r="AA316" s="15"/>
      <c r="AB316" s="15"/>
      <c r="AC316" s="15"/>
      <c r="AD316" s="15"/>
      <c r="AE316" s="15"/>
      <c r="AT316" s="217" t="s">
        <v>158</v>
      </c>
      <c r="AU316" s="217" t="s">
        <v>82</v>
      </c>
      <c r="AV316" s="15" t="s">
        <v>82</v>
      </c>
      <c r="AW316" s="15" t="s">
        <v>31</v>
      </c>
      <c r="AX316" s="15" t="s">
        <v>74</v>
      </c>
      <c r="AY316" s="217" t="s">
        <v>145</v>
      </c>
    </row>
    <row r="317" s="15" customFormat="1">
      <c r="A317" s="15"/>
      <c r="B317" s="216"/>
      <c r="C317" s="15"/>
      <c r="D317" s="193" t="s">
        <v>158</v>
      </c>
      <c r="E317" s="217" t="s">
        <v>1</v>
      </c>
      <c r="F317" s="218" t="s">
        <v>1515</v>
      </c>
      <c r="G317" s="15"/>
      <c r="H317" s="217" t="s">
        <v>1</v>
      </c>
      <c r="I317" s="219"/>
      <c r="J317" s="15"/>
      <c r="K317" s="15"/>
      <c r="L317" s="216"/>
      <c r="M317" s="220"/>
      <c r="N317" s="221"/>
      <c r="O317" s="221"/>
      <c r="P317" s="221"/>
      <c r="Q317" s="221"/>
      <c r="R317" s="221"/>
      <c r="S317" s="221"/>
      <c r="T317" s="222"/>
      <c r="U317" s="15"/>
      <c r="V317" s="15"/>
      <c r="W317" s="15"/>
      <c r="X317" s="15"/>
      <c r="Y317" s="15"/>
      <c r="Z317" s="15"/>
      <c r="AA317" s="15"/>
      <c r="AB317" s="15"/>
      <c r="AC317" s="15"/>
      <c r="AD317" s="15"/>
      <c r="AE317" s="15"/>
      <c r="AT317" s="217" t="s">
        <v>158</v>
      </c>
      <c r="AU317" s="217" t="s">
        <v>82</v>
      </c>
      <c r="AV317" s="15" t="s">
        <v>82</v>
      </c>
      <c r="AW317" s="15" t="s">
        <v>31</v>
      </c>
      <c r="AX317" s="15" t="s">
        <v>74</v>
      </c>
      <c r="AY317" s="217" t="s">
        <v>145</v>
      </c>
    </row>
    <row r="318" s="15" customFormat="1">
      <c r="A318" s="15"/>
      <c r="B318" s="216"/>
      <c r="C318" s="15"/>
      <c r="D318" s="193" t="s">
        <v>158</v>
      </c>
      <c r="E318" s="217" t="s">
        <v>1</v>
      </c>
      <c r="F318" s="218" t="s">
        <v>1516</v>
      </c>
      <c r="G318" s="15"/>
      <c r="H318" s="217" t="s">
        <v>1</v>
      </c>
      <c r="I318" s="219"/>
      <c r="J318" s="15"/>
      <c r="K318" s="15"/>
      <c r="L318" s="216"/>
      <c r="M318" s="220"/>
      <c r="N318" s="221"/>
      <c r="O318" s="221"/>
      <c r="P318" s="221"/>
      <c r="Q318" s="221"/>
      <c r="R318" s="221"/>
      <c r="S318" s="221"/>
      <c r="T318" s="222"/>
      <c r="U318" s="15"/>
      <c r="V318" s="15"/>
      <c r="W318" s="15"/>
      <c r="X318" s="15"/>
      <c r="Y318" s="15"/>
      <c r="Z318" s="15"/>
      <c r="AA318" s="15"/>
      <c r="AB318" s="15"/>
      <c r="AC318" s="15"/>
      <c r="AD318" s="15"/>
      <c r="AE318" s="15"/>
      <c r="AT318" s="217" t="s">
        <v>158</v>
      </c>
      <c r="AU318" s="217" t="s">
        <v>82</v>
      </c>
      <c r="AV318" s="15" t="s">
        <v>82</v>
      </c>
      <c r="AW318" s="15" t="s">
        <v>31</v>
      </c>
      <c r="AX318" s="15" t="s">
        <v>74</v>
      </c>
      <c r="AY318" s="217" t="s">
        <v>145</v>
      </c>
    </row>
    <row r="319" s="15" customFormat="1">
      <c r="A319" s="15"/>
      <c r="B319" s="216"/>
      <c r="C319" s="15"/>
      <c r="D319" s="193" t="s">
        <v>158</v>
      </c>
      <c r="E319" s="217" t="s">
        <v>1</v>
      </c>
      <c r="F319" s="218" t="s">
        <v>1517</v>
      </c>
      <c r="G319" s="15"/>
      <c r="H319" s="217" t="s">
        <v>1</v>
      </c>
      <c r="I319" s="219"/>
      <c r="J319" s="15"/>
      <c r="K319" s="15"/>
      <c r="L319" s="216"/>
      <c r="M319" s="220"/>
      <c r="N319" s="221"/>
      <c r="O319" s="221"/>
      <c r="P319" s="221"/>
      <c r="Q319" s="221"/>
      <c r="R319" s="221"/>
      <c r="S319" s="221"/>
      <c r="T319" s="222"/>
      <c r="U319" s="15"/>
      <c r="V319" s="15"/>
      <c r="W319" s="15"/>
      <c r="X319" s="15"/>
      <c r="Y319" s="15"/>
      <c r="Z319" s="15"/>
      <c r="AA319" s="15"/>
      <c r="AB319" s="15"/>
      <c r="AC319" s="15"/>
      <c r="AD319" s="15"/>
      <c r="AE319" s="15"/>
      <c r="AT319" s="217" t="s">
        <v>158</v>
      </c>
      <c r="AU319" s="217" t="s">
        <v>82</v>
      </c>
      <c r="AV319" s="15" t="s">
        <v>82</v>
      </c>
      <c r="AW319" s="15" t="s">
        <v>31</v>
      </c>
      <c r="AX319" s="15" t="s">
        <v>74</v>
      </c>
      <c r="AY319" s="217" t="s">
        <v>145</v>
      </c>
    </row>
    <row r="320" s="13" customFormat="1">
      <c r="A320" s="13"/>
      <c r="B320" s="200"/>
      <c r="C320" s="13"/>
      <c r="D320" s="193" t="s">
        <v>158</v>
      </c>
      <c r="E320" s="201" t="s">
        <v>1</v>
      </c>
      <c r="F320" s="202" t="s">
        <v>1702</v>
      </c>
      <c r="G320" s="13"/>
      <c r="H320" s="203">
        <v>64</v>
      </c>
      <c r="I320" s="204"/>
      <c r="J320" s="13"/>
      <c r="K320" s="13"/>
      <c r="L320" s="200"/>
      <c r="M320" s="205"/>
      <c r="N320" s="206"/>
      <c r="O320" s="206"/>
      <c r="P320" s="206"/>
      <c r="Q320" s="206"/>
      <c r="R320" s="206"/>
      <c r="S320" s="206"/>
      <c r="T320" s="207"/>
      <c r="U320" s="13"/>
      <c r="V320" s="13"/>
      <c r="W320" s="13"/>
      <c r="X320" s="13"/>
      <c r="Y320" s="13"/>
      <c r="Z320" s="13"/>
      <c r="AA320" s="13"/>
      <c r="AB320" s="13"/>
      <c r="AC320" s="13"/>
      <c r="AD320" s="13"/>
      <c r="AE320" s="13"/>
      <c r="AT320" s="201" t="s">
        <v>158</v>
      </c>
      <c r="AU320" s="201" t="s">
        <v>82</v>
      </c>
      <c r="AV320" s="13" t="s">
        <v>84</v>
      </c>
      <c r="AW320" s="13" t="s">
        <v>31</v>
      </c>
      <c r="AX320" s="13" t="s">
        <v>74</v>
      </c>
      <c r="AY320" s="201" t="s">
        <v>145</v>
      </c>
    </row>
    <row r="321" s="14" customFormat="1">
      <c r="A321" s="14"/>
      <c r="B321" s="208"/>
      <c r="C321" s="14"/>
      <c r="D321" s="193" t="s">
        <v>158</v>
      </c>
      <c r="E321" s="209" t="s">
        <v>1</v>
      </c>
      <c r="F321" s="210" t="s">
        <v>160</v>
      </c>
      <c r="G321" s="14"/>
      <c r="H321" s="211">
        <v>64</v>
      </c>
      <c r="I321" s="212"/>
      <c r="J321" s="14"/>
      <c r="K321" s="14"/>
      <c r="L321" s="208"/>
      <c r="M321" s="248"/>
      <c r="N321" s="249"/>
      <c r="O321" s="249"/>
      <c r="P321" s="249"/>
      <c r="Q321" s="249"/>
      <c r="R321" s="249"/>
      <c r="S321" s="249"/>
      <c r="T321" s="250"/>
      <c r="U321" s="14"/>
      <c r="V321" s="14"/>
      <c r="W321" s="14"/>
      <c r="X321" s="14"/>
      <c r="Y321" s="14"/>
      <c r="Z321" s="14"/>
      <c r="AA321" s="14"/>
      <c r="AB321" s="14"/>
      <c r="AC321" s="14"/>
      <c r="AD321" s="14"/>
      <c r="AE321" s="14"/>
      <c r="AT321" s="209" t="s">
        <v>158</v>
      </c>
      <c r="AU321" s="209" t="s">
        <v>82</v>
      </c>
      <c r="AV321" s="14" t="s">
        <v>152</v>
      </c>
      <c r="AW321" s="14" t="s">
        <v>31</v>
      </c>
      <c r="AX321" s="14" t="s">
        <v>82</v>
      </c>
      <c r="AY321" s="209" t="s">
        <v>145</v>
      </c>
    </row>
    <row r="322" s="2" customFormat="1" ht="6.96" customHeight="1">
      <c r="A322" s="38"/>
      <c r="B322" s="60"/>
      <c r="C322" s="61"/>
      <c r="D322" s="61"/>
      <c r="E322" s="61"/>
      <c r="F322" s="61"/>
      <c r="G322" s="61"/>
      <c r="H322" s="61"/>
      <c r="I322" s="61"/>
      <c r="J322" s="61"/>
      <c r="K322" s="61"/>
      <c r="L322" s="39"/>
      <c r="M322" s="38"/>
      <c r="O322" s="38"/>
      <c r="P322" s="38"/>
      <c r="Q322" s="38"/>
      <c r="R322" s="38"/>
      <c r="S322" s="38"/>
      <c r="T322" s="38"/>
      <c r="U322" s="38"/>
      <c r="V322" s="38"/>
      <c r="W322" s="38"/>
      <c r="X322" s="38"/>
      <c r="Y322" s="38"/>
      <c r="Z322" s="38"/>
      <c r="AA322" s="38"/>
      <c r="AB322" s="38"/>
      <c r="AC322" s="38"/>
      <c r="AD322" s="38"/>
      <c r="AE322" s="38"/>
    </row>
  </sheetData>
  <autoFilter ref="C125:K321"/>
  <mergeCells count="12">
    <mergeCell ref="E7:H7"/>
    <mergeCell ref="E9:H9"/>
    <mergeCell ref="E11:H11"/>
    <mergeCell ref="E20:H20"/>
    <mergeCell ref="E29:H29"/>
    <mergeCell ref="E85:H85"/>
    <mergeCell ref="E87:H87"/>
    <mergeCell ref="E89:H89"/>
    <mergeCell ref="E114:H114"/>
    <mergeCell ref="E116:H116"/>
    <mergeCell ref="E118:H118"/>
    <mergeCell ref="L2:V2"/>
  </mergeCells>
  <hyperlinks>
    <hyperlink ref="F131" r:id="rId1" display="https://podminky.urs.cz/item/CS_URS_2024_02/735164221"/>
    <hyperlink ref="F140" r:id="rId2" display="https://podminky.urs.cz/item/CS_URS_2024_02/735419125"/>
    <hyperlink ref="F149" r:id="rId3" display="https://podminky.urs.cz/item/CS_URS_2024_02/735890109"/>
    <hyperlink ref="F156" r:id="rId4" display="https://podminky.urs.cz/item/CS_URS_2024_02/735890204"/>
    <hyperlink ref="F163" r:id="rId5" display="https://podminky.urs.cz/item/CS_URS_2024_02/735890207"/>
    <hyperlink ref="F170" r:id="rId6" display="https://podminky.urs.cz/item/CS_URS_2024_02/735890231"/>
    <hyperlink ref="F179" r:id="rId7" display="https://podminky.urs.cz/item/CS_URS_2024_02/735890232"/>
    <hyperlink ref="F188" r:id="rId8" display="https://podminky.urs.cz/item/CS_URS_2024_02/998735121"/>
    <hyperlink ref="F191" r:id="rId9" display="https://podminky.urs.cz/item/CS_URS_2024_02/998735129"/>
    <hyperlink ref="F195" r:id="rId10" display="https://podminky.urs.cz/item/CS_URS_2024_02/751614111"/>
    <hyperlink ref="F206" r:id="rId11" display="https://podminky.urs.cz/item/CS_URS_2024_02/751711112"/>
    <hyperlink ref="F214" r:id="rId12" display="https://podminky.urs.cz/item/CS_URS_2024_02/751721111"/>
    <hyperlink ref="F222" r:id="rId13" display="https://podminky.urs.cz/item/CS_URS_2024_02/751791121"/>
    <hyperlink ref="F231" r:id="rId14" display="https://podminky.urs.cz/item/CS_URS_2024_02/751791171"/>
    <hyperlink ref="F240" r:id="rId15" display="https://podminky.urs.cz/item/CS_URS_2024_02/751791172"/>
    <hyperlink ref="F249" r:id="rId16" display="https://podminky.urs.cz/item/CS_URS_2024_02/751791181"/>
    <hyperlink ref="F262" r:id="rId17" display="https://podminky.urs.cz/item/CS_URS_2024_02/751791301"/>
    <hyperlink ref="F267" r:id="rId18" display="https://podminky.urs.cz/item/CS_URS_2024_02/751791401"/>
    <hyperlink ref="F270" r:id="rId19" display="https://podminky.urs.cz/item/CS_URS_2024_02/751792001"/>
    <hyperlink ref="F283" r:id="rId20" display="https://podminky.urs.cz/item/CS_URS_2024_02/751793001"/>
    <hyperlink ref="F292" r:id="rId21" display="https://podminky.urs.cz/item/CS_URS_2024_02/998751121"/>
    <hyperlink ref="F295" r:id="rId22" display="https://podminky.urs.cz/item/CS_URS_2024_02/998751129"/>
    <hyperlink ref="F300" r:id="rId23" display="https://podminky.urs.cz/item/CS_URS_2024_02/580104010"/>
    <hyperlink ref="F306" r:id="rId24" display="https://podminky.urs.cz/item/CS_URS_2024_02/HZS2491"/>
  </hyperlinks>
  <pageMargins left="0.39375" right="0.39375" top="0.39375" bottom="0.39375" header="0" footer="0"/>
  <pageSetup paperSize="9" orientation="portrait" blackAndWhite="1" fitToHeight="100"/>
  <headerFooter>
    <oddFooter>&amp;CStrana &amp;P z &amp;N</oddFooter>
  </headerFooter>
  <drawing r:id="rId25"/>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97</v>
      </c>
    </row>
    <row r="3" s="1" customFormat="1" ht="6.96" customHeight="1">
      <c r="B3" s="20"/>
      <c r="C3" s="21"/>
      <c r="D3" s="21"/>
      <c r="E3" s="21"/>
      <c r="F3" s="21"/>
      <c r="G3" s="21"/>
      <c r="H3" s="21"/>
      <c r="I3" s="21"/>
      <c r="J3" s="21"/>
      <c r="K3" s="21"/>
      <c r="L3" s="22"/>
      <c r="AT3" s="19" t="s">
        <v>84</v>
      </c>
    </row>
    <row r="4" s="1" customFormat="1" ht="24.96" customHeight="1">
      <c r="B4" s="22"/>
      <c r="D4" s="23" t="s">
        <v>103</v>
      </c>
      <c r="L4" s="22"/>
      <c r="M4" s="128" t="s">
        <v>10</v>
      </c>
      <c r="AT4" s="19" t="s">
        <v>3</v>
      </c>
    </row>
    <row r="5" s="1" customFormat="1" ht="6.96" customHeight="1">
      <c r="B5" s="22"/>
      <c r="L5" s="22"/>
    </row>
    <row r="6" s="1" customFormat="1" ht="12" customHeight="1">
      <c r="B6" s="22"/>
      <c r="D6" s="32" t="s">
        <v>16</v>
      </c>
      <c r="L6" s="22"/>
    </row>
    <row r="7" s="1" customFormat="1" ht="16.5" customHeight="1">
      <c r="B7" s="22"/>
      <c r="E7" s="129" t="str">
        <f>'Rekapitulace stavby'!K6</f>
        <v>RK Smíchov - Optimalizace Velínu</v>
      </c>
      <c r="F7" s="32"/>
      <c r="G7" s="32"/>
      <c r="H7" s="32"/>
      <c r="L7" s="22"/>
    </row>
    <row r="8" s="1" customFormat="1" ht="12" customHeight="1">
      <c r="B8" s="22"/>
      <c r="D8" s="32" t="s">
        <v>104</v>
      </c>
      <c r="L8" s="22"/>
    </row>
    <row r="9" s="2" customFormat="1" ht="16.5" customHeight="1">
      <c r="A9" s="38"/>
      <c r="B9" s="39"/>
      <c r="C9" s="38"/>
      <c r="D9" s="38"/>
      <c r="E9" s="129" t="s">
        <v>1024</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1025</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1703</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4. 1. 2025</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tr">
        <f>IF('Rekapitulace stavby'!AN10="","",'Rekapitulace stavby'!AN10)</f>
        <v/>
      </c>
      <c r="K16" s="38"/>
      <c r="L16" s="55"/>
      <c r="S16" s="38"/>
      <c r="T16" s="38"/>
      <c r="U16" s="38"/>
      <c r="V16" s="38"/>
      <c r="W16" s="38"/>
      <c r="X16" s="38"/>
      <c r="Y16" s="38"/>
      <c r="Z16" s="38"/>
      <c r="AA16" s="38"/>
      <c r="AB16" s="38"/>
      <c r="AC16" s="38"/>
      <c r="AD16" s="38"/>
      <c r="AE16" s="38"/>
    </row>
    <row r="17" s="2" customFormat="1" ht="18" customHeight="1">
      <c r="A17" s="38"/>
      <c r="B17" s="39"/>
      <c r="C17" s="38"/>
      <c r="D17" s="38"/>
      <c r="E17" s="27" t="str">
        <f>IF('Rekapitulace stavby'!E11="","",'Rekapitulace stavby'!E11)</f>
        <v xml:space="preserve"> </v>
      </c>
      <c r="F17" s="38"/>
      <c r="G17" s="38"/>
      <c r="H17" s="38"/>
      <c r="I17" s="32" t="s">
        <v>27</v>
      </c>
      <c r="J17" s="27" t="str">
        <f>IF('Rekapitulace stavby'!AN11="","",'Rekapitulace stavby'!AN11)</f>
        <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27</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32" t="s">
        <v>25</v>
      </c>
      <c r="J22" s="27" t="str">
        <f>IF('Rekapitulace stavby'!AN16="","",'Rekapitulace stavby'!AN16)</f>
        <v/>
      </c>
      <c r="K22" s="38"/>
      <c r="L22" s="55"/>
      <c r="S22" s="38"/>
      <c r="T22" s="38"/>
      <c r="U22" s="38"/>
      <c r="V22" s="38"/>
      <c r="W22" s="38"/>
      <c r="X22" s="38"/>
      <c r="Y22" s="38"/>
      <c r="Z22" s="38"/>
      <c r="AA22" s="38"/>
      <c r="AB22" s="38"/>
      <c r="AC22" s="38"/>
      <c r="AD22" s="38"/>
      <c r="AE22" s="38"/>
    </row>
    <row r="23" s="2" customFormat="1" ht="18" customHeight="1">
      <c r="A23" s="38"/>
      <c r="B23" s="39"/>
      <c r="C23" s="38"/>
      <c r="D23" s="38"/>
      <c r="E23" s="27" t="str">
        <f>IF('Rekapitulace stavby'!E17="","",'Rekapitulace stavby'!E17)</f>
        <v xml:space="preserve"> </v>
      </c>
      <c r="F23" s="38"/>
      <c r="G23" s="38"/>
      <c r="H23" s="38"/>
      <c r="I23" s="32" t="s">
        <v>27</v>
      </c>
      <c r="J23" s="27" t="str">
        <f>IF('Rekapitulace stavby'!AN17="","",'Rekapitulace stavby'!AN17)</f>
        <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32</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27</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33</v>
      </c>
      <c r="E28" s="38"/>
      <c r="F28" s="38"/>
      <c r="G28" s="38"/>
      <c r="H28" s="38"/>
      <c r="I28" s="38"/>
      <c r="J28" s="38"/>
      <c r="K28" s="38"/>
      <c r="L28" s="55"/>
      <c r="S28" s="38"/>
      <c r="T28" s="38"/>
      <c r="U28" s="38"/>
      <c r="V28" s="38"/>
      <c r="W28" s="38"/>
      <c r="X28" s="38"/>
      <c r="Y28" s="38"/>
      <c r="Z28" s="38"/>
      <c r="AA28" s="38"/>
      <c r="AB28" s="38"/>
      <c r="AC28" s="38"/>
      <c r="AD28" s="38"/>
      <c r="AE28" s="38"/>
    </row>
    <row r="29" s="8" customFormat="1" ht="16.5" customHeight="1">
      <c r="A29" s="130"/>
      <c r="B29" s="131"/>
      <c r="C29" s="130"/>
      <c r="D29" s="130"/>
      <c r="E29" s="36" t="s">
        <v>1</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34</v>
      </c>
      <c r="E32" s="38"/>
      <c r="F32" s="38"/>
      <c r="G32" s="38"/>
      <c r="H32" s="38"/>
      <c r="I32" s="38"/>
      <c r="J32" s="96">
        <f>ROUND(J124,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36</v>
      </c>
      <c r="G34" s="38"/>
      <c r="H34" s="38"/>
      <c r="I34" s="43" t="s">
        <v>35</v>
      </c>
      <c r="J34" s="43" t="s">
        <v>37</v>
      </c>
      <c r="K34" s="38"/>
      <c r="L34" s="55"/>
      <c r="S34" s="38"/>
      <c r="T34" s="38"/>
      <c r="U34" s="38"/>
      <c r="V34" s="38"/>
      <c r="W34" s="38"/>
      <c r="X34" s="38"/>
      <c r="Y34" s="38"/>
      <c r="Z34" s="38"/>
      <c r="AA34" s="38"/>
      <c r="AB34" s="38"/>
      <c r="AC34" s="38"/>
      <c r="AD34" s="38"/>
      <c r="AE34" s="38"/>
    </row>
    <row r="35" s="2" customFormat="1" ht="14.4" customHeight="1">
      <c r="A35" s="38"/>
      <c r="B35" s="39"/>
      <c r="C35" s="38"/>
      <c r="D35" s="134" t="s">
        <v>38</v>
      </c>
      <c r="E35" s="32" t="s">
        <v>39</v>
      </c>
      <c r="F35" s="135">
        <f>ROUND((SUM(BE124:BE222)),  2)</f>
        <v>0</v>
      </c>
      <c r="G35" s="38"/>
      <c r="H35" s="38"/>
      <c r="I35" s="136">
        <v>0.20999999999999999</v>
      </c>
      <c r="J35" s="135">
        <f>ROUND(((SUM(BE124:BE222))*I35),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40</v>
      </c>
      <c r="F36" s="135">
        <f>ROUND((SUM(BF124:BF222)),  2)</f>
        <v>0</v>
      </c>
      <c r="G36" s="38"/>
      <c r="H36" s="38"/>
      <c r="I36" s="136">
        <v>0.12</v>
      </c>
      <c r="J36" s="135">
        <f>ROUND(((SUM(BF124:BF222))*I36),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41</v>
      </c>
      <c r="F37" s="135">
        <f>ROUND((SUM(BG124:BG222)),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42</v>
      </c>
      <c r="F38" s="135">
        <f>ROUND((SUM(BH124:BH222)),  2)</f>
        <v>0</v>
      </c>
      <c r="G38" s="38"/>
      <c r="H38" s="38"/>
      <c r="I38" s="136">
        <v>0.12</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43</v>
      </c>
      <c r="F39" s="135">
        <f>ROUND((SUM(BI124:BI222)),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44</v>
      </c>
      <c r="E41" s="81"/>
      <c r="F41" s="81"/>
      <c r="G41" s="139" t="s">
        <v>45</v>
      </c>
      <c r="H41" s="140" t="s">
        <v>46</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47</v>
      </c>
      <c r="E50" s="57"/>
      <c r="F50" s="57"/>
      <c r="G50" s="56" t="s">
        <v>48</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49</v>
      </c>
      <c r="E61" s="41"/>
      <c r="F61" s="143" t="s">
        <v>50</v>
      </c>
      <c r="G61" s="58" t="s">
        <v>49</v>
      </c>
      <c r="H61" s="41"/>
      <c r="I61" s="41"/>
      <c r="J61" s="144" t="s">
        <v>50</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51</v>
      </c>
      <c r="E65" s="59"/>
      <c r="F65" s="59"/>
      <c r="G65" s="56" t="s">
        <v>52</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49</v>
      </c>
      <c r="E76" s="41"/>
      <c r="F76" s="143" t="s">
        <v>50</v>
      </c>
      <c r="G76" s="58" t="s">
        <v>49</v>
      </c>
      <c r="H76" s="41"/>
      <c r="I76" s="41"/>
      <c r="J76" s="144" t="s">
        <v>50</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106</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29" t="str">
        <f>E7</f>
        <v>RK Smíchov - Optimalizace Velínu</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104</v>
      </c>
      <c r="L86" s="22"/>
    </row>
    <row r="87" s="2" customFormat="1" ht="16.5" customHeight="1">
      <c r="A87" s="38"/>
      <c r="B87" s="39"/>
      <c r="C87" s="38"/>
      <c r="D87" s="38"/>
      <c r="E87" s="129" t="s">
        <v>1024</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1025</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D.1.4.3 - Vzduchotechnika</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Janáčkovo nábřeží</v>
      </c>
      <c r="G91" s="38"/>
      <c r="H91" s="38"/>
      <c r="I91" s="32" t="s">
        <v>22</v>
      </c>
      <c r="J91" s="69" t="str">
        <f>IF(J14="","",J14)</f>
        <v>4. 1. 2025</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15.15" customHeight="1">
      <c r="A93" s="38"/>
      <c r="B93" s="39"/>
      <c r="C93" s="32" t="s">
        <v>24</v>
      </c>
      <c r="D93" s="38"/>
      <c r="E93" s="38"/>
      <c r="F93" s="27" t="str">
        <f>E17</f>
        <v xml:space="preserve"> </v>
      </c>
      <c r="G93" s="38"/>
      <c r="H93" s="38"/>
      <c r="I93" s="32" t="s">
        <v>30</v>
      </c>
      <c r="J93" s="36" t="str">
        <f>E23</f>
        <v xml:space="preserve"> </v>
      </c>
      <c r="K93" s="38"/>
      <c r="L93" s="55"/>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IF(E20="","",E20)</f>
        <v>Vyplň údaj</v>
      </c>
      <c r="G94" s="38"/>
      <c r="H94" s="38"/>
      <c r="I94" s="32" t="s">
        <v>32</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107</v>
      </c>
      <c r="D96" s="137"/>
      <c r="E96" s="137"/>
      <c r="F96" s="137"/>
      <c r="G96" s="137"/>
      <c r="H96" s="137"/>
      <c r="I96" s="137"/>
      <c r="J96" s="146" t="s">
        <v>108</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109</v>
      </c>
      <c r="D98" s="38"/>
      <c r="E98" s="38"/>
      <c r="F98" s="38"/>
      <c r="G98" s="38"/>
      <c r="H98" s="38"/>
      <c r="I98" s="38"/>
      <c r="J98" s="96">
        <f>J124</f>
        <v>0</v>
      </c>
      <c r="K98" s="38"/>
      <c r="L98" s="55"/>
      <c r="S98" s="38"/>
      <c r="T98" s="38"/>
      <c r="U98" s="38"/>
      <c r="V98" s="38"/>
      <c r="W98" s="38"/>
      <c r="X98" s="38"/>
      <c r="Y98" s="38"/>
      <c r="Z98" s="38"/>
      <c r="AA98" s="38"/>
      <c r="AB98" s="38"/>
      <c r="AC98" s="38"/>
      <c r="AD98" s="38"/>
      <c r="AE98" s="38"/>
      <c r="AU98" s="19" t="s">
        <v>110</v>
      </c>
    </row>
    <row r="99" s="9" customFormat="1" ht="24.96" customHeight="1">
      <c r="A99" s="9"/>
      <c r="B99" s="148"/>
      <c r="C99" s="9"/>
      <c r="D99" s="149" t="s">
        <v>117</v>
      </c>
      <c r="E99" s="150"/>
      <c r="F99" s="150"/>
      <c r="G99" s="150"/>
      <c r="H99" s="150"/>
      <c r="I99" s="150"/>
      <c r="J99" s="151">
        <f>J125</f>
        <v>0</v>
      </c>
      <c r="K99" s="9"/>
      <c r="L99" s="148"/>
      <c r="S99" s="9"/>
      <c r="T99" s="9"/>
      <c r="U99" s="9"/>
      <c r="V99" s="9"/>
      <c r="W99" s="9"/>
      <c r="X99" s="9"/>
      <c r="Y99" s="9"/>
      <c r="Z99" s="9"/>
      <c r="AA99" s="9"/>
      <c r="AB99" s="9"/>
      <c r="AC99" s="9"/>
      <c r="AD99" s="9"/>
      <c r="AE99" s="9"/>
    </row>
    <row r="100" s="10" customFormat="1" ht="19.92" customHeight="1">
      <c r="A100" s="10"/>
      <c r="B100" s="152"/>
      <c r="C100" s="10"/>
      <c r="D100" s="153" t="s">
        <v>119</v>
      </c>
      <c r="E100" s="154"/>
      <c r="F100" s="154"/>
      <c r="G100" s="154"/>
      <c r="H100" s="154"/>
      <c r="I100" s="154"/>
      <c r="J100" s="155">
        <f>J126</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1032</v>
      </c>
      <c r="E101" s="154"/>
      <c r="F101" s="154"/>
      <c r="G101" s="154"/>
      <c r="H101" s="154"/>
      <c r="I101" s="154"/>
      <c r="J101" s="155">
        <f>J152</f>
        <v>0</v>
      </c>
      <c r="K101" s="10"/>
      <c r="L101" s="152"/>
      <c r="S101" s="10"/>
      <c r="T101" s="10"/>
      <c r="U101" s="10"/>
      <c r="V101" s="10"/>
      <c r="W101" s="10"/>
      <c r="X101" s="10"/>
      <c r="Y101" s="10"/>
      <c r="Z101" s="10"/>
      <c r="AA101" s="10"/>
      <c r="AB101" s="10"/>
      <c r="AC101" s="10"/>
      <c r="AD101" s="10"/>
      <c r="AE101" s="10"/>
    </row>
    <row r="102" s="9" customFormat="1" ht="24.96" customHeight="1">
      <c r="A102" s="9"/>
      <c r="B102" s="148"/>
      <c r="C102" s="9"/>
      <c r="D102" s="149" t="s">
        <v>1033</v>
      </c>
      <c r="E102" s="150"/>
      <c r="F102" s="150"/>
      <c r="G102" s="150"/>
      <c r="H102" s="150"/>
      <c r="I102" s="150"/>
      <c r="J102" s="151">
        <f>J204</f>
        <v>0</v>
      </c>
      <c r="K102" s="9"/>
      <c r="L102" s="148"/>
      <c r="S102" s="9"/>
      <c r="T102" s="9"/>
      <c r="U102" s="9"/>
      <c r="V102" s="9"/>
      <c r="W102" s="9"/>
      <c r="X102" s="9"/>
      <c r="Y102" s="9"/>
      <c r="Z102" s="9"/>
      <c r="AA102" s="9"/>
      <c r="AB102" s="9"/>
      <c r="AC102" s="9"/>
      <c r="AD102" s="9"/>
      <c r="AE102" s="9"/>
    </row>
    <row r="103" s="2" customFormat="1" ht="21.84" customHeight="1">
      <c r="A103" s="38"/>
      <c r="B103" s="39"/>
      <c r="C103" s="38"/>
      <c r="D103" s="38"/>
      <c r="E103" s="38"/>
      <c r="F103" s="38"/>
      <c r="G103" s="38"/>
      <c r="H103" s="38"/>
      <c r="I103" s="38"/>
      <c r="J103" s="38"/>
      <c r="K103" s="38"/>
      <c r="L103" s="55"/>
      <c r="S103" s="38"/>
      <c r="T103" s="38"/>
      <c r="U103" s="38"/>
      <c r="V103" s="38"/>
      <c r="W103" s="38"/>
      <c r="X103" s="38"/>
      <c r="Y103" s="38"/>
      <c r="Z103" s="38"/>
      <c r="AA103" s="38"/>
      <c r="AB103" s="38"/>
      <c r="AC103" s="38"/>
      <c r="AD103" s="38"/>
      <c r="AE103" s="38"/>
    </row>
    <row r="104" s="2" customFormat="1" ht="6.96" customHeight="1">
      <c r="A104" s="38"/>
      <c r="B104" s="60"/>
      <c r="C104" s="61"/>
      <c r="D104" s="61"/>
      <c r="E104" s="61"/>
      <c r="F104" s="61"/>
      <c r="G104" s="61"/>
      <c r="H104" s="61"/>
      <c r="I104" s="61"/>
      <c r="J104" s="61"/>
      <c r="K104" s="61"/>
      <c r="L104" s="55"/>
      <c r="S104" s="38"/>
      <c r="T104" s="38"/>
      <c r="U104" s="38"/>
      <c r="V104" s="38"/>
      <c r="W104" s="38"/>
      <c r="X104" s="38"/>
      <c r="Y104" s="38"/>
      <c r="Z104" s="38"/>
      <c r="AA104" s="38"/>
      <c r="AB104" s="38"/>
      <c r="AC104" s="38"/>
      <c r="AD104" s="38"/>
      <c r="AE104" s="38"/>
    </row>
    <row r="108" s="2" customFormat="1" ht="6.96" customHeight="1">
      <c r="A108" s="38"/>
      <c r="B108" s="62"/>
      <c r="C108" s="63"/>
      <c r="D108" s="63"/>
      <c r="E108" s="63"/>
      <c r="F108" s="63"/>
      <c r="G108" s="63"/>
      <c r="H108" s="63"/>
      <c r="I108" s="63"/>
      <c r="J108" s="63"/>
      <c r="K108" s="63"/>
      <c r="L108" s="55"/>
      <c r="S108" s="38"/>
      <c r="T108" s="38"/>
      <c r="U108" s="38"/>
      <c r="V108" s="38"/>
      <c r="W108" s="38"/>
      <c r="X108" s="38"/>
      <c r="Y108" s="38"/>
      <c r="Z108" s="38"/>
      <c r="AA108" s="38"/>
      <c r="AB108" s="38"/>
      <c r="AC108" s="38"/>
      <c r="AD108" s="38"/>
      <c r="AE108" s="38"/>
    </row>
    <row r="109" s="2" customFormat="1" ht="24.96" customHeight="1">
      <c r="A109" s="38"/>
      <c r="B109" s="39"/>
      <c r="C109" s="23" t="s">
        <v>130</v>
      </c>
      <c r="D109" s="38"/>
      <c r="E109" s="38"/>
      <c r="F109" s="38"/>
      <c r="G109" s="38"/>
      <c r="H109" s="38"/>
      <c r="I109" s="38"/>
      <c r="J109" s="38"/>
      <c r="K109" s="38"/>
      <c r="L109" s="55"/>
      <c r="S109" s="38"/>
      <c r="T109" s="38"/>
      <c r="U109" s="38"/>
      <c r="V109" s="38"/>
      <c r="W109" s="38"/>
      <c r="X109" s="38"/>
      <c r="Y109" s="38"/>
      <c r="Z109" s="38"/>
      <c r="AA109" s="38"/>
      <c r="AB109" s="38"/>
      <c r="AC109" s="38"/>
      <c r="AD109" s="38"/>
      <c r="AE109" s="38"/>
    </row>
    <row r="110" s="2" customFormat="1" ht="6.96" customHeight="1">
      <c r="A110" s="38"/>
      <c r="B110" s="39"/>
      <c r="C110" s="38"/>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12" customHeight="1">
      <c r="A111" s="38"/>
      <c r="B111" s="39"/>
      <c r="C111" s="32" t="s">
        <v>16</v>
      </c>
      <c r="D111" s="38"/>
      <c r="E111" s="38"/>
      <c r="F111" s="38"/>
      <c r="G111" s="38"/>
      <c r="H111" s="38"/>
      <c r="I111" s="38"/>
      <c r="J111" s="38"/>
      <c r="K111" s="38"/>
      <c r="L111" s="55"/>
      <c r="S111" s="38"/>
      <c r="T111" s="38"/>
      <c r="U111" s="38"/>
      <c r="V111" s="38"/>
      <c r="W111" s="38"/>
      <c r="X111" s="38"/>
      <c r="Y111" s="38"/>
      <c r="Z111" s="38"/>
      <c r="AA111" s="38"/>
      <c r="AB111" s="38"/>
      <c r="AC111" s="38"/>
      <c r="AD111" s="38"/>
      <c r="AE111" s="38"/>
    </row>
    <row r="112" s="2" customFormat="1" ht="16.5" customHeight="1">
      <c r="A112" s="38"/>
      <c r="B112" s="39"/>
      <c r="C112" s="38"/>
      <c r="D112" s="38"/>
      <c r="E112" s="129" t="str">
        <f>E7</f>
        <v>RK Smíchov - Optimalizace Velínu</v>
      </c>
      <c r="F112" s="32"/>
      <c r="G112" s="32"/>
      <c r="H112" s="32"/>
      <c r="I112" s="38"/>
      <c r="J112" s="38"/>
      <c r="K112" s="38"/>
      <c r="L112" s="55"/>
      <c r="S112" s="38"/>
      <c r="T112" s="38"/>
      <c r="U112" s="38"/>
      <c r="V112" s="38"/>
      <c r="W112" s="38"/>
      <c r="X112" s="38"/>
      <c r="Y112" s="38"/>
      <c r="Z112" s="38"/>
      <c r="AA112" s="38"/>
      <c r="AB112" s="38"/>
      <c r="AC112" s="38"/>
      <c r="AD112" s="38"/>
      <c r="AE112" s="38"/>
    </row>
    <row r="113" s="1" customFormat="1" ht="12" customHeight="1">
      <c r="B113" s="22"/>
      <c r="C113" s="32" t="s">
        <v>104</v>
      </c>
      <c r="L113" s="22"/>
    </row>
    <row r="114" s="2" customFormat="1" ht="16.5" customHeight="1">
      <c r="A114" s="38"/>
      <c r="B114" s="39"/>
      <c r="C114" s="38"/>
      <c r="D114" s="38"/>
      <c r="E114" s="129" t="s">
        <v>1024</v>
      </c>
      <c r="F114" s="38"/>
      <c r="G114" s="38"/>
      <c r="H114" s="38"/>
      <c r="I114" s="38"/>
      <c r="J114" s="38"/>
      <c r="K114" s="38"/>
      <c r="L114" s="55"/>
      <c r="S114" s="38"/>
      <c r="T114" s="38"/>
      <c r="U114" s="38"/>
      <c r="V114" s="38"/>
      <c r="W114" s="38"/>
      <c r="X114" s="38"/>
      <c r="Y114" s="38"/>
      <c r="Z114" s="38"/>
      <c r="AA114" s="38"/>
      <c r="AB114" s="38"/>
      <c r="AC114" s="38"/>
      <c r="AD114" s="38"/>
      <c r="AE114" s="38"/>
    </row>
    <row r="115" s="2" customFormat="1" ht="12" customHeight="1">
      <c r="A115" s="38"/>
      <c r="B115" s="39"/>
      <c r="C115" s="32" t="s">
        <v>1025</v>
      </c>
      <c r="D115" s="38"/>
      <c r="E115" s="38"/>
      <c r="F115" s="38"/>
      <c r="G115" s="38"/>
      <c r="H115" s="38"/>
      <c r="I115" s="38"/>
      <c r="J115" s="38"/>
      <c r="K115" s="38"/>
      <c r="L115" s="55"/>
      <c r="S115" s="38"/>
      <c r="T115" s="38"/>
      <c r="U115" s="38"/>
      <c r="V115" s="38"/>
      <c r="W115" s="38"/>
      <c r="X115" s="38"/>
      <c r="Y115" s="38"/>
      <c r="Z115" s="38"/>
      <c r="AA115" s="38"/>
      <c r="AB115" s="38"/>
      <c r="AC115" s="38"/>
      <c r="AD115" s="38"/>
      <c r="AE115" s="38"/>
    </row>
    <row r="116" s="2" customFormat="1" ht="16.5" customHeight="1">
      <c r="A116" s="38"/>
      <c r="B116" s="39"/>
      <c r="C116" s="38"/>
      <c r="D116" s="38"/>
      <c r="E116" s="67" t="str">
        <f>E11</f>
        <v>D.1.4.3 - Vzduchotechnika</v>
      </c>
      <c r="F116" s="38"/>
      <c r="G116" s="38"/>
      <c r="H116" s="38"/>
      <c r="I116" s="38"/>
      <c r="J116" s="38"/>
      <c r="K116" s="38"/>
      <c r="L116" s="55"/>
      <c r="S116" s="38"/>
      <c r="T116" s="38"/>
      <c r="U116" s="38"/>
      <c r="V116" s="38"/>
      <c r="W116" s="38"/>
      <c r="X116" s="38"/>
      <c r="Y116" s="38"/>
      <c r="Z116" s="38"/>
      <c r="AA116" s="38"/>
      <c r="AB116" s="38"/>
      <c r="AC116" s="38"/>
      <c r="AD116" s="38"/>
      <c r="AE116" s="38"/>
    </row>
    <row r="117" s="2" customFormat="1" ht="6.96" customHeight="1">
      <c r="A117" s="38"/>
      <c r="B117" s="39"/>
      <c r="C117" s="38"/>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2" customFormat="1" ht="12" customHeight="1">
      <c r="A118" s="38"/>
      <c r="B118" s="39"/>
      <c r="C118" s="32" t="s">
        <v>20</v>
      </c>
      <c r="D118" s="38"/>
      <c r="E118" s="38"/>
      <c r="F118" s="27" t="str">
        <f>F14</f>
        <v>Janáčkovo nábřeží</v>
      </c>
      <c r="G118" s="38"/>
      <c r="H118" s="38"/>
      <c r="I118" s="32" t="s">
        <v>22</v>
      </c>
      <c r="J118" s="69" t="str">
        <f>IF(J14="","",J14)</f>
        <v>4. 1. 2025</v>
      </c>
      <c r="K118" s="38"/>
      <c r="L118" s="55"/>
      <c r="S118" s="38"/>
      <c r="T118" s="38"/>
      <c r="U118" s="38"/>
      <c r="V118" s="38"/>
      <c r="W118" s="38"/>
      <c r="X118" s="38"/>
      <c r="Y118" s="38"/>
      <c r="Z118" s="38"/>
      <c r="AA118" s="38"/>
      <c r="AB118" s="38"/>
      <c r="AC118" s="38"/>
      <c r="AD118" s="38"/>
      <c r="AE118" s="38"/>
    </row>
    <row r="119" s="2" customFormat="1" ht="6.96" customHeight="1">
      <c r="A119" s="38"/>
      <c r="B119" s="39"/>
      <c r="C119" s="38"/>
      <c r="D119" s="38"/>
      <c r="E119" s="38"/>
      <c r="F119" s="38"/>
      <c r="G119" s="38"/>
      <c r="H119" s="38"/>
      <c r="I119" s="38"/>
      <c r="J119" s="38"/>
      <c r="K119" s="38"/>
      <c r="L119" s="55"/>
      <c r="S119" s="38"/>
      <c r="T119" s="38"/>
      <c r="U119" s="38"/>
      <c r="V119" s="38"/>
      <c r="W119" s="38"/>
      <c r="X119" s="38"/>
      <c r="Y119" s="38"/>
      <c r="Z119" s="38"/>
      <c r="AA119" s="38"/>
      <c r="AB119" s="38"/>
      <c r="AC119" s="38"/>
      <c r="AD119" s="38"/>
      <c r="AE119" s="38"/>
    </row>
    <row r="120" s="2" customFormat="1" ht="15.15" customHeight="1">
      <c r="A120" s="38"/>
      <c r="B120" s="39"/>
      <c r="C120" s="32" t="s">
        <v>24</v>
      </c>
      <c r="D120" s="38"/>
      <c r="E120" s="38"/>
      <c r="F120" s="27" t="str">
        <f>E17</f>
        <v xml:space="preserve"> </v>
      </c>
      <c r="G120" s="38"/>
      <c r="H120" s="38"/>
      <c r="I120" s="32" t="s">
        <v>30</v>
      </c>
      <c r="J120" s="36" t="str">
        <f>E23</f>
        <v xml:space="preserve"> </v>
      </c>
      <c r="K120" s="38"/>
      <c r="L120" s="55"/>
      <c r="S120" s="38"/>
      <c r="T120" s="38"/>
      <c r="U120" s="38"/>
      <c r="V120" s="38"/>
      <c r="W120" s="38"/>
      <c r="X120" s="38"/>
      <c r="Y120" s="38"/>
      <c r="Z120" s="38"/>
      <c r="AA120" s="38"/>
      <c r="AB120" s="38"/>
      <c r="AC120" s="38"/>
      <c r="AD120" s="38"/>
      <c r="AE120" s="38"/>
    </row>
    <row r="121" s="2" customFormat="1" ht="15.15" customHeight="1">
      <c r="A121" s="38"/>
      <c r="B121" s="39"/>
      <c r="C121" s="32" t="s">
        <v>28</v>
      </c>
      <c r="D121" s="38"/>
      <c r="E121" s="38"/>
      <c r="F121" s="27" t="str">
        <f>IF(E20="","",E20)</f>
        <v>Vyplň údaj</v>
      </c>
      <c r="G121" s="38"/>
      <c r="H121" s="38"/>
      <c r="I121" s="32" t="s">
        <v>32</v>
      </c>
      <c r="J121" s="36" t="str">
        <f>E26</f>
        <v xml:space="preserve"> </v>
      </c>
      <c r="K121" s="38"/>
      <c r="L121" s="55"/>
      <c r="S121" s="38"/>
      <c r="T121" s="38"/>
      <c r="U121" s="38"/>
      <c r="V121" s="38"/>
      <c r="W121" s="38"/>
      <c r="X121" s="38"/>
      <c r="Y121" s="38"/>
      <c r="Z121" s="38"/>
      <c r="AA121" s="38"/>
      <c r="AB121" s="38"/>
      <c r="AC121" s="38"/>
      <c r="AD121" s="38"/>
      <c r="AE121" s="38"/>
    </row>
    <row r="122" s="2" customFormat="1" ht="10.32" customHeight="1">
      <c r="A122" s="38"/>
      <c r="B122" s="39"/>
      <c r="C122" s="38"/>
      <c r="D122" s="38"/>
      <c r="E122" s="38"/>
      <c r="F122" s="38"/>
      <c r="G122" s="38"/>
      <c r="H122" s="38"/>
      <c r="I122" s="38"/>
      <c r="J122" s="38"/>
      <c r="K122" s="38"/>
      <c r="L122" s="55"/>
      <c r="S122" s="38"/>
      <c r="T122" s="38"/>
      <c r="U122" s="38"/>
      <c r="V122" s="38"/>
      <c r="W122" s="38"/>
      <c r="X122" s="38"/>
      <c r="Y122" s="38"/>
      <c r="Z122" s="38"/>
      <c r="AA122" s="38"/>
      <c r="AB122" s="38"/>
      <c r="AC122" s="38"/>
      <c r="AD122" s="38"/>
      <c r="AE122" s="38"/>
    </row>
    <row r="123" s="11" customFormat="1" ht="29.28" customHeight="1">
      <c r="A123" s="156"/>
      <c r="B123" s="157"/>
      <c r="C123" s="158" t="s">
        <v>131</v>
      </c>
      <c r="D123" s="159" t="s">
        <v>59</v>
      </c>
      <c r="E123" s="159" t="s">
        <v>55</v>
      </c>
      <c r="F123" s="159" t="s">
        <v>56</v>
      </c>
      <c r="G123" s="159" t="s">
        <v>132</v>
      </c>
      <c r="H123" s="159" t="s">
        <v>133</v>
      </c>
      <c r="I123" s="159" t="s">
        <v>134</v>
      </c>
      <c r="J123" s="159" t="s">
        <v>108</v>
      </c>
      <c r="K123" s="160" t="s">
        <v>135</v>
      </c>
      <c r="L123" s="161"/>
      <c r="M123" s="86" t="s">
        <v>1</v>
      </c>
      <c r="N123" s="87" t="s">
        <v>38</v>
      </c>
      <c r="O123" s="87" t="s">
        <v>136</v>
      </c>
      <c r="P123" s="87" t="s">
        <v>137</v>
      </c>
      <c r="Q123" s="87" t="s">
        <v>138</v>
      </c>
      <c r="R123" s="87" t="s">
        <v>139</v>
      </c>
      <c r="S123" s="87" t="s">
        <v>140</v>
      </c>
      <c r="T123" s="88" t="s">
        <v>141</v>
      </c>
      <c r="U123" s="156"/>
      <c r="V123" s="156"/>
      <c r="W123" s="156"/>
      <c r="X123" s="156"/>
      <c r="Y123" s="156"/>
      <c r="Z123" s="156"/>
      <c r="AA123" s="156"/>
      <c r="AB123" s="156"/>
      <c r="AC123" s="156"/>
      <c r="AD123" s="156"/>
      <c r="AE123" s="156"/>
    </row>
    <row r="124" s="2" customFormat="1" ht="22.8" customHeight="1">
      <c r="A124" s="38"/>
      <c r="B124" s="39"/>
      <c r="C124" s="93" t="s">
        <v>142</v>
      </c>
      <c r="D124" s="38"/>
      <c r="E124" s="38"/>
      <c r="F124" s="38"/>
      <c r="G124" s="38"/>
      <c r="H124" s="38"/>
      <c r="I124" s="38"/>
      <c r="J124" s="162">
        <f>BK124</f>
        <v>0</v>
      </c>
      <c r="K124" s="38"/>
      <c r="L124" s="39"/>
      <c r="M124" s="89"/>
      <c r="N124" s="73"/>
      <c r="O124" s="90"/>
      <c r="P124" s="163">
        <f>P125+P204</f>
        <v>0</v>
      </c>
      <c r="Q124" s="90"/>
      <c r="R124" s="163">
        <f>R125+R204</f>
        <v>0.018842379999999999</v>
      </c>
      <c r="S124" s="90"/>
      <c r="T124" s="164">
        <f>T125+T204</f>
        <v>0</v>
      </c>
      <c r="U124" s="38"/>
      <c r="V124" s="38"/>
      <c r="W124" s="38"/>
      <c r="X124" s="38"/>
      <c r="Y124" s="38"/>
      <c r="Z124" s="38"/>
      <c r="AA124" s="38"/>
      <c r="AB124" s="38"/>
      <c r="AC124" s="38"/>
      <c r="AD124" s="38"/>
      <c r="AE124" s="38"/>
      <c r="AT124" s="19" t="s">
        <v>73</v>
      </c>
      <c r="AU124" s="19" t="s">
        <v>110</v>
      </c>
      <c r="BK124" s="165">
        <f>BK125+BK204</f>
        <v>0</v>
      </c>
    </row>
    <row r="125" s="12" customFormat="1" ht="25.92" customHeight="1">
      <c r="A125" s="12"/>
      <c r="B125" s="166"/>
      <c r="C125" s="12"/>
      <c r="D125" s="167" t="s">
        <v>73</v>
      </c>
      <c r="E125" s="168" t="s">
        <v>289</v>
      </c>
      <c r="F125" s="168" t="s">
        <v>290</v>
      </c>
      <c r="G125" s="12"/>
      <c r="H125" s="12"/>
      <c r="I125" s="169"/>
      <c r="J125" s="170">
        <f>BK125</f>
        <v>0</v>
      </c>
      <c r="K125" s="12"/>
      <c r="L125" s="166"/>
      <c r="M125" s="171"/>
      <c r="N125" s="172"/>
      <c r="O125" s="172"/>
      <c r="P125" s="173">
        <f>P126+P152</f>
        <v>0</v>
      </c>
      <c r="Q125" s="172"/>
      <c r="R125" s="173">
        <f>R126+R152</f>
        <v>0.018842379999999999</v>
      </c>
      <c r="S125" s="172"/>
      <c r="T125" s="174">
        <f>T126+T152</f>
        <v>0</v>
      </c>
      <c r="U125" s="12"/>
      <c r="V125" s="12"/>
      <c r="W125" s="12"/>
      <c r="X125" s="12"/>
      <c r="Y125" s="12"/>
      <c r="Z125" s="12"/>
      <c r="AA125" s="12"/>
      <c r="AB125" s="12"/>
      <c r="AC125" s="12"/>
      <c r="AD125" s="12"/>
      <c r="AE125" s="12"/>
      <c r="AR125" s="167" t="s">
        <v>84</v>
      </c>
      <c r="AT125" s="175" t="s">
        <v>73</v>
      </c>
      <c r="AU125" s="175" t="s">
        <v>74</v>
      </c>
      <c r="AY125" s="167" t="s">
        <v>145</v>
      </c>
      <c r="BK125" s="176">
        <f>BK126+BK152</f>
        <v>0</v>
      </c>
    </row>
    <row r="126" s="12" customFormat="1" ht="22.8" customHeight="1">
      <c r="A126" s="12"/>
      <c r="B126" s="166"/>
      <c r="C126" s="12"/>
      <c r="D126" s="167" t="s">
        <v>73</v>
      </c>
      <c r="E126" s="177" t="s">
        <v>307</v>
      </c>
      <c r="F126" s="177" t="s">
        <v>308</v>
      </c>
      <c r="G126" s="12"/>
      <c r="H126" s="12"/>
      <c r="I126" s="169"/>
      <c r="J126" s="178">
        <f>BK126</f>
        <v>0</v>
      </c>
      <c r="K126" s="12"/>
      <c r="L126" s="166"/>
      <c r="M126" s="171"/>
      <c r="N126" s="172"/>
      <c r="O126" s="172"/>
      <c r="P126" s="173">
        <f>SUM(P127:P151)</f>
        <v>0</v>
      </c>
      <c r="Q126" s="172"/>
      <c r="R126" s="173">
        <f>SUM(R127:R151)</f>
        <v>0.0079223799999999997</v>
      </c>
      <c r="S126" s="172"/>
      <c r="T126" s="174">
        <f>SUM(T127:T151)</f>
        <v>0</v>
      </c>
      <c r="U126" s="12"/>
      <c r="V126" s="12"/>
      <c r="W126" s="12"/>
      <c r="X126" s="12"/>
      <c r="Y126" s="12"/>
      <c r="Z126" s="12"/>
      <c r="AA126" s="12"/>
      <c r="AB126" s="12"/>
      <c r="AC126" s="12"/>
      <c r="AD126" s="12"/>
      <c r="AE126" s="12"/>
      <c r="AR126" s="167" t="s">
        <v>84</v>
      </c>
      <c r="AT126" s="175" t="s">
        <v>73</v>
      </c>
      <c r="AU126" s="175" t="s">
        <v>82</v>
      </c>
      <c r="AY126" s="167" t="s">
        <v>145</v>
      </c>
      <c r="BK126" s="176">
        <f>SUM(BK127:BK151)</f>
        <v>0</v>
      </c>
    </row>
    <row r="127" s="2" customFormat="1" ht="24.15" customHeight="1">
      <c r="A127" s="38"/>
      <c r="B127" s="179"/>
      <c r="C127" s="180" t="s">
        <v>82</v>
      </c>
      <c r="D127" s="180" t="s">
        <v>147</v>
      </c>
      <c r="E127" s="181" t="s">
        <v>1704</v>
      </c>
      <c r="F127" s="182" t="s">
        <v>1705</v>
      </c>
      <c r="G127" s="183" t="s">
        <v>150</v>
      </c>
      <c r="H127" s="184">
        <v>1.131</v>
      </c>
      <c r="I127" s="185"/>
      <c r="J127" s="186">
        <f>ROUND(I127*H127,2)</f>
        <v>0</v>
      </c>
      <c r="K127" s="182" t="s">
        <v>151</v>
      </c>
      <c r="L127" s="39"/>
      <c r="M127" s="187" t="s">
        <v>1</v>
      </c>
      <c r="N127" s="188" t="s">
        <v>39</v>
      </c>
      <c r="O127" s="77"/>
      <c r="P127" s="189">
        <f>O127*H127</f>
        <v>0</v>
      </c>
      <c r="Q127" s="189">
        <v>0.00072000000000000005</v>
      </c>
      <c r="R127" s="189">
        <f>Q127*H127</f>
        <v>0.0008143200000000001</v>
      </c>
      <c r="S127" s="189">
        <v>0</v>
      </c>
      <c r="T127" s="190">
        <f>S127*H127</f>
        <v>0</v>
      </c>
      <c r="U127" s="38"/>
      <c r="V127" s="38"/>
      <c r="W127" s="38"/>
      <c r="X127" s="38"/>
      <c r="Y127" s="38"/>
      <c r="Z127" s="38"/>
      <c r="AA127" s="38"/>
      <c r="AB127" s="38"/>
      <c r="AC127" s="38"/>
      <c r="AD127" s="38"/>
      <c r="AE127" s="38"/>
      <c r="AR127" s="191" t="s">
        <v>263</v>
      </c>
      <c r="AT127" s="191" t="s">
        <v>147</v>
      </c>
      <c r="AU127" s="191" t="s">
        <v>84</v>
      </c>
      <c r="AY127" s="19" t="s">
        <v>145</v>
      </c>
      <c r="BE127" s="192">
        <f>IF(N127="základní",J127,0)</f>
        <v>0</v>
      </c>
      <c r="BF127" s="192">
        <f>IF(N127="snížená",J127,0)</f>
        <v>0</v>
      </c>
      <c r="BG127" s="192">
        <f>IF(N127="zákl. přenesená",J127,0)</f>
        <v>0</v>
      </c>
      <c r="BH127" s="192">
        <f>IF(N127="sníž. přenesená",J127,0)</f>
        <v>0</v>
      </c>
      <c r="BI127" s="192">
        <f>IF(N127="nulová",J127,0)</f>
        <v>0</v>
      </c>
      <c r="BJ127" s="19" t="s">
        <v>82</v>
      </c>
      <c r="BK127" s="192">
        <f>ROUND(I127*H127,2)</f>
        <v>0</v>
      </c>
      <c r="BL127" s="19" t="s">
        <v>263</v>
      </c>
      <c r="BM127" s="191" t="s">
        <v>1706</v>
      </c>
    </row>
    <row r="128" s="2" customFormat="1">
      <c r="A128" s="38"/>
      <c r="B128" s="39"/>
      <c r="C128" s="38"/>
      <c r="D128" s="193" t="s">
        <v>154</v>
      </c>
      <c r="E128" s="38"/>
      <c r="F128" s="194" t="s">
        <v>1707</v>
      </c>
      <c r="G128" s="38"/>
      <c r="H128" s="38"/>
      <c r="I128" s="195"/>
      <c r="J128" s="38"/>
      <c r="K128" s="38"/>
      <c r="L128" s="39"/>
      <c r="M128" s="196"/>
      <c r="N128" s="197"/>
      <c r="O128" s="77"/>
      <c r="P128" s="77"/>
      <c r="Q128" s="77"/>
      <c r="R128" s="77"/>
      <c r="S128" s="77"/>
      <c r="T128" s="78"/>
      <c r="U128" s="38"/>
      <c r="V128" s="38"/>
      <c r="W128" s="38"/>
      <c r="X128" s="38"/>
      <c r="Y128" s="38"/>
      <c r="Z128" s="38"/>
      <c r="AA128" s="38"/>
      <c r="AB128" s="38"/>
      <c r="AC128" s="38"/>
      <c r="AD128" s="38"/>
      <c r="AE128" s="38"/>
      <c r="AT128" s="19" t="s">
        <v>154</v>
      </c>
      <c r="AU128" s="19" t="s">
        <v>84</v>
      </c>
    </row>
    <row r="129" s="2" customFormat="1">
      <c r="A129" s="38"/>
      <c r="B129" s="39"/>
      <c r="C129" s="38"/>
      <c r="D129" s="198" t="s">
        <v>156</v>
      </c>
      <c r="E129" s="38"/>
      <c r="F129" s="199" t="s">
        <v>1708</v>
      </c>
      <c r="G129" s="38"/>
      <c r="H129" s="38"/>
      <c r="I129" s="195"/>
      <c r="J129" s="38"/>
      <c r="K129" s="38"/>
      <c r="L129" s="39"/>
      <c r="M129" s="196"/>
      <c r="N129" s="197"/>
      <c r="O129" s="77"/>
      <c r="P129" s="77"/>
      <c r="Q129" s="77"/>
      <c r="R129" s="77"/>
      <c r="S129" s="77"/>
      <c r="T129" s="78"/>
      <c r="U129" s="38"/>
      <c r="V129" s="38"/>
      <c r="W129" s="38"/>
      <c r="X129" s="38"/>
      <c r="Y129" s="38"/>
      <c r="Z129" s="38"/>
      <c r="AA129" s="38"/>
      <c r="AB129" s="38"/>
      <c r="AC129" s="38"/>
      <c r="AD129" s="38"/>
      <c r="AE129" s="38"/>
      <c r="AT129" s="19" t="s">
        <v>156</v>
      </c>
      <c r="AU129" s="19" t="s">
        <v>84</v>
      </c>
    </row>
    <row r="130" s="15" customFormat="1">
      <c r="A130" s="15"/>
      <c r="B130" s="216"/>
      <c r="C130" s="15"/>
      <c r="D130" s="193" t="s">
        <v>158</v>
      </c>
      <c r="E130" s="217" t="s">
        <v>1</v>
      </c>
      <c r="F130" s="218" t="s">
        <v>1709</v>
      </c>
      <c r="G130" s="15"/>
      <c r="H130" s="217" t="s">
        <v>1</v>
      </c>
      <c r="I130" s="219"/>
      <c r="J130" s="15"/>
      <c r="K130" s="15"/>
      <c r="L130" s="216"/>
      <c r="M130" s="220"/>
      <c r="N130" s="221"/>
      <c r="O130" s="221"/>
      <c r="P130" s="221"/>
      <c r="Q130" s="221"/>
      <c r="R130" s="221"/>
      <c r="S130" s="221"/>
      <c r="T130" s="222"/>
      <c r="U130" s="15"/>
      <c r="V130" s="15"/>
      <c r="W130" s="15"/>
      <c r="X130" s="15"/>
      <c r="Y130" s="15"/>
      <c r="Z130" s="15"/>
      <c r="AA130" s="15"/>
      <c r="AB130" s="15"/>
      <c r="AC130" s="15"/>
      <c r="AD130" s="15"/>
      <c r="AE130" s="15"/>
      <c r="AT130" s="217" t="s">
        <v>158</v>
      </c>
      <c r="AU130" s="217" t="s">
        <v>84</v>
      </c>
      <c r="AV130" s="15" t="s">
        <v>82</v>
      </c>
      <c r="AW130" s="15" t="s">
        <v>31</v>
      </c>
      <c r="AX130" s="15" t="s">
        <v>74</v>
      </c>
      <c r="AY130" s="217" t="s">
        <v>145</v>
      </c>
    </row>
    <row r="131" s="13" customFormat="1">
      <c r="A131" s="13"/>
      <c r="B131" s="200"/>
      <c r="C131" s="13"/>
      <c r="D131" s="193" t="s">
        <v>158</v>
      </c>
      <c r="E131" s="201" t="s">
        <v>1</v>
      </c>
      <c r="F131" s="202" t="s">
        <v>1710</v>
      </c>
      <c r="G131" s="13"/>
      <c r="H131" s="203">
        <v>0.44</v>
      </c>
      <c r="I131" s="204"/>
      <c r="J131" s="13"/>
      <c r="K131" s="13"/>
      <c r="L131" s="200"/>
      <c r="M131" s="205"/>
      <c r="N131" s="206"/>
      <c r="O131" s="206"/>
      <c r="P131" s="206"/>
      <c r="Q131" s="206"/>
      <c r="R131" s="206"/>
      <c r="S131" s="206"/>
      <c r="T131" s="207"/>
      <c r="U131" s="13"/>
      <c r="V131" s="13"/>
      <c r="W131" s="13"/>
      <c r="X131" s="13"/>
      <c r="Y131" s="13"/>
      <c r="Z131" s="13"/>
      <c r="AA131" s="13"/>
      <c r="AB131" s="13"/>
      <c r="AC131" s="13"/>
      <c r="AD131" s="13"/>
      <c r="AE131" s="13"/>
      <c r="AT131" s="201" t="s">
        <v>158</v>
      </c>
      <c r="AU131" s="201" t="s">
        <v>84</v>
      </c>
      <c r="AV131" s="13" t="s">
        <v>84</v>
      </c>
      <c r="AW131" s="13" t="s">
        <v>31</v>
      </c>
      <c r="AX131" s="13" t="s">
        <v>74</v>
      </c>
      <c r="AY131" s="201" t="s">
        <v>145</v>
      </c>
    </row>
    <row r="132" s="13" customFormat="1">
      <c r="A132" s="13"/>
      <c r="B132" s="200"/>
      <c r="C132" s="13"/>
      <c r="D132" s="193" t="s">
        <v>158</v>
      </c>
      <c r="E132" s="201" t="s">
        <v>1</v>
      </c>
      <c r="F132" s="202" t="s">
        <v>1711</v>
      </c>
      <c r="G132" s="13"/>
      <c r="H132" s="203">
        <v>0.69099999999999995</v>
      </c>
      <c r="I132" s="204"/>
      <c r="J132" s="13"/>
      <c r="K132" s="13"/>
      <c r="L132" s="200"/>
      <c r="M132" s="205"/>
      <c r="N132" s="206"/>
      <c r="O132" s="206"/>
      <c r="P132" s="206"/>
      <c r="Q132" s="206"/>
      <c r="R132" s="206"/>
      <c r="S132" s="206"/>
      <c r="T132" s="207"/>
      <c r="U132" s="13"/>
      <c r="V132" s="13"/>
      <c r="W132" s="13"/>
      <c r="X132" s="13"/>
      <c r="Y132" s="13"/>
      <c r="Z132" s="13"/>
      <c r="AA132" s="13"/>
      <c r="AB132" s="13"/>
      <c r="AC132" s="13"/>
      <c r="AD132" s="13"/>
      <c r="AE132" s="13"/>
      <c r="AT132" s="201" t="s">
        <v>158</v>
      </c>
      <c r="AU132" s="201" t="s">
        <v>84</v>
      </c>
      <c r="AV132" s="13" t="s">
        <v>84</v>
      </c>
      <c r="AW132" s="13" t="s">
        <v>31</v>
      </c>
      <c r="AX132" s="13" t="s">
        <v>74</v>
      </c>
      <c r="AY132" s="201" t="s">
        <v>145</v>
      </c>
    </row>
    <row r="133" s="14" customFormat="1">
      <c r="A133" s="14"/>
      <c r="B133" s="208"/>
      <c r="C133" s="14"/>
      <c r="D133" s="193" t="s">
        <v>158</v>
      </c>
      <c r="E133" s="209" t="s">
        <v>1</v>
      </c>
      <c r="F133" s="210" t="s">
        <v>160</v>
      </c>
      <c r="G133" s="14"/>
      <c r="H133" s="211">
        <v>1.131</v>
      </c>
      <c r="I133" s="212"/>
      <c r="J133" s="14"/>
      <c r="K133" s="14"/>
      <c r="L133" s="208"/>
      <c r="M133" s="213"/>
      <c r="N133" s="214"/>
      <c r="O133" s="214"/>
      <c r="P133" s="214"/>
      <c r="Q133" s="214"/>
      <c r="R133" s="214"/>
      <c r="S133" s="214"/>
      <c r="T133" s="215"/>
      <c r="U133" s="14"/>
      <c r="V133" s="14"/>
      <c r="W133" s="14"/>
      <c r="X133" s="14"/>
      <c r="Y133" s="14"/>
      <c r="Z133" s="14"/>
      <c r="AA133" s="14"/>
      <c r="AB133" s="14"/>
      <c r="AC133" s="14"/>
      <c r="AD133" s="14"/>
      <c r="AE133" s="14"/>
      <c r="AT133" s="209" t="s">
        <v>158</v>
      </c>
      <c r="AU133" s="209" t="s">
        <v>84</v>
      </c>
      <c r="AV133" s="14" t="s">
        <v>152</v>
      </c>
      <c r="AW133" s="14" t="s">
        <v>31</v>
      </c>
      <c r="AX133" s="14" t="s">
        <v>82</v>
      </c>
      <c r="AY133" s="209" t="s">
        <v>145</v>
      </c>
    </row>
    <row r="134" s="2" customFormat="1" ht="24.15" customHeight="1">
      <c r="A134" s="38"/>
      <c r="B134" s="179"/>
      <c r="C134" s="224" t="s">
        <v>84</v>
      </c>
      <c r="D134" s="224" t="s">
        <v>238</v>
      </c>
      <c r="E134" s="225" t="s">
        <v>1712</v>
      </c>
      <c r="F134" s="226" t="s">
        <v>1713</v>
      </c>
      <c r="G134" s="227" t="s">
        <v>150</v>
      </c>
      <c r="H134" s="228">
        <v>1.4510000000000001</v>
      </c>
      <c r="I134" s="229"/>
      <c r="J134" s="230">
        <f>ROUND(I134*H134,2)</f>
        <v>0</v>
      </c>
      <c r="K134" s="226" t="s">
        <v>151</v>
      </c>
      <c r="L134" s="231"/>
      <c r="M134" s="232" t="s">
        <v>1</v>
      </c>
      <c r="N134" s="233" t="s">
        <v>39</v>
      </c>
      <c r="O134" s="77"/>
      <c r="P134" s="189">
        <f>O134*H134</f>
        <v>0</v>
      </c>
      <c r="Q134" s="189">
        <v>0.0038999999999999998</v>
      </c>
      <c r="R134" s="189">
        <f>Q134*H134</f>
        <v>0.0056588999999999997</v>
      </c>
      <c r="S134" s="189">
        <v>0</v>
      </c>
      <c r="T134" s="190">
        <f>S134*H134</f>
        <v>0</v>
      </c>
      <c r="U134" s="38"/>
      <c r="V134" s="38"/>
      <c r="W134" s="38"/>
      <c r="X134" s="38"/>
      <c r="Y134" s="38"/>
      <c r="Z134" s="38"/>
      <c r="AA134" s="38"/>
      <c r="AB134" s="38"/>
      <c r="AC134" s="38"/>
      <c r="AD134" s="38"/>
      <c r="AE134" s="38"/>
      <c r="AR134" s="191" t="s">
        <v>304</v>
      </c>
      <c r="AT134" s="191" t="s">
        <v>238</v>
      </c>
      <c r="AU134" s="191" t="s">
        <v>84</v>
      </c>
      <c r="AY134" s="19" t="s">
        <v>145</v>
      </c>
      <c r="BE134" s="192">
        <f>IF(N134="základní",J134,0)</f>
        <v>0</v>
      </c>
      <c r="BF134" s="192">
        <f>IF(N134="snížená",J134,0)</f>
        <v>0</v>
      </c>
      <c r="BG134" s="192">
        <f>IF(N134="zákl. přenesená",J134,0)</f>
        <v>0</v>
      </c>
      <c r="BH134" s="192">
        <f>IF(N134="sníž. přenesená",J134,0)</f>
        <v>0</v>
      </c>
      <c r="BI134" s="192">
        <f>IF(N134="nulová",J134,0)</f>
        <v>0</v>
      </c>
      <c r="BJ134" s="19" t="s">
        <v>82</v>
      </c>
      <c r="BK134" s="192">
        <f>ROUND(I134*H134,2)</f>
        <v>0</v>
      </c>
      <c r="BL134" s="19" t="s">
        <v>263</v>
      </c>
      <c r="BM134" s="191" t="s">
        <v>1714</v>
      </c>
    </row>
    <row r="135" s="2" customFormat="1">
      <c r="A135" s="38"/>
      <c r="B135" s="39"/>
      <c r="C135" s="38"/>
      <c r="D135" s="193" t="s">
        <v>154</v>
      </c>
      <c r="E135" s="38"/>
      <c r="F135" s="194" t="s">
        <v>1713</v>
      </c>
      <c r="G135" s="38"/>
      <c r="H135" s="38"/>
      <c r="I135" s="195"/>
      <c r="J135" s="38"/>
      <c r="K135" s="38"/>
      <c r="L135" s="39"/>
      <c r="M135" s="196"/>
      <c r="N135" s="197"/>
      <c r="O135" s="77"/>
      <c r="P135" s="77"/>
      <c r="Q135" s="77"/>
      <c r="R135" s="77"/>
      <c r="S135" s="77"/>
      <c r="T135" s="78"/>
      <c r="U135" s="38"/>
      <c r="V135" s="38"/>
      <c r="W135" s="38"/>
      <c r="X135" s="38"/>
      <c r="Y135" s="38"/>
      <c r="Z135" s="38"/>
      <c r="AA135" s="38"/>
      <c r="AB135" s="38"/>
      <c r="AC135" s="38"/>
      <c r="AD135" s="38"/>
      <c r="AE135" s="38"/>
      <c r="AT135" s="19" t="s">
        <v>154</v>
      </c>
      <c r="AU135" s="19" t="s">
        <v>84</v>
      </c>
    </row>
    <row r="136" s="13" customFormat="1">
      <c r="A136" s="13"/>
      <c r="B136" s="200"/>
      <c r="C136" s="13"/>
      <c r="D136" s="193" t="s">
        <v>158</v>
      </c>
      <c r="E136" s="13"/>
      <c r="F136" s="202" t="s">
        <v>1715</v>
      </c>
      <c r="G136" s="13"/>
      <c r="H136" s="203">
        <v>1.4510000000000001</v>
      </c>
      <c r="I136" s="204"/>
      <c r="J136" s="13"/>
      <c r="K136" s="13"/>
      <c r="L136" s="200"/>
      <c r="M136" s="205"/>
      <c r="N136" s="206"/>
      <c r="O136" s="206"/>
      <c r="P136" s="206"/>
      <c r="Q136" s="206"/>
      <c r="R136" s="206"/>
      <c r="S136" s="206"/>
      <c r="T136" s="207"/>
      <c r="U136" s="13"/>
      <c r="V136" s="13"/>
      <c r="W136" s="13"/>
      <c r="X136" s="13"/>
      <c r="Y136" s="13"/>
      <c r="Z136" s="13"/>
      <c r="AA136" s="13"/>
      <c r="AB136" s="13"/>
      <c r="AC136" s="13"/>
      <c r="AD136" s="13"/>
      <c r="AE136" s="13"/>
      <c r="AT136" s="201" t="s">
        <v>158</v>
      </c>
      <c r="AU136" s="201" t="s">
        <v>84</v>
      </c>
      <c r="AV136" s="13" t="s">
        <v>84</v>
      </c>
      <c r="AW136" s="13" t="s">
        <v>3</v>
      </c>
      <c r="AX136" s="13" t="s">
        <v>82</v>
      </c>
      <c r="AY136" s="201" t="s">
        <v>145</v>
      </c>
    </row>
    <row r="137" s="2" customFormat="1" ht="24.15" customHeight="1">
      <c r="A137" s="38"/>
      <c r="B137" s="179"/>
      <c r="C137" s="224" t="s">
        <v>166</v>
      </c>
      <c r="D137" s="224" t="s">
        <v>238</v>
      </c>
      <c r="E137" s="225" t="s">
        <v>1716</v>
      </c>
      <c r="F137" s="226" t="s">
        <v>1717</v>
      </c>
      <c r="G137" s="227" t="s">
        <v>150</v>
      </c>
      <c r="H137" s="228">
        <v>0.92400000000000004</v>
      </c>
      <c r="I137" s="229"/>
      <c r="J137" s="230">
        <f>ROUND(I137*H137,2)</f>
        <v>0</v>
      </c>
      <c r="K137" s="226" t="s">
        <v>151</v>
      </c>
      <c r="L137" s="231"/>
      <c r="M137" s="232" t="s">
        <v>1</v>
      </c>
      <c r="N137" s="233" t="s">
        <v>39</v>
      </c>
      <c r="O137" s="77"/>
      <c r="P137" s="189">
        <f>O137*H137</f>
        <v>0</v>
      </c>
      <c r="Q137" s="189">
        <v>0.001</v>
      </c>
      <c r="R137" s="189">
        <f>Q137*H137</f>
        <v>0.00092400000000000002</v>
      </c>
      <c r="S137" s="189">
        <v>0</v>
      </c>
      <c r="T137" s="190">
        <f>S137*H137</f>
        <v>0</v>
      </c>
      <c r="U137" s="38"/>
      <c r="V137" s="38"/>
      <c r="W137" s="38"/>
      <c r="X137" s="38"/>
      <c r="Y137" s="38"/>
      <c r="Z137" s="38"/>
      <c r="AA137" s="38"/>
      <c r="AB137" s="38"/>
      <c r="AC137" s="38"/>
      <c r="AD137" s="38"/>
      <c r="AE137" s="38"/>
      <c r="AR137" s="191" t="s">
        <v>304</v>
      </c>
      <c r="AT137" s="191" t="s">
        <v>238</v>
      </c>
      <c r="AU137" s="191" t="s">
        <v>84</v>
      </c>
      <c r="AY137" s="19" t="s">
        <v>145</v>
      </c>
      <c r="BE137" s="192">
        <f>IF(N137="základní",J137,0)</f>
        <v>0</v>
      </c>
      <c r="BF137" s="192">
        <f>IF(N137="snížená",J137,0)</f>
        <v>0</v>
      </c>
      <c r="BG137" s="192">
        <f>IF(N137="zákl. přenesená",J137,0)</f>
        <v>0</v>
      </c>
      <c r="BH137" s="192">
        <f>IF(N137="sníž. přenesená",J137,0)</f>
        <v>0</v>
      </c>
      <c r="BI137" s="192">
        <f>IF(N137="nulová",J137,0)</f>
        <v>0</v>
      </c>
      <c r="BJ137" s="19" t="s">
        <v>82</v>
      </c>
      <c r="BK137" s="192">
        <f>ROUND(I137*H137,2)</f>
        <v>0</v>
      </c>
      <c r="BL137" s="19" t="s">
        <v>263</v>
      </c>
      <c r="BM137" s="191" t="s">
        <v>1718</v>
      </c>
    </row>
    <row r="138" s="2" customFormat="1">
      <c r="A138" s="38"/>
      <c r="B138" s="39"/>
      <c r="C138" s="38"/>
      <c r="D138" s="193" t="s">
        <v>154</v>
      </c>
      <c r="E138" s="38"/>
      <c r="F138" s="194" t="s">
        <v>1717</v>
      </c>
      <c r="G138" s="38"/>
      <c r="H138" s="38"/>
      <c r="I138" s="195"/>
      <c r="J138" s="38"/>
      <c r="K138" s="38"/>
      <c r="L138" s="39"/>
      <c r="M138" s="196"/>
      <c r="N138" s="197"/>
      <c r="O138" s="77"/>
      <c r="P138" s="77"/>
      <c r="Q138" s="77"/>
      <c r="R138" s="77"/>
      <c r="S138" s="77"/>
      <c r="T138" s="78"/>
      <c r="U138" s="38"/>
      <c r="V138" s="38"/>
      <c r="W138" s="38"/>
      <c r="X138" s="38"/>
      <c r="Y138" s="38"/>
      <c r="Z138" s="38"/>
      <c r="AA138" s="38"/>
      <c r="AB138" s="38"/>
      <c r="AC138" s="38"/>
      <c r="AD138" s="38"/>
      <c r="AE138" s="38"/>
      <c r="AT138" s="19" t="s">
        <v>154</v>
      </c>
      <c r="AU138" s="19" t="s">
        <v>84</v>
      </c>
    </row>
    <row r="139" s="13" customFormat="1">
      <c r="A139" s="13"/>
      <c r="B139" s="200"/>
      <c r="C139" s="13"/>
      <c r="D139" s="193" t="s">
        <v>158</v>
      </c>
      <c r="E139" s="13"/>
      <c r="F139" s="202" t="s">
        <v>1719</v>
      </c>
      <c r="G139" s="13"/>
      <c r="H139" s="203">
        <v>0.92400000000000004</v>
      </c>
      <c r="I139" s="204"/>
      <c r="J139" s="13"/>
      <c r="K139" s="13"/>
      <c r="L139" s="200"/>
      <c r="M139" s="205"/>
      <c r="N139" s="206"/>
      <c r="O139" s="206"/>
      <c r="P139" s="206"/>
      <c r="Q139" s="206"/>
      <c r="R139" s="206"/>
      <c r="S139" s="206"/>
      <c r="T139" s="207"/>
      <c r="U139" s="13"/>
      <c r="V139" s="13"/>
      <c r="W139" s="13"/>
      <c r="X139" s="13"/>
      <c r="Y139" s="13"/>
      <c r="Z139" s="13"/>
      <c r="AA139" s="13"/>
      <c r="AB139" s="13"/>
      <c r="AC139" s="13"/>
      <c r="AD139" s="13"/>
      <c r="AE139" s="13"/>
      <c r="AT139" s="201" t="s">
        <v>158</v>
      </c>
      <c r="AU139" s="201" t="s">
        <v>84</v>
      </c>
      <c r="AV139" s="13" t="s">
        <v>84</v>
      </c>
      <c r="AW139" s="13" t="s">
        <v>3</v>
      </c>
      <c r="AX139" s="13" t="s">
        <v>82</v>
      </c>
      <c r="AY139" s="201" t="s">
        <v>145</v>
      </c>
    </row>
    <row r="140" s="2" customFormat="1" ht="24.15" customHeight="1">
      <c r="A140" s="38"/>
      <c r="B140" s="179"/>
      <c r="C140" s="180" t="s">
        <v>152</v>
      </c>
      <c r="D140" s="180" t="s">
        <v>147</v>
      </c>
      <c r="E140" s="181" t="s">
        <v>1720</v>
      </c>
      <c r="F140" s="182" t="s">
        <v>1721</v>
      </c>
      <c r="G140" s="183" t="s">
        <v>150</v>
      </c>
      <c r="H140" s="184">
        <v>0.69099999999999995</v>
      </c>
      <c r="I140" s="185"/>
      <c r="J140" s="186">
        <f>ROUND(I140*H140,2)</f>
        <v>0</v>
      </c>
      <c r="K140" s="182" t="s">
        <v>151</v>
      </c>
      <c r="L140" s="39"/>
      <c r="M140" s="187" t="s">
        <v>1</v>
      </c>
      <c r="N140" s="188" t="s">
        <v>39</v>
      </c>
      <c r="O140" s="77"/>
      <c r="P140" s="189">
        <f>O140*H140</f>
        <v>0</v>
      </c>
      <c r="Q140" s="189">
        <v>0.00076000000000000004</v>
      </c>
      <c r="R140" s="189">
        <f>Q140*H140</f>
        <v>0.00052515999999999999</v>
      </c>
      <c r="S140" s="189">
        <v>0</v>
      </c>
      <c r="T140" s="190">
        <f>S140*H140</f>
        <v>0</v>
      </c>
      <c r="U140" s="38"/>
      <c r="V140" s="38"/>
      <c r="W140" s="38"/>
      <c r="X140" s="38"/>
      <c r="Y140" s="38"/>
      <c r="Z140" s="38"/>
      <c r="AA140" s="38"/>
      <c r="AB140" s="38"/>
      <c r="AC140" s="38"/>
      <c r="AD140" s="38"/>
      <c r="AE140" s="38"/>
      <c r="AR140" s="191" t="s">
        <v>263</v>
      </c>
      <c r="AT140" s="191" t="s">
        <v>147</v>
      </c>
      <c r="AU140" s="191" t="s">
        <v>84</v>
      </c>
      <c r="AY140" s="19" t="s">
        <v>145</v>
      </c>
      <c r="BE140" s="192">
        <f>IF(N140="základní",J140,0)</f>
        <v>0</v>
      </c>
      <c r="BF140" s="192">
        <f>IF(N140="snížená",J140,0)</f>
        <v>0</v>
      </c>
      <c r="BG140" s="192">
        <f>IF(N140="zákl. přenesená",J140,0)</f>
        <v>0</v>
      </c>
      <c r="BH140" s="192">
        <f>IF(N140="sníž. přenesená",J140,0)</f>
        <v>0</v>
      </c>
      <c r="BI140" s="192">
        <f>IF(N140="nulová",J140,0)</f>
        <v>0</v>
      </c>
      <c r="BJ140" s="19" t="s">
        <v>82</v>
      </c>
      <c r="BK140" s="192">
        <f>ROUND(I140*H140,2)</f>
        <v>0</v>
      </c>
      <c r="BL140" s="19" t="s">
        <v>263</v>
      </c>
      <c r="BM140" s="191" t="s">
        <v>1722</v>
      </c>
    </row>
    <row r="141" s="2" customFormat="1">
      <c r="A141" s="38"/>
      <c r="B141" s="39"/>
      <c r="C141" s="38"/>
      <c r="D141" s="193" t="s">
        <v>154</v>
      </c>
      <c r="E141" s="38"/>
      <c r="F141" s="194" t="s">
        <v>1723</v>
      </c>
      <c r="G141" s="38"/>
      <c r="H141" s="38"/>
      <c r="I141" s="195"/>
      <c r="J141" s="38"/>
      <c r="K141" s="38"/>
      <c r="L141" s="39"/>
      <c r="M141" s="196"/>
      <c r="N141" s="197"/>
      <c r="O141" s="77"/>
      <c r="P141" s="77"/>
      <c r="Q141" s="77"/>
      <c r="R141" s="77"/>
      <c r="S141" s="77"/>
      <c r="T141" s="78"/>
      <c r="U141" s="38"/>
      <c r="V141" s="38"/>
      <c r="W141" s="38"/>
      <c r="X141" s="38"/>
      <c r="Y141" s="38"/>
      <c r="Z141" s="38"/>
      <c r="AA141" s="38"/>
      <c r="AB141" s="38"/>
      <c r="AC141" s="38"/>
      <c r="AD141" s="38"/>
      <c r="AE141" s="38"/>
      <c r="AT141" s="19" t="s">
        <v>154</v>
      </c>
      <c r="AU141" s="19" t="s">
        <v>84</v>
      </c>
    </row>
    <row r="142" s="2" customFormat="1">
      <c r="A142" s="38"/>
      <c r="B142" s="39"/>
      <c r="C142" s="38"/>
      <c r="D142" s="198" t="s">
        <v>156</v>
      </c>
      <c r="E142" s="38"/>
      <c r="F142" s="199" t="s">
        <v>1724</v>
      </c>
      <c r="G142" s="38"/>
      <c r="H142" s="38"/>
      <c r="I142" s="195"/>
      <c r="J142" s="38"/>
      <c r="K142" s="38"/>
      <c r="L142" s="39"/>
      <c r="M142" s="196"/>
      <c r="N142" s="197"/>
      <c r="O142" s="77"/>
      <c r="P142" s="77"/>
      <c r="Q142" s="77"/>
      <c r="R142" s="77"/>
      <c r="S142" s="77"/>
      <c r="T142" s="78"/>
      <c r="U142" s="38"/>
      <c r="V142" s="38"/>
      <c r="W142" s="38"/>
      <c r="X142" s="38"/>
      <c r="Y142" s="38"/>
      <c r="Z142" s="38"/>
      <c r="AA142" s="38"/>
      <c r="AB142" s="38"/>
      <c r="AC142" s="38"/>
      <c r="AD142" s="38"/>
      <c r="AE142" s="38"/>
      <c r="AT142" s="19" t="s">
        <v>156</v>
      </c>
      <c r="AU142" s="19" t="s">
        <v>84</v>
      </c>
    </row>
    <row r="143" s="15" customFormat="1">
      <c r="A143" s="15"/>
      <c r="B143" s="216"/>
      <c r="C143" s="15"/>
      <c r="D143" s="193" t="s">
        <v>158</v>
      </c>
      <c r="E143" s="217" t="s">
        <v>1</v>
      </c>
      <c r="F143" s="218" t="s">
        <v>1709</v>
      </c>
      <c r="G143" s="15"/>
      <c r="H143" s="217" t="s">
        <v>1</v>
      </c>
      <c r="I143" s="219"/>
      <c r="J143" s="15"/>
      <c r="K143" s="15"/>
      <c r="L143" s="216"/>
      <c r="M143" s="220"/>
      <c r="N143" s="221"/>
      <c r="O143" s="221"/>
      <c r="P143" s="221"/>
      <c r="Q143" s="221"/>
      <c r="R143" s="221"/>
      <c r="S143" s="221"/>
      <c r="T143" s="222"/>
      <c r="U143" s="15"/>
      <c r="V143" s="15"/>
      <c r="W143" s="15"/>
      <c r="X143" s="15"/>
      <c r="Y143" s="15"/>
      <c r="Z143" s="15"/>
      <c r="AA143" s="15"/>
      <c r="AB143" s="15"/>
      <c r="AC143" s="15"/>
      <c r="AD143" s="15"/>
      <c r="AE143" s="15"/>
      <c r="AT143" s="217" t="s">
        <v>158</v>
      </c>
      <c r="AU143" s="217" t="s">
        <v>84</v>
      </c>
      <c r="AV143" s="15" t="s">
        <v>82</v>
      </c>
      <c r="AW143" s="15" t="s">
        <v>31</v>
      </c>
      <c r="AX143" s="15" t="s">
        <v>74</v>
      </c>
      <c r="AY143" s="217" t="s">
        <v>145</v>
      </c>
    </row>
    <row r="144" s="13" customFormat="1">
      <c r="A144" s="13"/>
      <c r="B144" s="200"/>
      <c r="C144" s="13"/>
      <c r="D144" s="193" t="s">
        <v>158</v>
      </c>
      <c r="E144" s="201" t="s">
        <v>1</v>
      </c>
      <c r="F144" s="202" t="s">
        <v>1711</v>
      </c>
      <c r="G144" s="13"/>
      <c r="H144" s="203">
        <v>0.69099999999999995</v>
      </c>
      <c r="I144" s="204"/>
      <c r="J144" s="13"/>
      <c r="K144" s="13"/>
      <c r="L144" s="200"/>
      <c r="M144" s="205"/>
      <c r="N144" s="206"/>
      <c r="O144" s="206"/>
      <c r="P144" s="206"/>
      <c r="Q144" s="206"/>
      <c r="R144" s="206"/>
      <c r="S144" s="206"/>
      <c r="T144" s="207"/>
      <c r="U144" s="13"/>
      <c r="V144" s="13"/>
      <c r="W144" s="13"/>
      <c r="X144" s="13"/>
      <c r="Y144" s="13"/>
      <c r="Z144" s="13"/>
      <c r="AA144" s="13"/>
      <c r="AB144" s="13"/>
      <c r="AC144" s="13"/>
      <c r="AD144" s="13"/>
      <c r="AE144" s="13"/>
      <c r="AT144" s="201" t="s">
        <v>158</v>
      </c>
      <c r="AU144" s="201" t="s">
        <v>84</v>
      </c>
      <c r="AV144" s="13" t="s">
        <v>84</v>
      </c>
      <c r="AW144" s="13" t="s">
        <v>31</v>
      </c>
      <c r="AX144" s="13" t="s">
        <v>74</v>
      </c>
      <c r="AY144" s="201" t="s">
        <v>145</v>
      </c>
    </row>
    <row r="145" s="14" customFormat="1">
      <c r="A145" s="14"/>
      <c r="B145" s="208"/>
      <c r="C145" s="14"/>
      <c r="D145" s="193" t="s">
        <v>158</v>
      </c>
      <c r="E145" s="209" t="s">
        <v>1</v>
      </c>
      <c r="F145" s="210" t="s">
        <v>160</v>
      </c>
      <c r="G145" s="14"/>
      <c r="H145" s="211">
        <v>0.69099999999999995</v>
      </c>
      <c r="I145" s="212"/>
      <c r="J145" s="14"/>
      <c r="K145" s="14"/>
      <c r="L145" s="208"/>
      <c r="M145" s="213"/>
      <c r="N145" s="214"/>
      <c r="O145" s="214"/>
      <c r="P145" s="214"/>
      <c r="Q145" s="214"/>
      <c r="R145" s="214"/>
      <c r="S145" s="214"/>
      <c r="T145" s="215"/>
      <c r="U145" s="14"/>
      <c r="V145" s="14"/>
      <c r="W145" s="14"/>
      <c r="X145" s="14"/>
      <c r="Y145" s="14"/>
      <c r="Z145" s="14"/>
      <c r="AA145" s="14"/>
      <c r="AB145" s="14"/>
      <c r="AC145" s="14"/>
      <c r="AD145" s="14"/>
      <c r="AE145" s="14"/>
      <c r="AT145" s="209" t="s">
        <v>158</v>
      </c>
      <c r="AU145" s="209" t="s">
        <v>84</v>
      </c>
      <c r="AV145" s="14" t="s">
        <v>152</v>
      </c>
      <c r="AW145" s="14" t="s">
        <v>31</v>
      </c>
      <c r="AX145" s="14" t="s">
        <v>82</v>
      </c>
      <c r="AY145" s="209" t="s">
        <v>145</v>
      </c>
    </row>
    <row r="146" s="2" customFormat="1" ht="24.15" customHeight="1">
      <c r="A146" s="38"/>
      <c r="B146" s="179"/>
      <c r="C146" s="180" t="s">
        <v>182</v>
      </c>
      <c r="D146" s="180" t="s">
        <v>147</v>
      </c>
      <c r="E146" s="181" t="s">
        <v>1725</v>
      </c>
      <c r="F146" s="182" t="s">
        <v>1726</v>
      </c>
      <c r="G146" s="183" t="s">
        <v>169</v>
      </c>
      <c r="H146" s="184">
        <v>0.0080000000000000002</v>
      </c>
      <c r="I146" s="185"/>
      <c r="J146" s="186">
        <f>ROUND(I146*H146,2)</f>
        <v>0</v>
      </c>
      <c r="K146" s="182" t="s">
        <v>151</v>
      </c>
      <c r="L146" s="39"/>
      <c r="M146" s="187" t="s">
        <v>1</v>
      </c>
      <c r="N146" s="188" t="s">
        <v>39</v>
      </c>
      <c r="O146" s="77"/>
      <c r="P146" s="189">
        <f>O146*H146</f>
        <v>0</v>
      </c>
      <c r="Q146" s="189">
        <v>0</v>
      </c>
      <c r="R146" s="189">
        <f>Q146*H146</f>
        <v>0</v>
      </c>
      <c r="S146" s="189">
        <v>0</v>
      </c>
      <c r="T146" s="190">
        <f>S146*H146</f>
        <v>0</v>
      </c>
      <c r="U146" s="38"/>
      <c r="V146" s="38"/>
      <c r="W146" s="38"/>
      <c r="X146" s="38"/>
      <c r="Y146" s="38"/>
      <c r="Z146" s="38"/>
      <c r="AA146" s="38"/>
      <c r="AB146" s="38"/>
      <c r="AC146" s="38"/>
      <c r="AD146" s="38"/>
      <c r="AE146" s="38"/>
      <c r="AR146" s="191" t="s">
        <v>263</v>
      </c>
      <c r="AT146" s="191" t="s">
        <v>147</v>
      </c>
      <c r="AU146" s="191" t="s">
        <v>84</v>
      </c>
      <c r="AY146" s="19" t="s">
        <v>145</v>
      </c>
      <c r="BE146" s="192">
        <f>IF(N146="základní",J146,0)</f>
        <v>0</v>
      </c>
      <c r="BF146" s="192">
        <f>IF(N146="snížená",J146,0)</f>
        <v>0</v>
      </c>
      <c r="BG146" s="192">
        <f>IF(N146="zákl. přenesená",J146,0)</f>
        <v>0</v>
      </c>
      <c r="BH146" s="192">
        <f>IF(N146="sníž. přenesená",J146,0)</f>
        <v>0</v>
      </c>
      <c r="BI146" s="192">
        <f>IF(N146="nulová",J146,0)</f>
        <v>0</v>
      </c>
      <c r="BJ146" s="19" t="s">
        <v>82</v>
      </c>
      <c r="BK146" s="192">
        <f>ROUND(I146*H146,2)</f>
        <v>0</v>
      </c>
      <c r="BL146" s="19" t="s">
        <v>263</v>
      </c>
      <c r="BM146" s="191" t="s">
        <v>1727</v>
      </c>
    </row>
    <row r="147" s="2" customFormat="1">
      <c r="A147" s="38"/>
      <c r="B147" s="39"/>
      <c r="C147" s="38"/>
      <c r="D147" s="193" t="s">
        <v>154</v>
      </c>
      <c r="E147" s="38"/>
      <c r="F147" s="194" t="s">
        <v>1728</v>
      </c>
      <c r="G147" s="38"/>
      <c r="H147" s="38"/>
      <c r="I147" s="195"/>
      <c r="J147" s="38"/>
      <c r="K147" s="38"/>
      <c r="L147" s="39"/>
      <c r="M147" s="196"/>
      <c r="N147" s="197"/>
      <c r="O147" s="77"/>
      <c r="P147" s="77"/>
      <c r="Q147" s="77"/>
      <c r="R147" s="77"/>
      <c r="S147" s="77"/>
      <c r="T147" s="78"/>
      <c r="U147" s="38"/>
      <c r="V147" s="38"/>
      <c r="W147" s="38"/>
      <c r="X147" s="38"/>
      <c r="Y147" s="38"/>
      <c r="Z147" s="38"/>
      <c r="AA147" s="38"/>
      <c r="AB147" s="38"/>
      <c r="AC147" s="38"/>
      <c r="AD147" s="38"/>
      <c r="AE147" s="38"/>
      <c r="AT147" s="19" t="s">
        <v>154</v>
      </c>
      <c r="AU147" s="19" t="s">
        <v>84</v>
      </c>
    </row>
    <row r="148" s="2" customFormat="1">
      <c r="A148" s="38"/>
      <c r="B148" s="39"/>
      <c r="C148" s="38"/>
      <c r="D148" s="198" t="s">
        <v>156</v>
      </c>
      <c r="E148" s="38"/>
      <c r="F148" s="199" t="s">
        <v>1729</v>
      </c>
      <c r="G148" s="38"/>
      <c r="H148" s="38"/>
      <c r="I148" s="195"/>
      <c r="J148" s="38"/>
      <c r="K148" s="38"/>
      <c r="L148" s="39"/>
      <c r="M148" s="196"/>
      <c r="N148" s="197"/>
      <c r="O148" s="77"/>
      <c r="P148" s="77"/>
      <c r="Q148" s="77"/>
      <c r="R148" s="77"/>
      <c r="S148" s="77"/>
      <c r="T148" s="78"/>
      <c r="U148" s="38"/>
      <c r="V148" s="38"/>
      <c r="W148" s="38"/>
      <c r="X148" s="38"/>
      <c r="Y148" s="38"/>
      <c r="Z148" s="38"/>
      <c r="AA148" s="38"/>
      <c r="AB148" s="38"/>
      <c r="AC148" s="38"/>
      <c r="AD148" s="38"/>
      <c r="AE148" s="38"/>
      <c r="AT148" s="19" t="s">
        <v>156</v>
      </c>
      <c r="AU148" s="19" t="s">
        <v>84</v>
      </c>
    </row>
    <row r="149" s="2" customFormat="1" ht="33" customHeight="1">
      <c r="A149" s="38"/>
      <c r="B149" s="179"/>
      <c r="C149" s="180" t="s">
        <v>190</v>
      </c>
      <c r="D149" s="180" t="s">
        <v>147</v>
      </c>
      <c r="E149" s="181" t="s">
        <v>1730</v>
      </c>
      <c r="F149" s="182" t="s">
        <v>1731</v>
      </c>
      <c r="G149" s="183" t="s">
        <v>169</v>
      </c>
      <c r="H149" s="184">
        <v>0.0080000000000000002</v>
      </c>
      <c r="I149" s="185"/>
      <c r="J149" s="186">
        <f>ROUND(I149*H149,2)</f>
        <v>0</v>
      </c>
      <c r="K149" s="182" t="s">
        <v>151</v>
      </c>
      <c r="L149" s="39"/>
      <c r="M149" s="187" t="s">
        <v>1</v>
      </c>
      <c r="N149" s="188" t="s">
        <v>39</v>
      </c>
      <c r="O149" s="77"/>
      <c r="P149" s="189">
        <f>O149*H149</f>
        <v>0</v>
      </c>
      <c r="Q149" s="189">
        <v>0</v>
      </c>
      <c r="R149" s="189">
        <f>Q149*H149</f>
        <v>0</v>
      </c>
      <c r="S149" s="189">
        <v>0</v>
      </c>
      <c r="T149" s="190">
        <f>S149*H149</f>
        <v>0</v>
      </c>
      <c r="U149" s="38"/>
      <c r="V149" s="38"/>
      <c r="W149" s="38"/>
      <c r="X149" s="38"/>
      <c r="Y149" s="38"/>
      <c r="Z149" s="38"/>
      <c r="AA149" s="38"/>
      <c r="AB149" s="38"/>
      <c r="AC149" s="38"/>
      <c r="AD149" s="38"/>
      <c r="AE149" s="38"/>
      <c r="AR149" s="191" t="s">
        <v>263</v>
      </c>
      <c r="AT149" s="191" t="s">
        <v>147</v>
      </c>
      <c r="AU149" s="191" t="s">
        <v>84</v>
      </c>
      <c r="AY149" s="19" t="s">
        <v>145</v>
      </c>
      <c r="BE149" s="192">
        <f>IF(N149="základní",J149,0)</f>
        <v>0</v>
      </c>
      <c r="BF149" s="192">
        <f>IF(N149="snížená",J149,0)</f>
        <v>0</v>
      </c>
      <c r="BG149" s="192">
        <f>IF(N149="zákl. přenesená",J149,0)</f>
        <v>0</v>
      </c>
      <c r="BH149" s="192">
        <f>IF(N149="sníž. přenesená",J149,0)</f>
        <v>0</v>
      </c>
      <c r="BI149" s="192">
        <f>IF(N149="nulová",J149,0)</f>
        <v>0</v>
      </c>
      <c r="BJ149" s="19" t="s">
        <v>82</v>
      </c>
      <c r="BK149" s="192">
        <f>ROUND(I149*H149,2)</f>
        <v>0</v>
      </c>
      <c r="BL149" s="19" t="s">
        <v>263</v>
      </c>
      <c r="BM149" s="191" t="s">
        <v>1732</v>
      </c>
    </row>
    <row r="150" s="2" customFormat="1">
      <c r="A150" s="38"/>
      <c r="B150" s="39"/>
      <c r="C150" s="38"/>
      <c r="D150" s="193" t="s">
        <v>154</v>
      </c>
      <c r="E150" s="38"/>
      <c r="F150" s="194" t="s">
        <v>1733</v>
      </c>
      <c r="G150" s="38"/>
      <c r="H150" s="38"/>
      <c r="I150" s="195"/>
      <c r="J150" s="38"/>
      <c r="K150" s="38"/>
      <c r="L150" s="39"/>
      <c r="M150" s="196"/>
      <c r="N150" s="197"/>
      <c r="O150" s="77"/>
      <c r="P150" s="77"/>
      <c r="Q150" s="77"/>
      <c r="R150" s="77"/>
      <c r="S150" s="77"/>
      <c r="T150" s="78"/>
      <c r="U150" s="38"/>
      <c r="V150" s="38"/>
      <c r="W150" s="38"/>
      <c r="X150" s="38"/>
      <c r="Y150" s="38"/>
      <c r="Z150" s="38"/>
      <c r="AA150" s="38"/>
      <c r="AB150" s="38"/>
      <c r="AC150" s="38"/>
      <c r="AD150" s="38"/>
      <c r="AE150" s="38"/>
      <c r="AT150" s="19" t="s">
        <v>154</v>
      </c>
      <c r="AU150" s="19" t="s">
        <v>84</v>
      </c>
    </row>
    <row r="151" s="2" customFormat="1">
      <c r="A151" s="38"/>
      <c r="B151" s="39"/>
      <c r="C151" s="38"/>
      <c r="D151" s="198" t="s">
        <v>156</v>
      </c>
      <c r="E151" s="38"/>
      <c r="F151" s="199" t="s">
        <v>1734</v>
      </c>
      <c r="G151" s="38"/>
      <c r="H151" s="38"/>
      <c r="I151" s="195"/>
      <c r="J151" s="38"/>
      <c r="K151" s="38"/>
      <c r="L151" s="39"/>
      <c r="M151" s="196"/>
      <c r="N151" s="197"/>
      <c r="O151" s="77"/>
      <c r="P151" s="77"/>
      <c r="Q151" s="77"/>
      <c r="R151" s="77"/>
      <c r="S151" s="77"/>
      <c r="T151" s="78"/>
      <c r="U151" s="38"/>
      <c r="V151" s="38"/>
      <c r="W151" s="38"/>
      <c r="X151" s="38"/>
      <c r="Y151" s="38"/>
      <c r="Z151" s="38"/>
      <c r="AA151" s="38"/>
      <c r="AB151" s="38"/>
      <c r="AC151" s="38"/>
      <c r="AD151" s="38"/>
      <c r="AE151" s="38"/>
      <c r="AT151" s="19" t="s">
        <v>156</v>
      </c>
      <c r="AU151" s="19" t="s">
        <v>84</v>
      </c>
    </row>
    <row r="152" s="12" customFormat="1" ht="22.8" customHeight="1">
      <c r="A152" s="12"/>
      <c r="B152" s="166"/>
      <c r="C152" s="12"/>
      <c r="D152" s="167" t="s">
        <v>73</v>
      </c>
      <c r="E152" s="177" t="s">
        <v>1470</v>
      </c>
      <c r="F152" s="177" t="s">
        <v>96</v>
      </c>
      <c r="G152" s="12"/>
      <c r="H152" s="12"/>
      <c r="I152" s="169"/>
      <c r="J152" s="178">
        <f>BK152</f>
        <v>0</v>
      </c>
      <c r="K152" s="12"/>
      <c r="L152" s="166"/>
      <c r="M152" s="171"/>
      <c r="N152" s="172"/>
      <c r="O152" s="172"/>
      <c r="P152" s="173">
        <f>SUM(P153:P203)</f>
        <v>0</v>
      </c>
      <c r="Q152" s="172"/>
      <c r="R152" s="173">
        <f>SUM(R153:R203)</f>
        <v>0.010920000000000001</v>
      </c>
      <c r="S152" s="172"/>
      <c r="T152" s="174">
        <f>SUM(T153:T203)</f>
        <v>0</v>
      </c>
      <c r="U152" s="12"/>
      <c r="V152" s="12"/>
      <c r="W152" s="12"/>
      <c r="X152" s="12"/>
      <c r="Y152" s="12"/>
      <c r="Z152" s="12"/>
      <c r="AA152" s="12"/>
      <c r="AB152" s="12"/>
      <c r="AC152" s="12"/>
      <c r="AD152" s="12"/>
      <c r="AE152" s="12"/>
      <c r="AR152" s="167" t="s">
        <v>84</v>
      </c>
      <c r="AT152" s="175" t="s">
        <v>73</v>
      </c>
      <c r="AU152" s="175" t="s">
        <v>82</v>
      </c>
      <c r="AY152" s="167" t="s">
        <v>145</v>
      </c>
      <c r="BK152" s="176">
        <f>SUM(BK153:BK203)</f>
        <v>0</v>
      </c>
    </row>
    <row r="153" s="2" customFormat="1" ht="24.15" customHeight="1">
      <c r="A153" s="38"/>
      <c r="B153" s="179"/>
      <c r="C153" s="180" t="s">
        <v>199</v>
      </c>
      <c r="D153" s="180" t="s">
        <v>147</v>
      </c>
      <c r="E153" s="181" t="s">
        <v>1735</v>
      </c>
      <c r="F153" s="182" t="s">
        <v>1736</v>
      </c>
      <c r="G153" s="183" t="s">
        <v>233</v>
      </c>
      <c r="H153" s="184">
        <v>1</v>
      </c>
      <c r="I153" s="185"/>
      <c r="J153" s="186">
        <f>ROUND(I153*H153,2)</f>
        <v>0</v>
      </c>
      <c r="K153" s="182" t="s">
        <v>151</v>
      </c>
      <c r="L153" s="39"/>
      <c r="M153" s="187" t="s">
        <v>1</v>
      </c>
      <c r="N153" s="188" t="s">
        <v>39</v>
      </c>
      <c r="O153" s="77"/>
      <c r="P153" s="189">
        <f>O153*H153</f>
        <v>0</v>
      </c>
      <c r="Q153" s="189">
        <v>0</v>
      </c>
      <c r="R153" s="189">
        <f>Q153*H153</f>
        <v>0</v>
      </c>
      <c r="S153" s="189">
        <v>0</v>
      </c>
      <c r="T153" s="190">
        <f>S153*H153</f>
        <v>0</v>
      </c>
      <c r="U153" s="38"/>
      <c r="V153" s="38"/>
      <c r="W153" s="38"/>
      <c r="X153" s="38"/>
      <c r="Y153" s="38"/>
      <c r="Z153" s="38"/>
      <c r="AA153" s="38"/>
      <c r="AB153" s="38"/>
      <c r="AC153" s="38"/>
      <c r="AD153" s="38"/>
      <c r="AE153" s="38"/>
      <c r="AR153" s="191" t="s">
        <v>263</v>
      </c>
      <c r="AT153" s="191" t="s">
        <v>147</v>
      </c>
      <c r="AU153" s="191" t="s">
        <v>84</v>
      </c>
      <c r="AY153" s="19" t="s">
        <v>145</v>
      </c>
      <c r="BE153" s="192">
        <f>IF(N153="základní",J153,0)</f>
        <v>0</v>
      </c>
      <c r="BF153" s="192">
        <f>IF(N153="snížená",J153,0)</f>
        <v>0</v>
      </c>
      <c r="BG153" s="192">
        <f>IF(N153="zákl. přenesená",J153,0)</f>
        <v>0</v>
      </c>
      <c r="BH153" s="192">
        <f>IF(N153="sníž. přenesená",J153,0)</f>
        <v>0</v>
      </c>
      <c r="BI153" s="192">
        <f>IF(N153="nulová",J153,0)</f>
        <v>0</v>
      </c>
      <c r="BJ153" s="19" t="s">
        <v>82</v>
      </c>
      <c r="BK153" s="192">
        <f>ROUND(I153*H153,2)</f>
        <v>0</v>
      </c>
      <c r="BL153" s="19" t="s">
        <v>263</v>
      </c>
      <c r="BM153" s="191" t="s">
        <v>1737</v>
      </c>
    </row>
    <row r="154" s="2" customFormat="1">
      <c r="A154" s="38"/>
      <c r="B154" s="39"/>
      <c r="C154" s="38"/>
      <c r="D154" s="193" t="s">
        <v>154</v>
      </c>
      <c r="E154" s="38"/>
      <c r="F154" s="194" t="s">
        <v>1738</v>
      </c>
      <c r="G154" s="38"/>
      <c r="H154" s="38"/>
      <c r="I154" s="195"/>
      <c r="J154" s="38"/>
      <c r="K154" s="38"/>
      <c r="L154" s="39"/>
      <c r="M154" s="196"/>
      <c r="N154" s="197"/>
      <c r="O154" s="77"/>
      <c r="P154" s="77"/>
      <c r="Q154" s="77"/>
      <c r="R154" s="77"/>
      <c r="S154" s="77"/>
      <c r="T154" s="78"/>
      <c r="U154" s="38"/>
      <c r="V154" s="38"/>
      <c r="W154" s="38"/>
      <c r="X154" s="38"/>
      <c r="Y154" s="38"/>
      <c r="Z154" s="38"/>
      <c r="AA154" s="38"/>
      <c r="AB154" s="38"/>
      <c r="AC154" s="38"/>
      <c r="AD154" s="38"/>
      <c r="AE154" s="38"/>
      <c r="AT154" s="19" t="s">
        <v>154</v>
      </c>
      <c r="AU154" s="19" t="s">
        <v>84</v>
      </c>
    </row>
    <row r="155" s="2" customFormat="1">
      <c r="A155" s="38"/>
      <c r="B155" s="39"/>
      <c r="C155" s="38"/>
      <c r="D155" s="198" t="s">
        <v>156</v>
      </c>
      <c r="E155" s="38"/>
      <c r="F155" s="199" t="s">
        <v>1739</v>
      </c>
      <c r="G155" s="38"/>
      <c r="H155" s="38"/>
      <c r="I155" s="195"/>
      <c r="J155" s="38"/>
      <c r="K155" s="38"/>
      <c r="L155" s="39"/>
      <c r="M155" s="196"/>
      <c r="N155" s="197"/>
      <c r="O155" s="77"/>
      <c r="P155" s="77"/>
      <c r="Q155" s="77"/>
      <c r="R155" s="77"/>
      <c r="S155" s="77"/>
      <c r="T155" s="78"/>
      <c r="U155" s="38"/>
      <c r="V155" s="38"/>
      <c r="W155" s="38"/>
      <c r="X155" s="38"/>
      <c r="Y155" s="38"/>
      <c r="Z155" s="38"/>
      <c r="AA155" s="38"/>
      <c r="AB155" s="38"/>
      <c r="AC155" s="38"/>
      <c r="AD155" s="38"/>
      <c r="AE155" s="38"/>
      <c r="AT155" s="19" t="s">
        <v>156</v>
      </c>
      <c r="AU155" s="19" t="s">
        <v>84</v>
      </c>
    </row>
    <row r="156" s="15" customFormat="1">
      <c r="A156" s="15"/>
      <c r="B156" s="216"/>
      <c r="C156" s="15"/>
      <c r="D156" s="193" t="s">
        <v>158</v>
      </c>
      <c r="E156" s="217" t="s">
        <v>1</v>
      </c>
      <c r="F156" s="218" t="s">
        <v>1709</v>
      </c>
      <c r="G156" s="15"/>
      <c r="H156" s="217" t="s">
        <v>1</v>
      </c>
      <c r="I156" s="219"/>
      <c r="J156" s="15"/>
      <c r="K156" s="15"/>
      <c r="L156" s="216"/>
      <c r="M156" s="220"/>
      <c r="N156" s="221"/>
      <c r="O156" s="221"/>
      <c r="P156" s="221"/>
      <c r="Q156" s="221"/>
      <c r="R156" s="221"/>
      <c r="S156" s="221"/>
      <c r="T156" s="222"/>
      <c r="U156" s="15"/>
      <c r="V156" s="15"/>
      <c r="W156" s="15"/>
      <c r="X156" s="15"/>
      <c r="Y156" s="15"/>
      <c r="Z156" s="15"/>
      <c r="AA156" s="15"/>
      <c r="AB156" s="15"/>
      <c r="AC156" s="15"/>
      <c r="AD156" s="15"/>
      <c r="AE156" s="15"/>
      <c r="AT156" s="217" t="s">
        <v>158</v>
      </c>
      <c r="AU156" s="217" t="s">
        <v>84</v>
      </c>
      <c r="AV156" s="15" t="s">
        <v>82</v>
      </c>
      <c r="AW156" s="15" t="s">
        <v>31</v>
      </c>
      <c r="AX156" s="15" t="s">
        <v>74</v>
      </c>
      <c r="AY156" s="217" t="s">
        <v>145</v>
      </c>
    </row>
    <row r="157" s="13" customFormat="1">
      <c r="A157" s="13"/>
      <c r="B157" s="200"/>
      <c r="C157" s="13"/>
      <c r="D157" s="193" t="s">
        <v>158</v>
      </c>
      <c r="E157" s="201" t="s">
        <v>1</v>
      </c>
      <c r="F157" s="202" t="s">
        <v>82</v>
      </c>
      <c r="G157" s="13"/>
      <c r="H157" s="203">
        <v>1</v>
      </c>
      <c r="I157" s="204"/>
      <c r="J157" s="13"/>
      <c r="K157" s="13"/>
      <c r="L157" s="200"/>
      <c r="M157" s="205"/>
      <c r="N157" s="206"/>
      <c r="O157" s="206"/>
      <c r="P157" s="206"/>
      <c r="Q157" s="206"/>
      <c r="R157" s="206"/>
      <c r="S157" s="206"/>
      <c r="T157" s="207"/>
      <c r="U157" s="13"/>
      <c r="V157" s="13"/>
      <c r="W157" s="13"/>
      <c r="X157" s="13"/>
      <c r="Y157" s="13"/>
      <c r="Z157" s="13"/>
      <c r="AA157" s="13"/>
      <c r="AB157" s="13"/>
      <c r="AC157" s="13"/>
      <c r="AD157" s="13"/>
      <c r="AE157" s="13"/>
      <c r="AT157" s="201" t="s">
        <v>158</v>
      </c>
      <c r="AU157" s="201" t="s">
        <v>84</v>
      </c>
      <c r="AV157" s="13" t="s">
        <v>84</v>
      </c>
      <c r="AW157" s="13" t="s">
        <v>31</v>
      </c>
      <c r="AX157" s="13" t="s">
        <v>74</v>
      </c>
      <c r="AY157" s="201" t="s">
        <v>145</v>
      </c>
    </row>
    <row r="158" s="14" customFormat="1">
      <c r="A158" s="14"/>
      <c r="B158" s="208"/>
      <c r="C158" s="14"/>
      <c r="D158" s="193" t="s">
        <v>158</v>
      </c>
      <c r="E158" s="209" t="s">
        <v>1</v>
      </c>
      <c r="F158" s="210" t="s">
        <v>160</v>
      </c>
      <c r="G158" s="14"/>
      <c r="H158" s="211">
        <v>1</v>
      </c>
      <c r="I158" s="212"/>
      <c r="J158" s="14"/>
      <c r="K158" s="14"/>
      <c r="L158" s="208"/>
      <c r="M158" s="213"/>
      <c r="N158" s="214"/>
      <c r="O158" s="214"/>
      <c r="P158" s="214"/>
      <c r="Q158" s="214"/>
      <c r="R158" s="214"/>
      <c r="S158" s="214"/>
      <c r="T158" s="215"/>
      <c r="U158" s="14"/>
      <c r="V158" s="14"/>
      <c r="W158" s="14"/>
      <c r="X158" s="14"/>
      <c r="Y158" s="14"/>
      <c r="Z158" s="14"/>
      <c r="AA158" s="14"/>
      <c r="AB158" s="14"/>
      <c r="AC158" s="14"/>
      <c r="AD158" s="14"/>
      <c r="AE158" s="14"/>
      <c r="AT158" s="209" t="s">
        <v>158</v>
      </c>
      <c r="AU158" s="209" t="s">
        <v>84</v>
      </c>
      <c r="AV158" s="14" t="s">
        <v>152</v>
      </c>
      <c r="AW158" s="14" t="s">
        <v>31</v>
      </c>
      <c r="AX158" s="14" t="s">
        <v>82</v>
      </c>
      <c r="AY158" s="209" t="s">
        <v>145</v>
      </c>
    </row>
    <row r="159" s="2" customFormat="1" ht="24.15" customHeight="1">
      <c r="A159" s="38"/>
      <c r="B159" s="179"/>
      <c r="C159" s="224" t="s">
        <v>207</v>
      </c>
      <c r="D159" s="224" t="s">
        <v>238</v>
      </c>
      <c r="E159" s="225" t="s">
        <v>1740</v>
      </c>
      <c r="F159" s="226" t="s">
        <v>1741</v>
      </c>
      <c r="G159" s="227" t="s">
        <v>233</v>
      </c>
      <c r="H159" s="228">
        <v>1</v>
      </c>
      <c r="I159" s="229"/>
      <c r="J159" s="230">
        <f>ROUND(I159*H159,2)</f>
        <v>0</v>
      </c>
      <c r="K159" s="226" t="s">
        <v>151</v>
      </c>
      <c r="L159" s="231"/>
      <c r="M159" s="232" t="s">
        <v>1</v>
      </c>
      <c r="N159" s="233" t="s">
        <v>39</v>
      </c>
      <c r="O159" s="77"/>
      <c r="P159" s="189">
        <f>O159*H159</f>
        <v>0</v>
      </c>
      <c r="Q159" s="189">
        <v>0.002</v>
      </c>
      <c r="R159" s="189">
        <f>Q159*H159</f>
        <v>0.002</v>
      </c>
      <c r="S159" s="189">
        <v>0</v>
      </c>
      <c r="T159" s="190">
        <f>S159*H159</f>
        <v>0</v>
      </c>
      <c r="U159" s="38"/>
      <c r="V159" s="38"/>
      <c r="W159" s="38"/>
      <c r="X159" s="38"/>
      <c r="Y159" s="38"/>
      <c r="Z159" s="38"/>
      <c r="AA159" s="38"/>
      <c r="AB159" s="38"/>
      <c r="AC159" s="38"/>
      <c r="AD159" s="38"/>
      <c r="AE159" s="38"/>
      <c r="AR159" s="191" t="s">
        <v>304</v>
      </c>
      <c r="AT159" s="191" t="s">
        <v>238</v>
      </c>
      <c r="AU159" s="191" t="s">
        <v>84</v>
      </c>
      <c r="AY159" s="19" t="s">
        <v>145</v>
      </c>
      <c r="BE159" s="192">
        <f>IF(N159="základní",J159,0)</f>
        <v>0</v>
      </c>
      <c r="BF159" s="192">
        <f>IF(N159="snížená",J159,0)</f>
        <v>0</v>
      </c>
      <c r="BG159" s="192">
        <f>IF(N159="zákl. přenesená",J159,0)</f>
        <v>0</v>
      </c>
      <c r="BH159" s="192">
        <f>IF(N159="sníž. přenesená",J159,0)</f>
        <v>0</v>
      </c>
      <c r="BI159" s="192">
        <f>IF(N159="nulová",J159,0)</f>
        <v>0</v>
      </c>
      <c r="BJ159" s="19" t="s">
        <v>82</v>
      </c>
      <c r="BK159" s="192">
        <f>ROUND(I159*H159,2)</f>
        <v>0</v>
      </c>
      <c r="BL159" s="19" t="s">
        <v>263</v>
      </c>
      <c r="BM159" s="191" t="s">
        <v>1742</v>
      </c>
    </row>
    <row r="160" s="2" customFormat="1">
      <c r="A160" s="38"/>
      <c r="B160" s="39"/>
      <c r="C160" s="38"/>
      <c r="D160" s="193" t="s">
        <v>154</v>
      </c>
      <c r="E160" s="38"/>
      <c r="F160" s="194" t="s">
        <v>1741</v>
      </c>
      <c r="G160" s="38"/>
      <c r="H160" s="38"/>
      <c r="I160" s="195"/>
      <c r="J160" s="38"/>
      <c r="K160" s="38"/>
      <c r="L160" s="39"/>
      <c r="M160" s="196"/>
      <c r="N160" s="197"/>
      <c r="O160" s="77"/>
      <c r="P160" s="77"/>
      <c r="Q160" s="77"/>
      <c r="R160" s="77"/>
      <c r="S160" s="77"/>
      <c r="T160" s="78"/>
      <c r="U160" s="38"/>
      <c r="V160" s="38"/>
      <c r="W160" s="38"/>
      <c r="X160" s="38"/>
      <c r="Y160" s="38"/>
      <c r="Z160" s="38"/>
      <c r="AA160" s="38"/>
      <c r="AB160" s="38"/>
      <c r="AC160" s="38"/>
      <c r="AD160" s="38"/>
      <c r="AE160" s="38"/>
      <c r="AT160" s="19" t="s">
        <v>154</v>
      </c>
      <c r="AU160" s="19" t="s">
        <v>84</v>
      </c>
    </row>
    <row r="161" s="2" customFormat="1" ht="37.8" customHeight="1">
      <c r="A161" s="38"/>
      <c r="B161" s="179"/>
      <c r="C161" s="180" t="s">
        <v>217</v>
      </c>
      <c r="D161" s="180" t="s">
        <v>147</v>
      </c>
      <c r="E161" s="181" t="s">
        <v>1743</v>
      </c>
      <c r="F161" s="182" t="s">
        <v>1744</v>
      </c>
      <c r="G161" s="183" t="s">
        <v>392</v>
      </c>
      <c r="H161" s="184">
        <v>1</v>
      </c>
      <c r="I161" s="185"/>
      <c r="J161" s="186">
        <f>ROUND(I161*H161,2)</f>
        <v>0</v>
      </c>
      <c r="K161" s="182" t="s">
        <v>151</v>
      </c>
      <c r="L161" s="39"/>
      <c r="M161" s="187" t="s">
        <v>1</v>
      </c>
      <c r="N161" s="188" t="s">
        <v>39</v>
      </c>
      <c r="O161" s="77"/>
      <c r="P161" s="189">
        <f>O161*H161</f>
        <v>0</v>
      </c>
      <c r="Q161" s="189">
        <v>0.0016800000000000001</v>
      </c>
      <c r="R161" s="189">
        <f>Q161*H161</f>
        <v>0.0016800000000000001</v>
      </c>
      <c r="S161" s="189">
        <v>0</v>
      </c>
      <c r="T161" s="190">
        <f>S161*H161</f>
        <v>0</v>
      </c>
      <c r="U161" s="38"/>
      <c r="V161" s="38"/>
      <c r="W161" s="38"/>
      <c r="X161" s="38"/>
      <c r="Y161" s="38"/>
      <c r="Z161" s="38"/>
      <c r="AA161" s="38"/>
      <c r="AB161" s="38"/>
      <c r="AC161" s="38"/>
      <c r="AD161" s="38"/>
      <c r="AE161" s="38"/>
      <c r="AR161" s="191" t="s">
        <v>263</v>
      </c>
      <c r="AT161" s="191" t="s">
        <v>147</v>
      </c>
      <c r="AU161" s="191" t="s">
        <v>84</v>
      </c>
      <c r="AY161" s="19" t="s">
        <v>145</v>
      </c>
      <c r="BE161" s="192">
        <f>IF(N161="základní",J161,0)</f>
        <v>0</v>
      </c>
      <c r="BF161" s="192">
        <f>IF(N161="snížená",J161,0)</f>
        <v>0</v>
      </c>
      <c r="BG161" s="192">
        <f>IF(N161="zákl. přenesená",J161,0)</f>
        <v>0</v>
      </c>
      <c r="BH161" s="192">
        <f>IF(N161="sníž. přenesená",J161,0)</f>
        <v>0</v>
      </c>
      <c r="BI161" s="192">
        <f>IF(N161="nulová",J161,0)</f>
        <v>0</v>
      </c>
      <c r="BJ161" s="19" t="s">
        <v>82</v>
      </c>
      <c r="BK161" s="192">
        <f>ROUND(I161*H161,2)</f>
        <v>0</v>
      </c>
      <c r="BL161" s="19" t="s">
        <v>263</v>
      </c>
      <c r="BM161" s="191" t="s">
        <v>1745</v>
      </c>
    </row>
    <row r="162" s="2" customFormat="1">
      <c r="A162" s="38"/>
      <c r="B162" s="39"/>
      <c r="C162" s="38"/>
      <c r="D162" s="193" t="s">
        <v>154</v>
      </c>
      <c r="E162" s="38"/>
      <c r="F162" s="194" t="s">
        <v>1746</v>
      </c>
      <c r="G162" s="38"/>
      <c r="H162" s="38"/>
      <c r="I162" s="195"/>
      <c r="J162" s="38"/>
      <c r="K162" s="38"/>
      <c r="L162" s="39"/>
      <c r="M162" s="196"/>
      <c r="N162" s="197"/>
      <c r="O162" s="77"/>
      <c r="P162" s="77"/>
      <c r="Q162" s="77"/>
      <c r="R162" s="77"/>
      <c r="S162" s="77"/>
      <c r="T162" s="78"/>
      <c r="U162" s="38"/>
      <c r="V162" s="38"/>
      <c r="W162" s="38"/>
      <c r="X162" s="38"/>
      <c r="Y162" s="38"/>
      <c r="Z162" s="38"/>
      <c r="AA162" s="38"/>
      <c r="AB162" s="38"/>
      <c r="AC162" s="38"/>
      <c r="AD162" s="38"/>
      <c r="AE162" s="38"/>
      <c r="AT162" s="19" t="s">
        <v>154</v>
      </c>
      <c r="AU162" s="19" t="s">
        <v>84</v>
      </c>
    </row>
    <row r="163" s="2" customFormat="1">
      <c r="A163" s="38"/>
      <c r="B163" s="39"/>
      <c r="C163" s="38"/>
      <c r="D163" s="198" t="s">
        <v>156</v>
      </c>
      <c r="E163" s="38"/>
      <c r="F163" s="199" t="s">
        <v>1747</v>
      </c>
      <c r="G163" s="38"/>
      <c r="H163" s="38"/>
      <c r="I163" s="195"/>
      <c r="J163" s="38"/>
      <c r="K163" s="38"/>
      <c r="L163" s="39"/>
      <c r="M163" s="196"/>
      <c r="N163" s="197"/>
      <c r="O163" s="77"/>
      <c r="P163" s="77"/>
      <c r="Q163" s="77"/>
      <c r="R163" s="77"/>
      <c r="S163" s="77"/>
      <c r="T163" s="78"/>
      <c r="U163" s="38"/>
      <c r="V163" s="38"/>
      <c r="W163" s="38"/>
      <c r="X163" s="38"/>
      <c r="Y163" s="38"/>
      <c r="Z163" s="38"/>
      <c r="AA163" s="38"/>
      <c r="AB163" s="38"/>
      <c r="AC163" s="38"/>
      <c r="AD163" s="38"/>
      <c r="AE163" s="38"/>
      <c r="AT163" s="19" t="s">
        <v>156</v>
      </c>
      <c r="AU163" s="19" t="s">
        <v>84</v>
      </c>
    </row>
    <row r="164" s="15" customFormat="1">
      <c r="A164" s="15"/>
      <c r="B164" s="216"/>
      <c r="C164" s="15"/>
      <c r="D164" s="193" t="s">
        <v>158</v>
      </c>
      <c r="E164" s="217" t="s">
        <v>1</v>
      </c>
      <c r="F164" s="218" t="s">
        <v>1709</v>
      </c>
      <c r="G164" s="15"/>
      <c r="H164" s="217" t="s">
        <v>1</v>
      </c>
      <c r="I164" s="219"/>
      <c r="J164" s="15"/>
      <c r="K164" s="15"/>
      <c r="L164" s="216"/>
      <c r="M164" s="220"/>
      <c r="N164" s="221"/>
      <c r="O164" s="221"/>
      <c r="P164" s="221"/>
      <c r="Q164" s="221"/>
      <c r="R164" s="221"/>
      <c r="S164" s="221"/>
      <c r="T164" s="222"/>
      <c r="U164" s="15"/>
      <c r="V164" s="15"/>
      <c r="W164" s="15"/>
      <c r="X164" s="15"/>
      <c r="Y164" s="15"/>
      <c r="Z164" s="15"/>
      <c r="AA164" s="15"/>
      <c r="AB164" s="15"/>
      <c r="AC164" s="15"/>
      <c r="AD164" s="15"/>
      <c r="AE164" s="15"/>
      <c r="AT164" s="217" t="s">
        <v>158</v>
      </c>
      <c r="AU164" s="217" t="s">
        <v>84</v>
      </c>
      <c r="AV164" s="15" t="s">
        <v>82</v>
      </c>
      <c r="AW164" s="15" t="s">
        <v>31</v>
      </c>
      <c r="AX164" s="15" t="s">
        <v>74</v>
      </c>
      <c r="AY164" s="217" t="s">
        <v>145</v>
      </c>
    </row>
    <row r="165" s="13" customFormat="1">
      <c r="A165" s="13"/>
      <c r="B165" s="200"/>
      <c r="C165" s="13"/>
      <c r="D165" s="193" t="s">
        <v>158</v>
      </c>
      <c r="E165" s="201" t="s">
        <v>1</v>
      </c>
      <c r="F165" s="202" t="s">
        <v>82</v>
      </c>
      <c r="G165" s="13"/>
      <c r="H165" s="203">
        <v>1</v>
      </c>
      <c r="I165" s="204"/>
      <c r="J165" s="13"/>
      <c r="K165" s="13"/>
      <c r="L165" s="200"/>
      <c r="M165" s="205"/>
      <c r="N165" s="206"/>
      <c r="O165" s="206"/>
      <c r="P165" s="206"/>
      <c r="Q165" s="206"/>
      <c r="R165" s="206"/>
      <c r="S165" s="206"/>
      <c r="T165" s="207"/>
      <c r="U165" s="13"/>
      <c r="V165" s="13"/>
      <c r="W165" s="13"/>
      <c r="X165" s="13"/>
      <c r="Y165" s="13"/>
      <c r="Z165" s="13"/>
      <c r="AA165" s="13"/>
      <c r="AB165" s="13"/>
      <c r="AC165" s="13"/>
      <c r="AD165" s="13"/>
      <c r="AE165" s="13"/>
      <c r="AT165" s="201" t="s">
        <v>158</v>
      </c>
      <c r="AU165" s="201" t="s">
        <v>84</v>
      </c>
      <c r="AV165" s="13" t="s">
        <v>84</v>
      </c>
      <c r="AW165" s="13" t="s">
        <v>31</v>
      </c>
      <c r="AX165" s="13" t="s">
        <v>74</v>
      </c>
      <c r="AY165" s="201" t="s">
        <v>145</v>
      </c>
    </row>
    <row r="166" s="14" customFormat="1">
      <c r="A166" s="14"/>
      <c r="B166" s="208"/>
      <c r="C166" s="14"/>
      <c r="D166" s="193" t="s">
        <v>158</v>
      </c>
      <c r="E166" s="209" t="s">
        <v>1</v>
      </c>
      <c r="F166" s="210" t="s">
        <v>160</v>
      </c>
      <c r="G166" s="14"/>
      <c r="H166" s="211">
        <v>1</v>
      </c>
      <c r="I166" s="212"/>
      <c r="J166" s="14"/>
      <c r="K166" s="14"/>
      <c r="L166" s="208"/>
      <c r="M166" s="213"/>
      <c r="N166" s="214"/>
      <c r="O166" s="214"/>
      <c r="P166" s="214"/>
      <c r="Q166" s="214"/>
      <c r="R166" s="214"/>
      <c r="S166" s="214"/>
      <c r="T166" s="215"/>
      <c r="U166" s="14"/>
      <c r="V166" s="14"/>
      <c r="W166" s="14"/>
      <c r="X166" s="14"/>
      <c r="Y166" s="14"/>
      <c r="Z166" s="14"/>
      <c r="AA166" s="14"/>
      <c r="AB166" s="14"/>
      <c r="AC166" s="14"/>
      <c r="AD166" s="14"/>
      <c r="AE166" s="14"/>
      <c r="AT166" s="209" t="s">
        <v>158</v>
      </c>
      <c r="AU166" s="209" t="s">
        <v>84</v>
      </c>
      <c r="AV166" s="14" t="s">
        <v>152</v>
      </c>
      <c r="AW166" s="14" t="s">
        <v>31</v>
      </c>
      <c r="AX166" s="14" t="s">
        <v>82</v>
      </c>
      <c r="AY166" s="209" t="s">
        <v>145</v>
      </c>
    </row>
    <row r="167" s="2" customFormat="1" ht="33" customHeight="1">
      <c r="A167" s="38"/>
      <c r="B167" s="179"/>
      <c r="C167" s="180" t="s">
        <v>224</v>
      </c>
      <c r="D167" s="180" t="s">
        <v>147</v>
      </c>
      <c r="E167" s="181" t="s">
        <v>1748</v>
      </c>
      <c r="F167" s="182" t="s">
        <v>1749</v>
      </c>
      <c r="G167" s="183" t="s">
        <v>233</v>
      </c>
      <c r="H167" s="184">
        <v>1</v>
      </c>
      <c r="I167" s="185"/>
      <c r="J167" s="186">
        <f>ROUND(I167*H167,2)</f>
        <v>0</v>
      </c>
      <c r="K167" s="182" t="s">
        <v>151</v>
      </c>
      <c r="L167" s="39"/>
      <c r="M167" s="187" t="s">
        <v>1</v>
      </c>
      <c r="N167" s="188" t="s">
        <v>39</v>
      </c>
      <c r="O167" s="77"/>
      <c r="P167" s="189">
        <f>O167*H167</f>
        <v>0</v>
      </c>
      <c r="Q167" s="189">
        <v>0</v>
      </c>
      <c r="R167" s="189">
        <f>Q167*H167</f>
        <v>0</v>
      </c>
      <c r="S167" s="189">
        <v>0</v>
      </c>
      <c r="T167" s="190">
        <f>S167*H167</f>
        <v>0</v>
      </c>
      <c r="U167" s="38"/>
      <c r="V167" s="38"/>
      <c r="W167" s="38"/>
      <c r="X167" s="38"/>
      <c r="Y167" s="38"/>
      <c r="Z167" s="38"/>
      <c r="AA167" s="38"/>
      <c r="AB167" s="38"/>
      <c r="AC167" s="38"/>
      <c r="AD167" s="38"/>
      <c r="AE167" s="38"/>
      <c r="AR167" s="191" t="s">
        <v>263</v>
      </c>
      <c r="AT167" s="191" t="s">
        <v>147</v>
      </c>
      <c r="AU167" s="191" t="s">
        <v>84</v>
      </c>
      <c r="AY167" s="19" t="s">
        <v>145</v>
      </c>
      <c r="BE167" s="192">
        <f>IF(N167="základní",J167,0)</f>
        <v>0</v>
      </c>
      <c r="BF167" s="192">
        <f>IF(N167="snížená",J167,0)</f>
        <v>0</v>
      </c>
      <c r="BG167" s="192">
        <f>IF(N167="zákl. přenesená",J167,0)</f>
        <v>0</v>
      </c>
      <c r="BH167" s="192">
        <f>IF(N167="sníž. přenesená",J167,0)</f>
        <v>0</v>
      </c>
      <c r="BI167" s="192">
        <f>IF(N167="nulová",J167,0)</f>
        <v>0</v>
      </c>
      <c r="BJ167" s="19" t="s">
        <v>82</v>
      </c>
      <c r="BK167" s="192">
        <f>ROUND(I167*H167,2)</f>
        <v>0</v>
      </c>
      <c r="BL167" s="19" t="s">
        <v>263</v>
      </c>
      <c r="BM167" s="191" t="s">
        <v>1750</v>
      </c>
    </row>
    <row r="168" s="2" customFormat="1">
      <c r="A168" s="38"/>
      <c r="B168" s="39"/>
      <c r="C168" s="38"/>
      <c r="D168" s="193" t="s">
        <v>154</v>
      </c>
      <c r="E168" s="38"/>
      <c r="F168" s="194" t="s">
        <v>1751</v>
      </c>
      <c r="G168" s="38"/>
      <c r="H168" s="38"/>
      <c r="I168" s="195"/>
      <c r="J168" s="38"/>
      <c r="K168" s="38"/>
      <c r="L168" s="39"/>
      <c r="M168" s="196"/>
      <c r="N168" s="197"/>
      <c r="O168" s="77"/>
      <c r="P168" s="77"/>
      <c r="Q168" s="77"/>
      <c r="R168" s="77"/>
      <c r="S168" s="77"/>
      <c r="T168" s="78"/>
      <c r="U168" s="38"/>
      <c r="V168" s="38"/>
      <c r="W168" s="38"/>
      <c r="X168" s="38"/>
      <c r="Y168" s="38"/>
      <c r="Z168" s="38"/>
      <c r="AA168" s="38"/>
      <c r="AB168" s="38"/>
      <c r="AC168" s="38"/>
      <c r="AD168" s="38"/>
      <c r="AE168" s="38"/>
      <c r="AT168" s="19" t="s">
        <v>154</v>
      </c>
      <c r="AU168" s="19" t="s">
        <v>84</v>
      </c>
    </row>
    <row r="169" s="2" customFormat="1">
      <c r="A169" s="38"/>
      <c r="B169" s="39"/>
      <c r="C169" s="38"/>
      <c r="D169" s="198" t="s">
        <v>156</v>
      </c>
      <c r="E169" s="38"/>
      <c r="F169" s="199" t="s">
        <v>1752</v>
      </c>
      <c r="G169" s="38"/>
      <c r="H169" s="38"/>
      <c r="I169" s="195"/>
      <c r="J169" s="38"/>
      <c r="K169" s="38"/>
      <c r="L169" s="39"/>
      <c r="M169" s="196"/>
      <c r="N169" s="197"/>
      <c r="O169" s="77"/>
      <c r="P169" s="77"/>
      <c r="Q169" s="77"/>
      <c r="R169" s="77"/>
      <c r="S169" s="77"/>
      <c r="T169" s="78"/>
      <c r="U169" s="38"/>
      <c r="V169" s="38"/>
      <c r="W169" s="38"/>
      <c r="X169" s="38"/>
      <c r="Y169" s="38"/>
      <c r="Z169" s="38"/>
      <c r="AA169" s="38"/>
      <c r="AB169" s="38"/>
      <c r="AC169" s="38"/>
      <c r="AD169" s="38"/>
      <c r="AE169" s="38"/>
      <c r="AT169" s="19" t="s">
        <v>156</v>
      </c>
      <c r="AU169" s="19" t="s">
        <v>84</v>
      </c>
    </row>
    <row r="170" s="13" customFormat="1">
      <c r="A170" s="13"/>
      <c r="B170" s="200"/>
      <c r="C170" s="13"/>
      <c r="D170" s="193" t="s">
        <v>158</v>
      </c>
      <c r="E170" s="201" t="s">
        <v>1</v>
      </c>
      <c r="F170" s="202" t="s">
        <v>82</v>
      </c>
      <c r="G170" s="13"/>
      <c r="H170" s="203">
        <v>1</v>
      </c>
      <c r="I170" s="204"/>
      <c r="J170" s="13"/>
      <c r="K170" s="13"/>
      <c r="L170" s="200"/>
      <c r="M170" s="205"/>
      <c r="N170" s="206"/>
      <c r="O170" s="206"/>
      <c r="P170" s="206"/>
      <c r="Q170" s="206"/>
      <c r="R170" s="206"/>
      <c r="S170" s="206"/>
      <c r="T170" s="207"/>
      <c r="U170" s="13"/>
      <c r="V170" s="13"/>
      <c r="W170" s="13"/>
      <c r="X170" s="13"/>
      <c r="Y170" s="13"/>
      <c r="Z170" s="13"/>
      <c r="AA170" s="13"/>
      <c r="AB170" s="13"/>
      <c r="AC170" s="13"/>
      <c r="AD170" s="13"/>
      <c r="AE170" s="13"/>
      <c r="AT170" s="201" t="s">
        <v>158</v>
      </c>
      <c r="AU170" s="201" t="s">
        <v>84</v>
      </c>
      <c r="AV170" s="13" t="s">
        <v>84</v>
      </c>
      <c r="AW170" s="13" t="s">
        <v>31</v>
      </c>
      <c r="AX170" s="13" t="s">
        <v>74</v>
      </c>
      <c r="AY170" s="201" t="s">
        <v>145</v>
      </c>
    </row>
    <row r="171" s="14" customFormat="1">
      <c r="A171" s="14"/>
      <c r="B171" s="208"/>
      <c r="C171" s="14"/>
      <c r="D171" s="193" t="s">
        <v>158</v>
      </c>
      <c r="E171" s="209" t="s">
        <v>1</v>
      </c>
      <c r="F171" s="210" t="s">
        <v>160</v>
      </c>
      <c r="G171" s="14"/>
      <c r="H171" s="211">
        <v>1</v>
      </c>
      <c r="I171" s="212"/>
      <c r="J171" s="14"/>
      <c r="K171" s="14"/>
      <c r="L171" s="208"/>
      <c r="M171" s="213"/>
      <c r="N171" s="214"/>
      <c r="O171" s="214"/>
      <c r="P171" s="214"/>
      <c r="Q171" s="214"/>
      <c r="R171" s="214"/>
      <c r="S171" s="214"/>
      <c r="T171" s="215"/>
      <c r="U171" s="14"/>
      <c r="V171" s="14"/>
      <c r="W171" s="14"/>
      <c r="X171" s="14"/>
      <c r="Y171" s="14"/>
      <c r="Z171" s="14"/>
      <c r="AA171" s="14"/>
      <c r="AB171" s="14"/>
      <c r="AC171" s="14"/>
      <c r="AD171" s="14"/>
      <c r="AE171" s="14"/>
      <c r="AT171" s="209" t="s">
        <v>158</v>
      </c>
      <c r="AU171" s="209" t="s">
        <v>84</v>
      </c>
      <c r="AV171" s="14" t="s">
        <v>152</v>
      </c>
      <c r="AW171" s="14" t="s">
        <v>31</v>
      </c>
      <c r="AX171" s="14" t="s">
        <v>82</v>
      </c>
      <c r="AY171" s="209" t="s">
        <v>145</v>
      </c>
    </row>
    <row r="172" s="2" customFormat="1" ht="16.5" customHeight="1">
      <c r="A172" s="38"/>
      <c r="B172" s="179"/>
      <c r="C172" s="224" t="s">
        <v>230</v>
      </c>
      <c r="D172" s="224" t="s">
        <v>238</v>
      </c>
      <c r="E172" s="225" t="s">
        <v>1753</v>
      </c>
      <c r="F172" s="226" t="s">
        <v>1754</v>
      </c>
      <c r="G172" s="227" t="s">
        <v>233</v>
      </c>
      <c r="H172" s="228">
        <v>1</v>
      </c>
      <c r="I172" s="229"/>
      <c r="J172" s="230">
        <f>ROUND(I172*H172,2)</f>
        <v>0</v>
      </c>
      <c r="K172" s="226" t="s">
        <v>151</v>
      </c>
      <c r="L172" s="231"/>
      <c r="M172" s="232" t="s">
        <v>1</v>
      </c>
      <c r="N172" s="233" t="s">
        <v>39</v>
      </c>
      <c r="O172" s="77"/>
      <c r="P172" s="189">
        <f>O172*H172</f>
        <v>0</v>
      </c>
      <c r="Q172" s="189">
        <v>0.00010000000000000001</v>
      </c>
      <c r="R172" s="189">
        <f>Q172*H172</f>
        <v>0.00010000000000000001</v>
      </c>
      <c r="S172" s="189">
        <v>0</v>
      </c>
      <c r="T172" s="190">
        <f>S172*H172</f>
        <v>0</v>
      </c>
      <c r="U172" s="38"/>
      <c r="V172" s="38"/>
      <c r="W172" s="38"/>
      <c r="X172" s="38"/>
      <c r="Y172" s="38"/>
      <c r="Z172" s="38"/>
      <c r="AA172" s="38"/>
      <c r="AB172" s="38"/>
      <c r="AC172" s="38"/>
      <c r="AD172" s="38"/>
      <c r="AE172" s="38"/>
      <c r="AR172" s="191" t="s">
        <v>304</v>
      </c>
      <c r="AT172" s="191" t="s">
        <v>238</v>
      </c>
      <c r="AU172" s="191" t="s">
        <v>84</v>
      </c>
      <c r="AY172" s="19" t="s">
        <v>145</v>
      </c>
      <c r="BE172" s="192">
        <f>IF(N172="základní",J172,0)</f>
        <v>0</v>
      </c>
      <c r="BF172" s="192">
        <f>IF(N172="snížená",J172,0)</f>
        <v>0</v>
      </c>
      <c r="BG172" s="192">
        <f>IF(N172="zákl. přenesená",J172,0)</f>
        <v>0</v>
      </c>
      <c r="BH172" s="192">
        <f>IF(N172="sníž. přenesená",J172,0)</f>
        <v>0</v>
      </c>
      <c r="BI172" s="192">
        <f>IF(N172="nulová",J172,0)</f>
        <v>0</v>
      </c>
      <c r="BJ172" s="19" t="s">
        <v>82</v>
      </c>
      <c r="BK172" s="192">
        <f>ROUND(I172*H172,2)</f>
        <v>0</v>
      </c>
      <c r="BL172" s="19" t="s">
        <v>263</v>
      </c>
      <c r="BM172" s="191" t="s">
        <v>1755</v>
      </c>
    </row>
    <row r="173" s="2" customFormat="1">
      <c r="A173" s="38"/>
      <c r="B173" s="39"/>
      <c r="C173" s="38"/>
      <c r="D173" s="193" t="s">
        <v>154</v>
      </c>
      <c r="E173" s="38"/>
      <c r="F173" s="194" t="s">
        <v>1754</v>
      </c>
      <c r="G173" s="38"/>
      <c r="H173" s="38"/>
      <c r="I173" s="195"/>
      <c r="J173" s="38"/>
      <c r="K173" s="38"/>
      <c r="L173" s="39"/>
      <c r="M173" s="196"/>
      <c r="N173" s="197"/>
      <c r="O173" s="77"/>
      <c r="P173" s="77"/>
      <c r="Q173" s="77"/>
      <c r="R173" s="77"/>
      <c r="S173" s="77"/>
      <c r="T173" s="78"/>
      <c r="U173" s="38"/>
      <c r="V173" s="38"/>
      <c r="W173" s="38"/>
      <c r="X173" s="38"/>
      <c r="Y173" s="38"/>
      <c r="Z173" s="38"/>
      <c r="AA173" s="38"/>
      <c r="AB173" s="38"/>
      <c r="AC173" s="38"/>
      <c r="AD173" s="38"/>
      <c r="AE173" s="38"/>
      <c r="AT173" s="19" t="s">
        <v>154</v>
      </c>
      <c r="AU173" s="19" t="s">
        <v>84</v>
      </c>
    </row>
    <row r="174" s="2" customFormat="1" ht="16.5" customHeight="1">
      <c r="A174" s="38"/>
      <c r="B174" s="179"/>
      <c r="C174" s="224" t="s">
        <v>8</v>
      </c>
      <c r="D174" s="224" t="s">
        <v>238</v>
      </c>
      <c r="E174" s="225" t="s">
        <v>1756</v>
      </c>
      <c r="F174" s="226" t="s">
        <v>1757</v>
      </c>
      <c r="G174" s="227" t="s">
        <v>233</v>
      </c>
      <c r="H174" s="228">
        <v>1</v>
      </c>
      <c r="I174" s="229"/>
      <c r="J174" s="230">
        <f>ROUND(I174*H174,2)</f>
        <v>0</v>
      </c>
      <c r="K174" s="226" t="s">
        <v>151</v>
      </c>
      <c r="L174" s="231"/>
      <c r="M174" s="232" t="s">
        <v>1</v>
      </c>
      <c r="N174" s="233" t="s">
        <v>39</v>
      </c>
      <c r="O174" s="77"/>
      <c r="P174" s="189">
        <f>O174*H174</f>
        <v>0</v>
      </c>
      <c r="Q174" s="189">
        <v>0.00020000000000000001</v>
      </c>
      <c r="R174" s="189">
        <f>Q174*H174</f>
        <v>0.00020000000000000001</v>
      </c>
      <c r="S174" s="189">
        <v>0</v>
      </c>
      <c r="T174" s="190">
        <f>S174*H174</f>
        <v>0</v>
      </c>
      <c r="U174" s="38"/>
      <c r="V174" s="38"/>
      <c r="W174" s="38"/>
      <c r="X174" s="38"/>
      <c r="Y174" s="38"/>
      <c r="Z174" s="38"/>
      <c r="AA174" s="38"/>
      <c r="AB174" s="38"/>
      <c r="AC174" s="38"/>
      <c r="AD174" s="38"/>
      <c r="AE174" s="38"/>
      <c r="AR174" s="191" t="s">
        <v>304</v>
      </c>
      <c r="AT174" s="191" t="s">
        <v>238</v>
      </c>
      <c r="AU174" s="191" t="s">
        <v>84</v>
      </c>
      <c r="AY174" s="19" t="s">
        <v>145</v>
      </c>
      <c r="BE174" s="192">
        <f>IF(N174="základní",J174,0)</f>
        <v>0</v>
      </c>
      <c r="BF174" s="192">
        <f>IF(N174="snížená",J174,0)</f>
        <v>0</v>
      </c>
      <c r="BG174" s="192">
        <f>IF(N174="zákl. přenesená",J174,0)</f>
        <v>0</v>
      </c>
      <c r="BH174" s="192">
        <f>IF(N174="sníž. přenesená",J174,0)</f>
        <v>0</v>
      </c>
      <c r="BI174" s="192">
        <f>IF(N174="nulová",J174,0)</f>
        <v>0</v>
      </c>
      <c r="BJ174" s="19" t="s">
        <v>82</v>
      </c>
      <c r="BK174" s="192">
        <f>ROUND(I174*H174,2)</f>
        <v>0</v>
      </c>
      <c r="BL174" s="19" t="s">
        <v>263</v>
      </c>
      <c r="BM174" s="191" t="s">
        <v>1758</v>
      </c>
    </row>
    <row r="175" s="2" customFormat="1">
      <c r="A175" s="38"/>
      <c r="B175" s="39"/>
      <c r="C175" s="38"/>
      <c r="D175" s="193" t="s">
        <v>154</v>
      </c>
      <c r="E175" s="38"/>
      <c r="F175" s="194" t="s">
        <v>1757</v>
      </c>
      <c r="G175" s="38"/>
      <c r="H175" s="38"/>
      <c r="I175" s="195"/>
      <c r="J175" s="38"/>
      <c r="K175" s="38"/>
      <c r="L175" s="39"/>
      <c r="M175" s="196"/>
      <c r="N175" s="197"/>
      <c r="O175" s="77"/>
      <c r="P175" s="77"/>
      <c r="Q175" s="77"/>
      <c r="R175" s="77"/>
      <c r="S175" s="77"/>
      <c r="T175" s="78"/>
      <c r="U175" s="38"/>
      <c r="V175" s="38"/>
      <c r="W175" s="38"/>
      <c r="X175" s="38"/>
      <c r="Y175" s="38"/>
      <c r="Z175" s="38"/>
      <c r="AA175" s="38"/>
      <c r="AB175" s="38"/>
      <c r="AC175" s="38"/>
      <c r="AD175" s="38"/>
      <c r="AE175" s="38"/>
      <c r="AT175" s="19" t="s">
        <v>154</v>
      </c>
      <c r="AU175" s="19" t="s">
        <v>84</v>
      </c>
    </row>
    <row r="176" s="2" customFormat="1" ht="16.5" customHeight="1">
      <c r="A176" s="38"/>
      <c r="B176" s="179"/>
      <c r="C176" s="224" t="s">
        <v>243</v>
      </c>
      <c r="D176" s="224" t="s">
        <v>238</v>
      </c>
      <c r="E176" s="225" t="s">
        <v>1759</v>
      </c>
      <c r="F176" s="226" t="s">
        <v>1760</v>
      </c>
      <c r="G176" s="227" t="s">
        <v>233</v>
      </c>
      <c r="H176" s="228">
        <v>1</v>
      </c>
      <c r="I176" s="229"/>
      <c r="J176" s="230">
        <f>ROUND(I176*H176,2)</f>
        <v>0</v>
      </c>
      <c r="K176" s="226" t="s">
        <v>151</v>
      </c>
      <c r="L176" s="231"/>
      <c r="M176" s="232" t="s">
        <v>1</v>
      </c>
      <c r="N176" s="233" t="s">
        <v>39</v>
      </c>
      <c r="O176" s="77"/>
      <c r="P176" s="189">
        <f>O176*H176</f>
        <v>0</v>
      </c>
      <c r="Q176" s="189">
        <v>0.00029999999999999997</v>
      </c>
      <c r="R176" s="189">
        <f>Q176*H176</f>
        <v>0.00029999999999999997</v>
      </c>
      <c r="S176" s="189">
        <v>0</v>
      </c>
      <c r="T176" s="190">
        <f>S176*H176</f>
        <v>0</v>
      </c>
      <c r="U176" s="38"/>
      <c r="V176" s="38"/>
      <c r="W176" s="38"/>
      <c r="X176" s="38"/>
      <c r="Y176" s="38"/>
      <c r="Z176" s="38"/>
      <c r="AA176" s="38"/>
      <c r="AB176" s="38"/>
      <c r="AC176" s="38"/>
      <c r="AD176" s="38"/>
      <c r="AE176" s="38"/>
      <c r="AR176" s="191" t="s">
        <v>304</v>
      </c>
      <c r="AT176" s="191" t="s">
        <v>238</v>
      </c>
      <c r="AU176" s="191" t="s">
        <v>84</v>
      </c>
      <c r="AY176" s="19" t="s">
        <v>145</v>
      </c>
      <c r="BE176" s="192">
        <f>IF(N176="základní",J176,0)</f>
        <v>0</v>
      </c>
      <c r="BF176" s="192">
        <f>IF(N176="snížená",J176,0)</f>
        <v>0</v>
      </c>
      <c r="BG176" s="192">
        <f>IF(N176="zákl. přenesená",J176,0)</f>
        <v>0</v>
      </c>
      <c r="BH176" s="192">
        <f>IF(N176="sníž. přenesená",J176,0)</f>
        <v>0</v>
      </c>
      <c r="BI176" s="192">
        <f>IF(N176="nulová",J176,0)</f>
        <v>0</v>
      </c>
      <c r="BJ176" s="19" t="s">
        <v>82</v>
      </c>
      <c r="BK176" s="192">
        <f>ROUND(I176*H176,2)</f>
        <v>0</v>
      </c>
      <c r="BL176" s="19" t="s">
        <v>263</v>
      </c>
      <c r="BM176" s="191" t="s">
        <v>1761</v>
      </c>
    </row>
    <row r="177" s="2" customFormat="1">
      <c r="A177" s="38"/>
      <c r="B177" s="39"/>
      <c r="C177" s="38"/>
      <c r="D177" s="193" t="s">
        <v>154</v>
      </c>
      <c r="E177" s="38"/>
      <c r="F177" s="194" t="s">
        <v>1760</v>
      </c>
      <c r="G177" s="38"/>
      <c r="H177" s="38"/>
      <c r="I177" s="195"/>
      <c r="J177" s="38"/>
      <c r="K177" s="38"/>
      <c r="L177" s="39"/>
      <c r="M177" s="196"/>
      <c r="N177" s="197"/>
      <c r="O177" s="77"/>
      <c r="P177" s="77"/>
      <c r="Q177" s="77"/>
      <c r="R177" s="77"/>
      <c r="S177" s="77"/>
      <c r="T177" s="78"/>
      <c r="U177" s="38"/>
      <c r="V177" s="38"/>
      <c r="W177" s="38"/>
      <c r="X177" s="38"/>
      <c r="Y177" s="38"/>
      <c r="Z177" s="38"/>
      <c r="AA177" s="38"/>
      <c r="AB177" s="38"/>
      <c r="AC177" s="38"/>
      <c r="AD177" s="38"/>
      <c r="AE177" s="38"/>
      <c r="AT177" s="19" t="s">
        <v>154</v>
      </c>
      <c r="AU177" s="19" t="s">
        <v>84</v>
      </c>
    </row>
    <row r="178" s="2" customFormat="1" ht="33" customHeight="1">
      <c r="A178" s="38"/>
      <c r="B178" s="179"/>
      <c r="C178" s="180" t="s">
        <v>250</v>
      </c>
      <c r="D178" s="180" t="s">
        <v>147</v>
      </c>
      <c r="E178" s="181" t="s">
        <v>1762</v>
      </c>
      <c r="F178" s="182" t="s">
        <v>1763</v>
      </c>
      <c r="G178" s="183" t="s">
        <v>392</v>
      </c>
      <c r="H178" s="184">
        <v>1</v>
      </c>
      <c r="I178" s="185"/>
      <c r="J178" s="186">
        <f>ROUND(I178*H178,2)</f>
        <v>0</v>
      </c>
      <c r="K178" s="182" t="s">
        <v>151</v>
      </c>
      <c r="L178" s="39"/>
      <c r="M178" s="187" t="s">
        <v>1</v>
      </c>
      <c r="N178" s="188" t="s">
        <v>39</v>
      </c>
      <c r="O178" s="77"/>
      <c r="P178" s="189">
        <f>O178*H178</f>
        <v>0</v>
      </c>
      <c r="Q178" s="189">
        <v>0</v>
      </c>
      <c r="R178" s="189">
        <f>Q178*H178</f>
        <v>0</v>
      </c>
      <c r="S178" s="189">
        <v>0</v>
      </c>
      <c r="T178" s="190">
        <f>S178*H178</f>
        <v>0</v>
      </c>
      <c r="U178" s="38"/>
      <c r="V178" s="38"/>
      <c r="W178" s="38"/>
      <c r="X178" s="38"/>
      <c r="Y178" s="38"/>
      <c r="Z178" s="38"/>
      <c r="AA178" s="38"/>
      <c r="AB178" s="38"/>
      <c r="AC178" s="38"/>
      <c r="AD178" s="38"/>
      <c r="AE178" s="38"/>
      <c r="AR178" s="191" t="s">
        <v>263</v>
      </c>
      <c r="AT178" s="191" t="s">
        <v>147</v>
      </c>
      <c r="AU178" s="191" t="s">
        <v>84</v>
      </c>
      <c r="AY178" s="19" t="s">
        <v>145</v>
      </c>
      <c r="BE178" s="192">
        <f>IF(N178="základní",J178,0)</f>
        <v>0</v>
      </c>
      <c r="BF178" s="192">
        <f>IF(N178="snížená",J178,0)</f>
        <v>0</v>
      </c>
      <c r="BG178" s="192">
        <f>IF(N178="zákl. přenesená",J178,0)</f>
        <v>0</v>
      </c>
      <c r="BH178" s="192">
        <f>IF(N178="sníž. přenesená",J178,0)</f>
        <v>0</v>
      </c>
      <c r="BI178" s="192">
        <f>IF(N178="nulová",J178,0)</f>
        <v>0</v>
      </c>
      <c r="BJ178" s="19" t="s">
        <v>82</v>
      </c>
      <c r="BK178" s="192">
        <f>ROUND(I178*H178,2)</f>
        <v>0</v>
      </c>
      <c r="BL178" s="19" t="s">
        <v>263</v>
      </c>
      <c r="BM178" s="191" t="s">
        <v>1764</v>
      </c>
    </row>
    <row r="179" s="2" customFormat="1">
      <c r="A179" s="38"/>
      <c r="B179" s="39"/>
      <c r="C179" s="38"/>
      <c r="D179" s="193" t="s">
        <v>154</v>
      </c>
      <c r="E179" s="38"/>
      <c r="F179" s="194" t="s">
        <v>1765</v>
      </c>
      <c r="G179" s="38"/>
      <c r="H179" s="38"/>
      <c r="I179" s="195"/>
      <c r="J179" s="38"/>
      <c r="K179" s="38"/>
      <c r="L179" s="39"/>
      <c r="M179" s="196"/>
      <c r="N179" s="197"/>
      <c r="O179" s="77"/>
      <c r="P179" s="77"/>
      <c r="Q179" s="77"/>
      <c r="R179" s="77"/>
      <c r="S179" s="77"/>
      <c r="T179" s="78"/>
      <c r="U179" s="38"/>
      <c r="V179" s="38"/>
      <c r="W179" s="38"/>
      <c r="X179" s="38"/>
      <c r="Y179" s="38"/>
      <c r="Z179" s="38"/>
      <c r="AA179" s="38"/>
      <c r="AB179" s="38"/>
      <c r="AC179" s="38"/>
      <c r="AD179" s="38"/>
      <c r="AE179" s="38"/>
      <c r="AT179" s="19" t="s">
        <v>154</v>
      </c>
      <c r="AU179" s="19" t="s">
        <v>84</v>
      </c>
    </row>
    <row r="180" s="2" customFormat="1">
      <c r="A180" s="38"/>
      <c r="B180" s="39"/>
      <c r="C180" s="38"/>
      <c r="D180" s="198" t="s">
        <v>156</v>
      </c>
      <c r="E180" s="38"/>
      <c r="F180" s="199" t="s">
        <v>1766</v>
      </c>
      <c r="G180" s="38"/>
      <c r="H180" s="38"/>
      <c r="I180" s="195"/>
      <c r="J180" s="38"/>
      <c r="K180" s="38"/>
      <c r="L180" s="39"/>
      <c r="M180" s="196"/>
      <c r="N180" s="197"/>
      <c r="O180" s="77"/>
      <c r="P180" s="77"/>
      <c r="Q180" s="77"/>
      <c r="R180" s="77"/>
      <c r="S180" s="77"/>
      <c r="T180" s="78"/>
      <c r="U180" s="38"/>
      <c r="V180" s="38"/>
      <c r="W180" s="38"/>
      <c r="X180" s="38"/>
      <c r="Y180" s="38"/>
      <c r="Z180" s="38"/>
      <c r="AA180" s="38"/>
      <c r="AB180" s="38"/>
      <c r="AC180" s="38"/>
      <c r="AD180" s="38"/>
      <c r="AE180" s="38"/>
      <c r="AT180" s="19" t="s">
        <v>156</v>
      </c>
      <c r="AU180" s="19" t="s">
        <v>84</v>
      </c>
    </row>
    <row r="181" s="15" customFormat="1">
      <c r="A181" s="15"/>
      <c r="B181" s="216"/>
      <c r="C181" s="15"/>
      <c r="D181" s="193" t="s">
        <v>158</v>
      </c>
      <c r="E181" s="217" t="s">
        <v>1</v>
      </c>
      <c r="F181" s="218" t="s">
        <v>1709</v>
      </c>
      <c r="G181" s="15"/>
      <c r="H181" s="217" t="s">
        <v>1</v>
      </c>
      <c r="I181" s="219"/>
      <c r="J181" s="15"/>
      <c r="K181" s="15"/>
      <c r="L181" s="216"/>
      <c r="M181" s="220"/>
      <c r="N181" s="221"/>
      <c r="O181" s="221"/>
      <c r="P181" s="221"/>
      <c r="Q181" s="221"/>
      <c r="R181" s="221"/>
      <c r="S181" s="221"/>
      <c r="T181" s="222"/>
      <c r="U181" s="15"/>
      <c r="V181" s="15"/>
      <c r="W181" s="15"/>
      <c r="X181" s="15"/>
      <c r="Y181" s="15"/>
      <c r="Z181" s="15"/>
      <c r="AA181" s="15"/>
      <c r="AB181" s="15"/>
      <c r="AC181" s="15"/>
      <c r="AD181" s="15"/>
      <c r="AE181" s="15"/>
      <c r="AT181" s="217" t="s">
        <v>158</v>
      </c>
      <c r="AU181" s="217" t="s">
        <v>84</v>
      </c>
      <c r="AV181" s="15" t="s">
        <v>82</v>
      </c>
      <c r="AW181" s="15" t="s">
        <v>31</v>
      </c>
      <c r="AX181" s="15" t="s">
        <v>74</v>
      </c>
      <c r="AY181" s="217" t="s">
        <v>145</v>
      </c>
    </row>
    <row r="182" s="13" customFormat="1">
      <c r="A182" s="13"/>
      <c r="B182" s="200"/>
      <c r="C182" s="13"/>
      <c r="D182" s="193" t="s">
        <v>158</v>
      </c>
      <c r="E182" s="201" t="s">
        <v>1</v>
      </c>
      <c r="F182" s="202" t="s">
        <v>82</v>
      </c>
      <c r="G182" s="13"/>
      <c r="H182" s="203">
        <v>1</v>
      </c>
      <c r="I182" s="204"/>
      <c r="J182" s="13"/>
      <c r="K182" s="13"/>
      <c r="L182" s="200"/>
      <c r="M182" s="205"/>
      <c r="N182" s="206"/>
      <c r="O182" s="206"/>
      <c r="P182" s="206"/>
      <c r="Q182" s="206"/>
      <c r="R182" s="206"/>
      <c r="S182" s="206"/>
      <c r="T182" s="207"/>
      <c r="U182" s="13"/>
      <c r="V182" s="13"/>
      <c r="W182" s="13"/>
      <c r="X182" s="13"/>
      <c r="Y182" s="13"/>
      <c r="Z182" s="13"/>
      <c r="AA182" s="13"/>
      <c r="AB182" s="13"/>
      <c r="AC182" s="13"/>
      <c r="AD182" s="13"/>
      <c r="AE182" s="13"/>
      <c r="AT182" s="201" t="s">
        <v>158</v>
      </c>
      <c r="AU182" s="201" t="s">
        <v>84</v>
      </c>
      <c r="AV182" s="13" t="s">
        <v>84</v>
      </c>
      <c r="AW182" s="13" t="s">
        <v>31</v>
      </c>
      <c r="AX182" s="13" t="s">
        <v>74</v>
      </c>
      <c r="AY182" s="201" t="s">
        <v>145</v>
      </c>
    </row>
    <row r="183" s="14" customFormat="1">
      <c r="A183" s="14"/>
      <c r="B183" s="208"/>
      <c r="C183" s="14"/>
      <c r="D183" s="193" t="s">
        <v>158</v>
      </c>
      <c r="E183" s="209" t="s">
        <v>1</v>
      </c>
      <c r="F183" s="210" t="s">
        <v>160</v>
      </c>
      <c r="G183" s="14"/>
      <c r="H183" s="211">
        <v>1</v>
      </c>
      <c r="I183" s="212"/>
      <c r="J183" s="14"/>
      <c r="K183" s="14"/>
      <c r="L183" s="208"/>
      <c r="M183" s="213"/>
      <c r="N183" s="214"/>
      <c r="O183" s="214"/>
      <c r="P183" s="214"/>
      <c r="Q183" s="214"/>
      <c r="R183" s="214"/>
      <c r="S183" s="214"/>
      <c r="T183" s="215"/>
      <c r="U183" s="14"/>
      <c r="V183" s="14"/>
      <c r="W183" s="14"/>
      <c r="X183" s="14"/>
      <c r="Y183" s="14"/>
      <c r="Z183" s="14"/>
      <c r="AA183" s="14"/>
      <c r="AB183" s="14"/>
      <c r="AC183" s="14"/>
      <c r="AD183" s="14"/>
      <c r="AE183" s="14"/>
      <c r="AT183" s="209" t="s">
        <v>158</v>
      </c>
      <c r="AU183" s="209" t="s">
        <v>84</v>
      </c>
      <c r="AV183" s="14" t="s">
        <v>152</v>
      </c>
      <c r="AW183" s="14" t="s">
        <v>31</v>
      </c>
      <c r="AX183" s="14" t="s">
        <v>82</v>
      </c>
      <c r="AY183" s="209" t="s">
        <v>145</v>
      </c>
    </row>
    <row r="184" s="2" customFormat="1" ht="33" customHeight="1">
      <c r="A184" s="38"/>
      <c r="B184" s="179"/>
      <c r="C184" s="224" t="s">
        <v>257</v>
      </c>
      <c r="D184" s="224" t="s">
        <v>238</v>
      </c>
      <c r="E184" s="225" t="s">
        <v>1767</v>
      </c>
      <c r="F184" s="226" t="s">
        <v>1768</v>
      </c>
      <c r="G184" s="227" t="s">
        <v>392</v>
      </c>
      <c r="H184" s="228">
        <v>1.2</v>
      </c>
      <c r="I184" s="229"/>
      <c r="J184" s="230">
        <f>ROUND(I184*H184,2)</f>
        <v>0</v>
      </c>
      <c r="K184" s="226" t="s">
        <v>151</v>
      </c>
      <c r="L184" s="231"/>
      <c r="M184" s="232" t="s">
        <v>1</v>
      </c>
      <c r="N184" s="233" t="s">
        <v>39</v>
      </c>
      <c r="O184" s="77"/>
      <c r="P184" s="189">
        <f>O184*H184</f>
        <v>0</v>
      </c>
      <c r="Q184" s="189">
        <v>0.0054000000000000003</v>
      </c>
      <c r="R184" s="189">
        <f>Q184*H184</f>
        <v>0.0064800000000000005</v>
      </c>
      <c r="S184" s="189">
        <v>0</v>
      </c>
      <c r="T184" s="190">
        <f>S184*H184</f>
        <v>0</v>
      </c>
      <c r="U184" s="38"/>
      <c r="V184" s="38"/>
      <c r="W184" s="38"/>
      <c r="X184" s="38"/>
      <c r="Y184" s="38"/>
      <c r="Z184" s="38"/>
      <c r="AA184" s="38"/>
      <c r="AB184" s="38"/>
      <c r="AC184" s="38"/>
      <c r="AD184" s="38"/>
      <c r="AE184" s="38"/>
      <c r="AR184" s="191" t="s">
        <v>304</v>
      </c>
      <c r="AT184" s="191" t="s">
        <v>238</v>
      </c>
      <c r="AU184" s="191" t="s">
        <v>84</v>
      </c>
      <c r="AY184" s="19" t="s">
        <v>145</v>
      </c>
      <c r="BE184" s="192">
        <f>IF(N184="základní",J184,0)</f>
        <v>0</v>
      </c>
      <c r="BF184" s="192">
        <f>IF(N184="snížená",J184,0)</f>
        <v>0</v>
      </c>
      <c r="BG184" s="192">
        <f>IF(N184="zákl. přenesená",J184,0)</f>
        <v>0</v>
      </c>
      <c r="BH184" s="192">
        <f>IF(N184="sníž. přenesená",J184,0)</f>
        <v>0</v>
      </c>
      <c r="BI184" s="192">
        <f>IF(N184="nulová",J184,0)</f>
        <v>0</v>
      </c>
      <c r="BJ184" s="19" t="s">
        <v>82</v>
      </c>
      <c r="BK184" s="192">
        <f>ROUND(I184*H184,2)</f>
        <v>0</v>
      </c>
      <c r="BL184" s="19" t="s">
        <v>263</v>
      </c>
      <c r="BM184" s="191" t="s">
        <v>1769</v>
      </c>
    </row>
    <row r="185" s="2" customFormat="1">
      <c r="A185" s="38"/>
      <c r="B185" s="39"/>
      <c r="C185" s="38"/>
      <c r="D185" s="193" t="s">
        <v>154</v>
      </c>
      <c r="E185" s="38"/>
      <c r="F185" s="194" t="s">
        <v>1768</v>
      </c>
      <c r="G185" s="38"/>
      <c r="H185" s="38"/>
      <c r="I185" s="195"/>
      <c r="J185" s="38"/>
      <c r="K185" s="38"/>
      <c r="L185" s="39"/>
      <c r="M185" s="196"/>
      <c r="N185" s="197"/>
      <c r="O185" s="77"/>
      <c r="P185" s="77"/>
      <c r="Q185" s="77"/>
      <c r="R185" s="77"/>
      <c r="S185" s="77"/>
      <c r="T185" s="78"/>
      <c r="U185" s="38"/>
      <c r="V185" s="38"/>
      <c r="W185" s="38"/>
      <c r="X185" s="38"/>
      <c r="Y185" s="38"/>
      <c r="Z185" s="38"/>
      <c r="AA185" s="38"/>
      <c r="AB185" s="38"/>
      <c r="AC185" s="38"/>
      <c r="AD185" s="38"/>
      <c r="AE185" s="38"/>
      <c r="AT185" s="19" t="s">
        <v>154</v>
      </c>
      <c r="AU185" s="19" t="s">
        <v>84</v>
      </c>
    </row>
    <row r="186" s="13" customFormat="1">
      <c r="A186" s="13"/>
      <c r="B186" s="200"/>
      <c r="C186" s="13"/>
      <c r="D186" s="193" t="s">
        <v>158</v>
      </c>
      <c r="E186" s="13"/>
      <c r="F186" s="202" t="s">
        <v>1770</v>
      </c>
      <c r="G186" s="13"/>
      <c r="H186" s="203">
        <v>1.2</v>
      </c>
      <c r="I186" s="204"/>
      <c r="J186" s="13"/>
      <c r="K186" s="13"/>
      <c r="L186" s="200"/>
      <c r="M186" s="205"/>
      <c r="N186" s="206"/>
      <c r="O186" s="206"/>
      <c r="P186" s="206"/>
      <c r="Q186" s="206"/>
      <c r="R186" s="206"/>
      <c r="S186" s="206"/>
      <c r="T186" s="207"/>
      <c r="U186" s="13"/>
      <c r="V186" s="13"/>
      <c r="W186" s="13"/>
      <c r="X186" s="13"/>
      <c r="Y186" s="13"/>
      <c r="Z186" s="13"/>
      <c r="AA186" s="13"/>
      <c r="AB186" s="13"/>
      <c r="AC186" s="13"/>
      <c r="AD186" s="13"/>
      <c r="AE186" s="13"/>
      <c r="AT186" s="201" t="s">
        <v>158</v>
      </c>
      <c r="AU186" s="201" t="s">
        <v>84</v>
      </c>
      <c r="AV186" s="13" t="s">
        <v>84</v>
      </c>
      <c r="AW186" s="13" t="s">
        <v>3</v>
      </c>
      <c r="AX186" s="13" t="s">
        <v>82</v>
      </c>
      <c r="AY186" s="201" t="s">
        <v>145</v>
      </c>
    </row>
    <row r="187" s="2" customFormat="1" ht="21.75" customHeight="1">
      <c r="A187" s="38"/>
      <c r="B187" s="179"/>
      <c r="C187" s="224" t="s">
        <v>263</v>
      </c>
      <c r="D187" s="224" t="s">
        <v>238</v>
      </c>
      <c r="E187" s="225" t="s">
        <v>1771</v>
      </c>
      <c r="F187" s="226" t="s">
        <v>1772</v>
      </c>
      <c r="G187" s="227" t="s">
        <v>392</v>
      </c>
      <c r="H187" s="228">
        <v>3</v>
      </c>
      <c r="I187" s="229"/>
      <c r="J187" s="230">
        <f>ROUND(I187*H187,2)</f>
        <v>0</v>
      </c>
      <c r="K187" s="226" t="s">
        <v>1</v>
      </c>
      <c r="L187" s="231"/>
      <c r="M187" s="232" t="s">
        <v>1</v>
      </c>
      <c r="N187" s="233" t="s">
        <v>39</v>
      </c>
      <c r="O187" s="77"/>
      <c r="P187" s="189">
        <f>O187*H187</f>
        <v>0</v>
      </c>
      <c r="Q187" s="189">
        <v>0</v>
      </c>
      <c r="R187" s="189">
        <f>Q187*H187</f>
        <v>0</v>
      </c>
      <c r="S187" s="189">
        <v>0</v>
      </c>
      <c r="T187" s="190">
        <f>S187*H187</f>
        <v>0</v>
      </c>
      <c r="U187" s="38"/>
      <c r="V187" s="38"/>
      <c r="W187" s="38"/>
      <c r="X187" s="38"/>
      <c r="Y187" s="38"/>
      <c r="Z187" s="38"/>
      <c r="AA187" s="38"/>
      <c r="AB187" s="38"/>
      <c r="AC187" s="38"/>
      <c r="AD187" s="38"/>
      <c r="AE187" s="38"/>
      <c r="AR187" s="191" t="s">
        <v>304</v>
      </c>
      <c r="AT187" s="191" t="s">
        <v>238</v>
      </c>
      <c r="AU187" s="191" t="s">
        <v>84</v>
      </c>
      <c r="AY187" s="19" t="s">
        <v>145</v>
      </c>
      <c r="BE187" s="192">
        <f>IF(N187="základní",J187,0)</f>
        <v>0</v>
      </c>
      <c r="BF187" s="192">
        <f>IF(N187="snížená",J187,0)</f>
        <v>0</v>
      </c>
      <c r="BG187" s="192">
        <f>IF(N187="zákl. přenesená",J187,0)</f>
        <v>0</v>
      </c>
      <c r="BH187" s="192">
        <f>IF(N187="sníž. přenesená",J187,0)</f>
        <v>0</v>
      </c>
      <c r="BI187" s="192">
        <f>IF(N187="nulová",J187,0)</f>
        <v>0</v>
      </c>
      <c r="BJ187" s="19" t="s">
        <v>82</v>
      </c>
      <c r="BK187" s="192">
        <f>ROUND(I187*H187,2)</f>
        <v>0</v>
      </c>
      <c r="BL187" s="19" t="s">
        <v>263</v>
      </c>
      <c r="BM187" s="191" t="s">
        <v>1773</v>
      </c>
    </row>
    <row r="188" s="2" customFormat="1">
      <c r="A188" s="38"/>
      <c r="B188" s="39"/>
      <c r="C188" s="38"/>
      <c r="D188" s="193" t="s">
        <v>154</v>
      </c>
      <c r="E188" s="38"/>
      <c r="F188" s="194" t="s">
        <v>1772</v>
      </c>
      <c r="G188" s="38"/>
      <c r="H188" s="38"/>
      <c r="I188" s="195"/>
      <c r="J188" s="38"/>
      <c r="K188" s="38"/>
      <c r="L188" s="39"/>
      <c r="M188" s="196"/>
      <c r="N188" s="197"/>
      <c r="O188" s="77"/>
      <c r="P188" s="77"/>
      <c r="Q188" s="77"/>
      <c r="R188" s="77"/>
      <c r="S188" s="77"/>
      <c r="T188" s="78"/>
      <c r="U188" s="38"/>
      <c r="V188" s="38"/>
      <c r="W188" s="38"/>
      <c r="X188" s="38"/>
      <c r="Y188" s="38"/>
      <c r="Z188" s="38"/>
      <c r="AA188" s="38"/>
      <c r="AB188" s="38"/>
      <c r="AC188" s="38"/>
      <c r="AD188" s="38"/>
      <c r="AE188" s="38"/>
      <c r="AT188" s="19" t="s">
        <v>154</v>
      </c>
      <c r="AU188" s="19" t="s">
        <v>84</v>
      </c>
    </row>
    <row r="189" s="2" customFormat="1" ht="24.15" customHeight="1">
      <c r="A189" s="38"/>
      <c r="B189" s="179"/>
      <c r="C189" s="180" t="s">
        <v>270</v>
      </c>
      <c r="D189" s="180" t="s">
        <v>147</v>
      </c>
      <c r="E189" s="181" t="s">
        <v>1774</v>
      </c>
      <c r="F189" s="182" t="s">
        <v>1775</v>
      </c>
      <c r="G189" s="183" t="s">
        <v>392</v>
      </c>
      <c r="H189" s="184">
        <v>1</v>
      </c>
      <c r="I189" s="185"/>
      <c r="J189" s="186">
        <f>ROUND(I189*H189,2)</f>
        <v>0</v>
      </c>
      <c r="K189" s="182" t="s">
        <v>151</v>
      </c>
      <c r="L189" s="39"/>
      <c r="M189" s="187" t="s">
        <v>1</v>
      </c>
      <c r="N189" s="188" t="s">
        <v>39</v>
      </c>
      <c r="O189" s="77"/>
      <c r="P189" s="189">
        <f>O189*H189</f>
        <v>0</v>
      </c>
      <c r="Q189" s="189">
        <v>0.00016000000000000001</v>
      </c>
      <c r="R189" s="189">
        <f>Q189*H189</f>
        <v>0.00016000000000000001</v>
      </c>
      <c r="S189" s="189">
        <v>0</v>
      </c>
      <c r="T189" s="190">
        <f>S189*H189</f>
        <v>0</v>
      </c>
      <c r="U189" s="38"/>
      <c r="V189" s="38"/>
      <c r="W189" s="38"/>
      <c r="X189" s="38"/>
      <c r="Y189" s="38"/>
      <c r="Z189" s="38"/>
      <c r="AA189" s="38"/>
      <c r="AB189" s="38"/>
      <c r="AC189" s="38"/>
      <c r="AD189" s="38"/>
      <c r="AE189" s="38"/>
      <c r="AR189" s="191" t="s">
        <v>263</v>
      </c>
      <c r="AT189" s="191" t="s">
        <v>147</v>
      </c>
      <c r="AU189" s="191" t="s">
        <v>84</v>
      </c>
      <c r="AY189" s="19" t="s">
        <v>145</v>
      </c>
      <c r="BE189" s="192">
        <f>IF(N189="základní",J189,0)</f>
        <v>0</v>
      </c>
      <c r="BF189" s="192">
        <f>IF(N189="snížená",J189,0)</f>
        <v>0</v>
      </c>
      <c r="BG189" s="192">
        <f>IF(N189="zákl. přenesená",J189,0)</f>
        <v>0</v>
      </c>
      <c r="BH189" s="192">
        <f>IF(N189="sníž. přenesená",J189,0)</f>
        <v>0</v>
      </c>
      <c r="BI189" s="192">
        <f>IF(N189="nulová",J189,0)</f>
        <v>0</v>
      </c>
      <c r="BJ189" s="19" t="s">
        <v>82</v>
      </c>
      <c r="BK189" s="192">
        <f>ROUND(I189*H189,2)</f>
        <v>0</v>
      </c>
      <c r="BL189" s="19" t="s">
        <v>263</v>
      </c>
      <c r="BM189" s="191" t="s">
        <v>1776</v>
      </c>
    </row>
    <row r="190" s="2" customFormat="1">
      <c r="A190" s="38"/>
      <c r="B190" s="39"/>
      <c r="C190" s="38"/>
      <c r="D190" s="193" t="s">
        <v>154</v>
      </c>
      <c r="E190" s="38"/>
      <c r="F190" s="194" t="s">
        <v>1777</v>
      </c>
      <c r="G190" s="38"/>
      <c r="H190" s="38"/>
      <c r="I190" s="195"/>
      <c r="J190" s="38"/>
      <c r="K190" s="38"/>
      <c r="L190" s="39"/>
      <c r="M190" s="196"/>
      <c r="N190" s="197"/>
      <c r="O190" s="77"/>
      <c r="P190" s="77"/>
      <c r="Q190" s="77"/>
      <c r="R190" s="77"/>
      <c r="S190" s="77"/>
      <c r="T190" s="78"/>
      <c r="U190" s="38"/>
      <c r="V190" s="38"/>
      <c r="W190" s="38"/>
      <c r="X190" s="38"/>
      <c r="Y190" s="38"/>
      <c r="Z190" s="38"/>
      <c r="AA190" s="38"/>
      <c r="AB190" s="38"/>
      <c r="AC190" s="38"/>
      <c r="AD190" s="38"/>
      <c r="AE190" s="38"/>
      <c r="AT190" s="19" t="s">
        <v>154</v>
      </c>
      <c r="AU190" s="19" t="s">
        <v>84</v>
      </c>
    </row>
    <row r="191" s="2" customFormat="1">
      <c r="A191" s="38"/>
      <c r="B191" s="39"/>
      <c r="C191" s="38"/>
      <c r="D191" s="198" t="s">
        <v>156</v>
      </c>
      <c r="E191" s="38"/>
      <c r="F191" s="199" t="s">
        <v>1778</v>
      </c>
      <c r="G191" s="38"/>
      <c r="H191" s="38"/>
      <c r="I191" s="195"/>
      <c r="J191" s="38"/>
      <c r="K191" s="38"/>
      <c r="L191" s="39"/>
      <c r="M191" s="196"/>
      <c r="N191" s="197"/>
      <c r="O191" s="77"/>
      <c r="P191" s="77"/>
      <c r="Q191" s="77"/>
      <c r="R191" s="77"/>
      <c r="S191" s="77"/>
      <c r="T191" s="78"/>
      <c r="U191" s="38"/>
      <c r="V191" s="38"/>
      <c r="W191" s="38"/>
      <c r="X191" s="38"/>
      <c r="Y191" s="38"/>
      <c r="Z191" s="38"/>
      <c r="AA191" s="38"/>
      <c r="AB191" s="38"/>
      <c r="AC191" s="38"/>
      <c r="AD191" s="38"/>
      <c r="AE191" s="38"/>
      <c r="AT191" s="19" t="s">
        <v>156</v>
      </c>
      <c r="AU191" s="19" t="s">
        <v>84</v>
      </c>
    </row>
    <row r="192" s="15" customFormat="1">
      <c r="A192" s="15"/>
      <c r="B192" s="216"/>
      <c r="C192" s="15"/>
      <c r="D192" s="193" t="s">
        <v>158</v>
      </c>
      <c r="E192" s="217" t="s">
        <v>1</v>
      </c>
      <c r="F192" s="218" t="s">
        <v>1709</v>
      </c>
      <c r="G192" s="15"/>
      <c r="H192" s="217" t="s">
        <v>1</v>
      </c>
      <c r="I192" s="219"/>
      <c r="J192" s="15"/>
      <c r="K192" s="15"/>
      <c r="L192" s="216"/>
      <c r="M192" s="220"/>
      <c r="N192" s="221"/>
      <c r="O192" s="221"/>
      <c r="P192" s="221"/>
      <c r="Q192" s="221"/>
      <c r="R192" s="221"/>
      <c r="S192" s="221"/>
      <c r="T192" s="222"/>
      <c r="U192" s="15"/>
      <c r="V192" s="15"/>
      <c r="W192" s="15"/>
      <c r="X192" s="15"/>
      <c r="Y192" s="15"/>
      <c r="Z192" s="15"/>
      <c r="AA192" s="15"/>
      <c r="AB192" s="15"/>
      <c r="AC192" s="15"/>
      <c r="AD192" s="15"/>
      <c r="AE192" s="15"/>
      <c r="AT192" s="217" t="s">
        <v>158</v>
      </c>
      <c r="AU192" s="217" t="s">
        <v>84</v>
      </c>
      <c r="AV192" s="15" t="s">
        <v>82</v>
      </c>
      <c r="AW192" s="15" t="s">
        <v>31</v>
      </c>
      <c r="AX192" s="15" t="s">
        <v>74</v>
      </c>
      <c r="AY192" s="217" t="s">
        <v>145</v>
      </c>
    </row>
    <row r="193" s="13" customFormat="1">
      <c r="A193" s="13"/>
      <c r="B193" s="200"/>
      <c r="C193" s="13"/>
      <c r="D193" s="193" t="s">
        <v>158</v>
      </c>
      <c r="E193" s="201" t="s">
        <v>1</v>
      </c>
      <c r="F193" s="202" t="s">
        <v>82</v>
      </c>
      <c r="G193" s="13"/>
      <c r="H193" s="203">
        <v>1</v>
      </c>
      <c r="I193" s="204"/>
      <c r="J193" s="13"/>
      <c r="K193" s="13"/>
      <c r="L193" s="200"/>
      <c r="M193" s="205"/>
      <c r="N193" s="206"/>
      <c r="O193" s="206"/>
      <c r="P193" s="206"/>
      <c r="Q193" s="206"/>
      <c r="R193" s="206"/>
      <c r="S193" s="206"/>
      <c r="T193" s="207"/>
      <c r="U193" s="13"/>
      <c r="V193" s="13"/>
      <c r="W193" s="13"/>
      <c r="X193" s="13"/>
      <c r="Y193" s="13"/>
      <c r="Z193" s="13"/>
      <c r="AA193" s="13"/>
      <c r="AB193" s="13"/>
      <c r="AC193" s="13"/>
      <c r="AD193" s="13"/>
      <c r="AE193" s="13"/>
      <c r="AT193" s="201" t="s">
        <v>158</v>
      </c>
      <c r="AU193" s="201" t="s">
        <v>84</v>
      </c>
      <c r="AV193" s="13" t="s">
        <v>84</v>
      </c>
      <c r="AW193" s="13" t="s">
        <v>31</v>
      </c>
      <c r="AX193" s="13" t="s">
        <v>74</v>
      </c>
      <c r="AY193" s="201" t="s">
        <v>145</v>
      </c>
    </row>
    <row r="194" s="14" customFormat="1">
      <c r="A194" s="14"/>
      <c r="B194" s="208"/>
      <c r="C194" s="14"/>
      <c r="D194" s="193" t="s">
        <v>158</v>
      </c>
      <c r="E194" s="209" t="s">
        <v>1</v>
      </c>
      <c r="F194" s="210" t="s">
        <v>160</v>
      </c>
      <c r="G194" s="14"/>
      <c r="H194" s="211">
        <v>1</v>
      </c>
      <c r="I194" s="212"/>
      <c r="J194" s="14"/>
      <c r="K194" s="14"/>
      <c r="L194" s="208"/>
      <c r="M194" s="213"/>
      <c r="N194" s="214"/>
      <c r="O194" s="214"/>
      <c r="P194" s="214"/>
      <c r="Q194" s="214"/>
      <c r="R194" s="214"/>
      <c r="S194" s="214"/>
      <c r="T194" s="215"/>
      <c r="U194" s="14"/>
      <c r="V194" s="14"/>
      <c r="W194" s="14"/>
      <c r="X194" s="14"/>
      <c r="Y194" s="14"/>
      <c r="Z194" s="14"/>
      <c r="AA194" s="14"/>
      <c r="AB194" s="14"/>
      <c r="AC194" s="14"/>
      <c r="AD194" s="14"/>
      <c r="AE194" s="14"/>
      <c r="AT194" s="209" t="s">
        <v>158</v>
      </c>
      <c r="AU194" s="209" t="s">
        <v>84</v>
      </c>
      <c r="AV194" s="14" t="s">
        <v>152</v>
      </c>
      <c r="AW194" s="14" t="s">
        <v>31</v>
      </c>
      <c r="AX194" s="14" t="s">
        <v>82</v>
      </c>
      <c r="AY194" s="209" t="s">
        <v>145</v>
      </c>
    </row>
    <row r="195" s="2" customFormat="1" ht="24.15" customHeight="1">
      <c r="A195" s="38"/>
      <c r="B195" s="179"/>
      <c r="C195" s="180" t="s">
        <v>277</v>
      </c>
      <c r="D195" s="180" t="s">
        <v>147</v>
      </c>
      <c r="E195" s="181" t="s">
        <v>1779</v>
      </c>
      <c r="F195" s="182" t="s">
        <v>1780</v>
      </c>
      <c r="G195" s="183" t="s">
        <v>233</v>
      </c>
      <c r="H195" s="184">
        <v>1</v>
      </c>
      <c r="I195" s="185"/>
      <c r="J195" s="186">
        <f>ROUND(I195*H195,2)</f>
        <v>0</v>
      </c>
      <c r="K195" s="182" t="s">
        <v>151</v>
      </c>
      <c r="L195" s="39"/>
      <c r="M195" s="187" t="s">
        <v>1</v>
      </c>
      <c r="N195" s="188" t="s">
        <v>39</v>
      </c>
      <c r="O195" s="77"/>
      <c r="P195" s="189">
        <f>O195*H195</f>
        <v>0</v>
      </c>
      <c r="Q195" s="189">
        <v>0</v>
      </c>
      <c r="R195" s="189">
        <f>Q195*H195</f>
        <v>0</v>
      </c>
      <c r="S195" s="189">
        <v>0</v>
      </c>
      <c r="T195" s="190">
        <f>S195*H195</f>
        <v>0</v>
      </c>
      <c r="U195" s="38"/>
      <c r="V195" s="38"/>
      <c r="W195" s="38"/>
      <c r="X195" s="38"/>
      <c r="Y195" s="38"/>
      <c r="Z195" s="38"/>
      <c r="AA195" s="38"/>
      <c r="AB195" s="38"/>
      <c r="AC195" s="38"/>
      <c r="AD195" s="38"/>
      <c r="AE195" s="38"/>
      <c r="AR195" s="191" t="s">
        <v>263</v>
      </c>
      <c r="AT195" s="191" t="s">
        <v>147</v>
      </c>
      <c r="AU195" s="191" t="s">
        <v>84</v>
      </c>
      <c r="AY195" s="19" t="s">
        <v>145</v>
      </c>
      <c r="BE195" s="192">
        <f>IF(N195="základní",J195,0)</f>
        <v>0</v>
      </c>
      <c r="BF195" s="192">
        <f>IF(N195="snížená",J195,0)</f>
        <v>0</v>
      </c>
      <c r="BG195" s="192">
        <f>IF(N195="zákl. přenesená",J195,0)</f>
        <v>0</v>
      </c>
      <c r="BH195" s="192">
        <f>IF(N195="sníž. přenesená",J195,0)</f>
        <v>0</v>
      </c>
      <c r="BI195" s="192">
        <f>IF(N195="nulová",J195,0)</f>
        <v>0</v>
      </c>
      <c r="BJ195" s="19" t="s">
        <v>82</v>
      </c>
      <c r="BK195" s="192">
        <f>ROUND(I195*H195,2)</f>
        <v>0</v>
      </c>
      <c r="BL195" s="19" t="s">
        <v>263</v>
      </c>
      <c r="BM195" s="191" t="s">
        <v>1781</v>
      </c>
    </row>
    <row r="196" s="2" customFormat="1">
      <c r="A196" s="38"/>
      <c r="B196" s="39"/>
      <c r="C196" s="38"/>
      <c r="D196" s="193" t="s">
        <v>154</v>
      </c>
      <c r="E196" s="38"/>
      <c r="F196" s="194" t="s">
        <v>1782</v>
      </c>
      <c r="G196" s="38"/>
      <c r="H196" s="38"/>
      <c r="I196" s="195"/>
      <c r="J196" s="38"/>
      <c r="K196" s="38"/>
      <c r="L196" s="39"/>
      <c r="M196" s="196"/>
      <c r="N196" s="197"/>
      <c r="O196" s="77"/>
      <c r="P196" s="77"/>
      <c r="Q196" s="77"/>
      <c r="R196" s="77"/>
      <c r="S196" s="77"/>
      <c r="T196" s="78"/>
      <c r="U196" s="38"/>
      <c r="V196" s="38"/>
      <c r="W196" s="38"/>
      <c r="X196" s="38"/>
      <c r="Y196" s="38"/>
      <c r="Z196" s="38"/>
      <c r="AA196" s="38"/>
      <c r="AB196" s="38"/>
      <c r="AC196" s="38"/>
      <c r="AD196" s="38"/>
      <c r="AE196" s="38"/>
      <c r="AT196" s="19" t="s">
        <v>154</v>
      </c>
      <c r="AU196" s="19" t="s">
        <v>84</v>
      </c>
    </row>
    <row r="197" s="2" customFormat="1">
      <c r="A197" s="38"/>
      <c r="B197" s="39"/>
      <c r="C197" s="38"/>
      <c r="D197" s="198" t="s">
        <v>156</v>
      </c>
      <c r="E197" s="38"/>
      <c r="F197" s="199" t="s">
        <v>1783</v>
      </c>
      <c r="G197" s="38"/>
      <c r="H197" s="38"/>
      <c r="I197" s="195"/>
      <c r="J197" s="38"/>
      <c r="K197" s="38"/>
      <c r="L197" s="39"/>
      <c r="M197" s="196"/>
      <c r="N197" s="197"/>
      <c r="O197" s="77"/>
      <c r="P197" s="77"/>
      <c r="Q197" s="77"/>
      <c r="R197" s="77"/>
      <c r="S197" s="77"/>
      <c r="T197" s="78"/>
      <c r="U197" s="38"/>
      <c r="V197" s="38"/>
      <c r="W197" s="38"/>
      <c r="X197" s="38"/>
      <c r="Y197" s="38"/>
      <c r="Z197" s="38"/>
      <c r="AA197" s="38"/>
      <c r="AB197" s="38"/>
      <c r="AC197" s="38"/>
      <c r="AD197" s="38"/>
      <c r="AE197" s="38"/>
      <c r="AT197" s="19" t="s">
        <v>156</v>
      </c>
      <c r="AU197" s="19" t="s">
        <v>84</v>
      </c>
    </row>
    <row r="198" s="2" customFormat="1" ht="24.15" customHeight="1">
      <c r="A198" s="38"/>
      <c r="B198" s="179"/>
      <c r="C198" s="180" t="s">
        <v>283</v>
      </c>
      <c r="D198" s="180" t="s">
        <v>147</v>
      </c>
      <c r="E198" s="181" t="s">
        <v>1488</v>
      </c>
      <c r="F198" s="182" t="s">
        <v>1489</v>
      </c>
      <c r="G198" s="183" t="s">
        <v>169</v>
      </c>
      <c r="H198" s="184">
        <v>0.010999999999999999</v>
      </c>
      <c r="I198" s="185"/>
      <c r="J198" s="186">
        <f>ROUND(I198*H198,2)</f>
        <v>0</v>
      </c>
      <c r="K198" s="182" t="s">
        <v>151</v>
      </c>
      <c r="L198" s="39"/>
      <c r="M198" s="187" t="s">
        <v>1</v>
      </c>
      <c r="N198" s="188" t="s">
        <v>39</v>
      </c>
      <c r="O198" s="77"/>
      <c r="P198" s="189">
        <f>O198*H198</f>
        <v>0</v>
      </c>
      <c r="Q198" s="189">
        <v>0</v>
      </c>
      <c r="R198" s="189">
        <f>Q198*H198</f>
        <v>0</v>
      </c>
      <c r="S198" s="189">
        <v>0</v>
      </c>
      <c r="T198" s="190">
        <f>S198*H198</f>
        <v>0</v>
      </c>
      <c r="U198" s="38"/>
      <c r="V198" s="38"/>
      <c r="W198" s="38"/>
      <c r="X198" s="38"/>
      <c r="Y198" s="38"/>
      <c r="Z198" s="38"/>
      <c r="AA198" s="38"/>
      <c r="AB198" s="38"/>
      <c r="AC198" s="38"/>
      <c r="AD198" s="38"/>
      <c r="AE198" s="38"/>
      <c r="AR198" s="191" t="s">
        <v>263</v>
      </c>
      <c r="AT198" s="191" t="s">
        <v>147</v>
      </c>
      <c r="AU198" s="191" t="s">
        <v>84</v>
      </c>
      <c r="AY198" s="19" t="s">
        <v>145</v>
      </c>
      <c r="BE198" s="192">
        <f>IF(N198="základní",J198,0)</f>
        <v>0</v>
      </c>
      <c r="BF198" s="192">
        <f>IF(N198="snížená",J198,0)</f>
        <v>0</v>
      </c>
      <c r="BG198" s="192">
        <f>IF(N198="zákl. přenesená",J198,0)</f>
        <v>0</v>
      </c>
      <c r="BH198" s="192">
        <f>IF(N198="sníž. přenesená",J198,0)</f>
        <v>0</v>
      </c>
      <c r="BI198" s="192">
        <f>IF(N198="nulová",J198,0)</f>
        <v>0</v>
      </c>
      <c r="BJ198" s="19" t="s">
        <v>82</v>
      </c>
      <c r="BK198" s="192">
        <f>ROUND(I198*H198,2)</f>
        <v>0</v>
      </c>
      <c r="BL198" s="19" t="s">
        <v>263</v>
      </c>
      <c r="BM198" s="191" t="s">
        <v>1784</v>
      </c>
    </row>
    <row r="199" s="2" customFormat="1">
      <c r="A199" s="38"/>
      <c r="B199" s="39"/>
      <c r="C199" s="38"/>
      <c r="D199" s="193" t="s">
        <v>154</v>
      </c>
      <c r="E199" s="38"/>
      <c r="F199" s="194" t="s">
        <v>1491</v>
      </c>
      <c r="G199" s="38"/>
      <c r="H199" s="38"/>
      <c r="I199" s="195"/>
      <c r="J199" s="38"/>
      <c r="K199" s="38"/>
      <c r="L199" s="39"/>
      <c r="M199" s="196"/>
      <c r="N199" s="197"/>
      <c r="O199" s="77"/>
      <c r="P199" s="77"/>
      <c r="Q199" s="77"/>
      <c r="R199" s="77"/>
      <c r="S199" s="77"/>
      <c r="T199" s="78"/>
      <c r="U199" s="38"/>
      <c r="V199" s="38"/>
      <c r="W199" s="38"/>
      <c r="X199" s="38"/>
      <c r="Y199" s="38"/>
      <c r="Z199" s="38"/>
      <c r="AA199" s="38"/>
      <c r="AB199" s="38"/>
      <c r="AC199" s="38"/>
      <c r="AD199" s="38"/>
      <c r="AE199" s="38"/>
      <c r="AT199" s="19" t="s">
        <v>154</v>
      </c>
      <c r="AU199" s="19" t="s">
        <v>84</v>
      </c>
    </row>
    <row r="200" s="2" customFormat="1">
      <c r="A200" s="38"/>
      <c r="B200" s="39"/>
      <c r="C200" s="38"/>
      <c r="D200" s="198" t="s">
        <v>156</v>
      </c>
      <c r="E200" s="38"/>
      <c r="F200" s="199" t="s">
        <v>1492</v>
      </c>
      <c r="G200" s="38"/>
      <c r="H200" s="38"/>
      <c r="I200" s="195"/>
      <c r="J200" s="38"/>
      <c r="K200" s="38"/>
      <c r="L200" s="39"/>
      <c r="M200" s="196"/>
      <c r="N200" s="197"/>
      <c r="O200" s="77"/>
      <c r="P200" s="77"/>
      <c r="Q200" s="77"/>
      <c r="R200" s="77"/>
      <c r="S200" s="77"/>
      <c r="T200" s="78"/>
      <c r="U200" s="38"/>
      <c r="V200" s="38"/>
      <c r="W200" s="38"/>
      <c r="X200" s="38"/>
      <c r="Y200" s="38"/>
      <c r="Z200" s="38"/>
      <c r="AA200" s="38"/>
      <c r="AB200" s="38"/>
      <c r="AC200" s="38"/>
      <c r="AD200" s="38"/>
      <c r="AE200" s="38"/>
      <c r="AT200" s="19" t="s">
        <v>156</v>
      </c>
      <c r="AU200" s="19" t="s">
        <v>84</v>
      </c>
    </row>
    <row r="201" s="2" customFormat="1" ht="33" customHeight="1">
      <c r="A201" s="38"/>
      <c r="B201" s="179"/>
      <c r="C201" s="180" t="s">
        <v>293</v>
      </c>
      <c r="D201" s="180" t="s">
        <v>147</v>
      </c>
      <c r="E201" s="181" t="s">
        <v>1493</v>
      </c>
      <c r="F201" s="182" t="s">
        <v>1494</v>
      </c>
      <c r="G201" s="183" t="s">
        <v>169</v>
      </c>
      <c r="H201" s="184">
        <v>0.010999999999999999</v>
      </c>
      <c r="I201" s="185"/>
      <c r="J201" s="186">
        <f>ROUND(I201*H201,2)</f>
        <v>0</v>
      </c>
      <c r="K201" s="182" t="s">
        <v>151</v>
      </c>
      <c r="L201" s="39"/>
      <c r="M201" s="187" t="s">
        <v>1</v>
      </c>
      <c r="N201" s="188" t="s">
        <v>39</v>
      </c>
      <c r="O201" s="77"/>
      <c r="P201" s="189">
        <f>O201*H201</f>
        <v>0</v>
      </c>
      <c r="Q201" s="189">
        <v>0</v>
      </c>
      <c r="R201" s="189">
        <f>Q201*H201</f>
        <v>0</v>
      </c>
      <c r="S201" s="189">
        <v>0</v>
      </c>
      <c r="T201" s="190">
        <f>S201*H201</f>
        <v>0</v>
      </c>
      <c r="U201" s="38"/>
      <c r="V201" s="38"/>
      <c r="W201" s="38"/>
      <c r="X201" s="38"/>
      <c r="Y201" s="38"/>
      <c r="Z201" s="38"/>
      <c r="AA201" s="38"/>
      <c r="AB201" s="38"/>
      <c r="AC201" s="38"/>
      <c r="AD201" s="38"/>
      <c r="AE201" s="38"/>
      <c r="AR201" s="191" t="s">
        <v>263</v>
      </c>
      <c r="AT201" s="191" t="s">
        <v>147</v>
      </c>
      <c r="AU201" s="191" t="s">
        <v>84</v>
      </c>
      <c r="AY201" s="19" t="s">
        <v>145</v>
      </c>
      <c r="BE201" s="192">
        <f>IF(N201="základní",J201,0)</f>
        <v>0</v>
      </c>
      <c r="BF201" s="192">
        <f>IF(N201="snížená",J201,0)</f>
        <v>0</v>
      </c>
      <c r="BG201" s="192">
        <f>IF(N201="zákl. přenesená",J201,0)</f>
        <v>0</v>
      </c>
      <c r="BH201" s="192">
        <f>IF(N201="sníž. přenesená",J201,0)</f>
        <v>0</v>
      </c>
      <c r="BI201" s="192">
        <f>IF(N201="nulová",J201,0)</f>
        <v>0</v>
      </c>
      <c r="BJ201" s="19" t="s">
        <v>82</v>
      </c>
      <c r="BK201" s="192">
        <f>ROUND(I201*H201,2)</f>
        <v>0</v>
      </c>
      <c r="BL201" s="19" t="s">
        <v>263</v>
      </c>
      <c r="BM201" s="191" t="s">
        <v>1785</v>
      </c>
    </row>
    <row r="202" s="2" customFormat="1">
      <c r="A202" s="38"/>
      <c r="B202" s="39"/>
      <c r="C202" s="38"/>
      <c r="D202" s="193" t="s">
        <v>154</v>
      </c>
      <c r="E202" s="38"/>
      <c r="F202" s="194" t="s">
        <v>1496</v>
      </c>
      <c r="G202" s="38"/>
      <c r="H202" s="38"/>
      <c r="I202" s="195"/>
      <c r="J202" s="38"/>
      <c r="K202" s="38"/>
      <c r="L202" s="39"/>
      <c r="M202" s="196"/>
      <c r="N202" s="197"/>
      <c r="O202" s="77"/>
      <c r="P202" s="77"/>
      <c r="Q202" s="77"/>
      <c r="R202" s="77"/>
      <c r="S202" s="77"/>
      <c r="T202" s="78"/>
      <c r="U202" s="38"/>
      <c r="V202" s="38"/>
      <c r="W202" s="38"/>
      <c r="X202" s="38"/>
      <c r="Y202" s="38"/>
      <c r="Z202" s="38"/>
      <c r="AA202" s="38"/>
      <c r="AB202" s="38"/>
      <c r="AC202" s="38"/>
      <c r="AD202" s="38"/>
      <c r="AE202" s="38"/>
      <c r="AT202" s="19" t="s">
        <v>154</v>
      </c>
      <c r="AU202" s="19" t="s">
        <v>84</v>
      </c>
    </row>
    <row r="203" s="2" customFormat="1">
      <c r="A203" s="38"/>
      <c r="B203" s="39"/>
      <c r="C203" s="38"/>
      <c r="D203" s="198" t="s">
        <v>156</v>
      </c>
      <c r="E203" s="38"/>
      <c r="F203" s="199" t="s">
        <v>1497</v>
      </c>
      <c r="G203" s="38"/>
      <c r="H203" s="38"/>
      <c r="I203" s="195"/>
      <c r="J203" s="38"/>
      <c r="K203" s="38"/>
      <c r="L203" s="39"/>
      <c r="M203" s="196"/>
      <c r="N203" s="197"/>
      <c r="O203" s="77"/>
      <c r="P203" s="77"/>
      <c r="Q203" s="77"/>
      <c r="R203" s="77"/>
      <c r="S203" s="77"/>
      <c r="T203" s="78"/>
      <c r="U203" s="38"/>
      <c r="V203" s="38"/>
      <c r="W203" s="38"/>
      <c r="X203" s="38"/>
      <c r="Y203" s="38"/>
      <c r="Z203" s="38"/>
      <c r="AA203" s="38"/>
      <c r="AB203" s="38"/>
      <c r="AC203" s="38"/>
      <c r="AD203" s="38"/>
      <c r="AE203" s="38"/>
      <c r="AT203" s="19" t="s">
        <v>156</v>
      </c>
      <c r="AU203" s="19" t="s">
        <v>84</v>
      </c>
    </row>
    <row r="204" s="12" customFormat="1" ht="25.92" customHeight="1">
      <c r="A204" s="12"/>
      <c r="B204" s="166"/>
      <c r="C204" s="12"/>
      <c r="D204" s="167" t="s">
        <v>73</v>
      </c>
      <c r="E204" s="168" t="s">
        <v>1498</v>
      </c>
      <c r="F204" s="168" t="s">
        <v>1499</v>
      </c>
      <c r="G204" s="12"/>
      <c r="H204" s="12"/>
      <c r="I204" s="169"/>
      <c r="J204" s="170">
        <f>BK204</f>
        <v>0</v>
      </c>
      <c r="K204" s="12"/>
      <c r="L204" s="166"/>
      <c r="M204" s="171"/>
      <c r="N204" s="172"/>
      <c r="O204" s="172"/>
      <c r="P204" s="173">
        <f>SUM(P205:P222)</f>
        <v>0</v>
      </c>
      <c r="Q204" s="172"/>
      <c r="R204" s="173">
        <f>SUM(R205:R222)</f>
        <v>0</v>
      </c>
      <c r="S204" s="172"/>
      <c r="T204" s="174">
        <f>SUM(T205:T222)</f>
        <v>0</v>
      </c>
      <c r="U204" s="12"/>
      <c r="V204" s="12"/>
      <c r="W204" s="12"/>
      <c r="X204" s="12"/>
      <c r="Y204" s="12"/>
      <c r="Z204" s="12"/>
      <c r="AA204" s="12"/>
      <c r="AB204" s="12"/>
      <c r="AC204" s="12"/>
      <c r="AD204" s="12"/>
      <c r="AE204" s="12"/>
      <c r="AR204" s="167" t="s">
        <v>152</v>
      </c>
      <c r="AT204" s="175" t="s">
        <v>73</v>
      </c>
      <c r="AU204" s="175" t="s">
        <v>74</v>
      </c>
      <c r="AY204" s="167" t="s">
        <v>145</v>
      </c>
      <c r="BK204" s="176">
        <f>SUM(BK205:BK222)</f>
        <v>0</v>
      </c>
    </row>
    <row r="205" s="2" customFormat="1" ht="21.75" customHeight="1">
      <c r="A205" s="38"/>
      <c r="B205" s="179"/>
      <c r="C205" s="180" t="s">
        <v>7</v>
      </c>
      <c r="D205" s="180" t="s">
        <v>147</v>
      </c>
      <c r="E205" s="181" t="s">
        <v>1500</v>
      </c>
      <c r="F205" s="182" t="s">
        <v>1501</v>
      </c>
      <c r="G205" s="183" t="s">
        <v>1502</v>
      </c>
      <c r="H205" s="184">
        <v>64</v>
      </c>
      <c r="I205" s="185"/>
      <c r="J205" s="186">
        <f>ROUND(I205*H205,2)</f>
        <v>0</v>
      </c>
      <c r="K205" s="182" t="s">
        <v>151</v>
      </c>
      <c r="L205" s="39"/>
      <c r="M205" s="187" t="s">
        <v>1</v>
      </c>
      <c r="N205" s="188" t="s">
        <v>39</v>
      </c>
      <c r="O205" s="77"/>
      <c r="P205" s="189">
        <f>O205*H205</f>
        <v>0</v>
      </c>
      <c r="Q205" s="189">
        <v>0</v>
      </c>
      <c r="R205" s="189">
        <f>Q205*H205</f>
        <v>0</v>
      </c>
      <c r="S205" s="189">
        <v>0</v>
      </c>
      <c r="T205" s="190">
        <f>S205*H205</f>
        <v>0</v>
      </c>
      <c r="U205" s="38"/>
      <c r="V205" s="38"/>
      <c r="W205" s="38"/>
      <c r="X205" s="38"/>
      <c r="Y205" s="38"/>
      <c r="Z205" s="38"/>
      <c r="AA205" s="38"/>
      <c r="AB205" s="38"/>
      <c r="AC205" s="38"/>
      <c r="AD205" s="38"/>
      <c r="AE205" s="38"/>
      <c r="AR205" s="191" t="s">
        <v>1503</v>
      </c>
      <c r="AT205" s="191" t="s">
        <v>147</v>
      </c>
      <c r="AU205" s="191" t="s">
        <v>82</v>
      </c>
      <c r="AY205" s="19" t="s">
        <v>145</v>
      </c>
      <c r="BE205" s="192">
        <f>IF(N205="základní",J205,0)</f>
        <v>0</v>
      </c>
      <c r="BF205" s="192">
        <f>IF(N205="snížená",J205,0)</f>
        <v>0</v>
      </c>
      <c r="BG205" s="192">
        <f>IF(N205="zákl. přenesená",J205,0)</f>
        <v>0</v>
      </c>
      <c r="BH205" s="192">
        <f>IF(N205="sníž. přenesená",J205,0)</f>
        <v>0</v>
      </c>
      <c r="BI205" s="192">
        <f>IF(N205="nulová",J205,0)</f>
        <v>0</v>
      </c>
      <c r="BJ205" s="19" t="s">
        <v>82</v>
      </c>
      <c r="BK205" s="192">
        <f>ROUND(I205*H205,2)</f>
        <v>0</v>
      </c>
      <c r="BL205" s="19" t="s">
        <v>1503</v>
      </c>
      <c r="BM205" s="191" t="s">
        <v>1786</v>
      </c>
    </row>
    <row r="206" s="2" customFormat="1">
      <c r="A206" s="38"/>
      <c r="B206" s="39"/>
      <c r="C206" s="38"/>
      <c r="D206" s="193" t="s">
        <v>154</v>
      </c>
      <c r="E206" s="38"/>
      <c r="F206" s="194" t="s">
        <v>1505</v>
      </c>
      <c r="G206" s="38"/>
      <c r="H206" s="38"/>
      <c r="I206" s="195"/>
      <c r="J206" s="38"/>
      <c r="K206" s="38"/>
      <c r="L206" s="39"/>
      <c r="M206" s="196"/>
      <c r="N206" s="197"/>
      <c r="O206" s="77"/>
      <c r="P206" s="77"/>
      <c r="Q206" s="77"/>
      <c r="R206" s="77"/>
      <c r="S206" s="77"/>
      <c r="T206" s="78"/>
      <c r="U206" s="38"/>
      <c r="V206" s="38"/>
      <c r="W206" s="38"/>
      <c r="X206" s="38"/>
      <c r="Y206" s="38"/>
      <c r="Z206" s="38"/>
      <c r="AA206" s="38"/>
      <c r="AB206" s="38"/>
      <c r="AC206" s="38"/>
      <c r="AD206" s="38"/>
      <c r="AE206" s="38"/>
      <c r="AT206" s="19" t="s">
        <v>154</v>
      </c>
      <c r="AU206" s="19" t="s">
        <v>82</v>
      </c>
    </row>
    <row r="207" s="2" customFormat="1">
      <c r="A207" s="38"/>
      <c r="B207" s="39"/>
      <c r="C207" s="38"/>
      <c r="D207" s="198" t="s">
        <v>156</v>
      </c>
      <c r="E207" s="38"/>
      <c r="F207" s="199" t="s">
        <v>1506</v>
      </c>
      <c r="G207" s="38"/>
      <c r="H207" s="38"/>
      <c r="I207" s="195"/>
      <c r="J207" s="38"/>
      <c r="K207" s="38"/>
      <c r="L207" s="39"/>
      <c r="M207" s="196"/>
      <c r="N207" s="197"/>
      <c r="O207" s="77"/>
      <c r="P207" s="77"/>
      <c r="Q207" s="77"/>
      <c r="R207" s="77"/>
      <c r="S207" s="77"/>
      <c r="T207" s="78"/>
      <c r="U207" s="38"/>
      <c r="V207" s="38"/>
      <c r="W207" s="38"/>
      <c r="X207" s="38"/>
      <c r="Y207" s="38"/>
      <c r="Z207" s="38"/>
      <c r="AA207" s="38"/>
      <c r="AB207" s="38"/>
      <c r="AC207" s="38"/>
      <c r="AD207" s="38"/>
      <c r="AE207" s="38"/>
      <c r="AT207" s="19" t="s">
        <v>156</v>
      </c>
      <c r="AU207" s="19" t="s">
        <v>82</v>
      </c>
    </row>
    <row r="208" s="15" customFormat="1">
      <c r="A208" s="15"/>
      <c r="B208" s="216"/>
      <c r="C208" s="15"/>
      <c r="D208" s="193" t="s">
        <v>158</v>
      </c>
      <c r="E208" s="217" t="s">
        <v>1</v>
      </c>
      <c r="F208" s="218" t="s">
        <v>1259</v>
      </c>
      <c r="G208" s="15"/>
      <c r="H208" s="217" t="s">
        <v>1</v>
      </c>
      <c r="I208" s="219"/>
      <c r="J208" s="15"/>
      <c r="K208" s="15"/>
      <c r="L208" s="216"/>
      <c r="M208" s="220"/>
      <c r="N208" s="221"/>
      <c r="O208" s="221"/>
      <c r="P208" s="221"/>
      <c r="Q208" s="221"/>
      <c r="R208" s="221"/>
      <c r="S208" s="221"/>
      <c r="T208" s="222"/>
      <c r="U208" s="15"/>
      <c r="V208" s="15"/>
      <c r="W208" s="15"/>
      <c r="X208" s="15"/>
      <c r="Y208" s="15"/>
      <c r="Z208" s="15"/>
      <c r="AA208" s="15"/>
      <c r="AB208" s="15"/>
      <c r="AC208" s="15"/>
      <c r="AD208" s="15"/>
      <c r="AE208" s="15"/>
      <c r="AT208" s="217" t="s">
        <v>158</v>
      </c>
      <c r="AU208" s="217" t="s">
        <v>82</v>
      </c>
      <c r="AV208" s="15" t="s">
        <v>82</v>
      </c>
      <c r="AW208" s="15" t="s">
        <v>31</v>
      </c>
      <c r="AX208" s="15" t="s">
        <v>74</v>
      </c>
      <c r="AY208" s="217" t="s">
        <v>145</v>
      </c>
    </row>
    <row r="209" s="15" customFormat="1">
      <c r="A209" s="15"/>
      <c r="B209" s="216"/>
      <c r="C209" s="15"/>
      <c r="D209" s="193" t="s">
        <v>158</v>
      </c>
      <c r="E209" s="217" t="s">
        <v>1</v>
      </c>
      <c r="F209" s="218" t="s">
        <v>1507</v>
      </c>
      <c r="G209" s="15"/>
      <c r="H209" s="217" t="s">
        <v>1</v>
      </c>
      <c r="I209" s="219"/>
      <c r="J209" s="15"/>
      <c r="K209" s="15"/>
      <c r="L209" s="216"/>
      <c r="M209" s="220"/>
      <c r="N209" s="221"/>
      <c r="O209" s="221"/>
      <c r="P209" s="221"/>
      <c r="Q209" s="221"/>
      <c r="R209" s="221"/>
      <c r="S209" s="221"/>
      <c r="T209" s="222"/>
      <c r="U209" s="15"/>
      <c r="V209" s="15"/>
      <c r="W209" s="15"/>
      <c r="X209" s="15"/>
      <c r="Y209" s="15"/>
      <c r="Z209" s="15"/>
      <c r="AA209" s="15"/>
      <c r="AB209" s="15"/>
      <c r="AC209" s="15"/>
      <c r="AD209" s="15"/>
      <c r="AE209" s="15"/>
      <c r="AT209" s="217" t="s">
        <v>158</v>
      </c>
      <c r="AU209" s="217" t="s">
        <v>82</v>
      </c>
      <c r="AV209" s="15" t="s">
        <v>82</v>
      </c>
      <c r="AW209" s="15" t="s">
        <v>31</v>
      </c>
      <c r="AX209" s="15" t="s">
        <v>74</v>
      </c>
      <c r="AY209" s="217" t="s">
        <v>145</v>
      </c>
    </row>
    <row r="210" s="15" customFormat="1">
      <c r="A210" s="15"/>
      <c r="B210" s="216"/>
      <c r="C210" s="15"/>
      <c r="D210" s="193" t="s">
        <v>158</v>
      </c>
      <c r="E210" s="217" t="s">
        <v>1</v>
      </c>
      <c r="F210" s="218" t="s">
        <v>1508</v>
      </c>
      <c r="G210" s="15"/>
      <c r="H210" s="217" t="s">
        <v>1</v>
      </c>
      <c r="I210" s="219"/>
      <c r="J210" s="15"/>
      <c r="K210" s="15"/>
      <c r="L210" s="216"/>
      <c r="M210" s="220"/>
      <c r="N210" s="221"/>
      <c r="O210" s="221"/>
      <c r="P210" s="221"/>
      <c r="Q210" s="221"/>
      <c r="R210" s="221"/>
      <c r="S210" s="221"/>
      <c r="T210" s="222"/>
      <c r="U210" s="15"/>
      <c r="V210" s="15"/>
      <c r="W210" s="15"/>
      <c r="X210" s="15"/>
      <c r="Y210" s="15"/>
      <c r="Z210" s="15"/>
      <c r="AA210" s="15"/>
      <c r="AB210" s="15"/>
      <c r="AC210" s="15"/>
      <c r="AD210" s="15"/>
      <c r="AE210" s="15"/>
      <c r="AT210" s="217" t="s">
        <v>158</v>
      </c>
      <c r="AU210" s="217" t="s">
        <v>82</v>
      </c>
      <c r="AV210" s="15" t="s">
        <v>82</v>
      </c>
      <c r="AW210" s="15" t="s">
        <v>31</v>
      </c>
      <c r="AX210" s="15" t="s">
        <v>74</v>
      </c>
      <c r="AY210" s="217" t="s">
        <v>145</v>
      </c>
    </row>
    <row r="211" s="15" customFormat="1">
      <c r="A211" s="15"/>
      <c r="B211" s="216"/>
      <c r="C211" s="15"/>
      <c r="D211" s="193" t="s">
        <v>158</v>
      </c>
      <c r="E211" s="217" t="s">
        <v>1</v>
      </c>
      <c r="F211" s="218" t="s">
        <v>1509</v>
      </c>
      <c r="G211" s="15"/>
      <c r="H211" s="217" t="s">
        <v>1</v>
      </c>
      <c r="I211" s="219"/>
      <c r="J211" s="15"/>
      <c r="K211" s="15"/>
      <c r="L211" s="216"/>
      <c r="M211" s="220"/>
      <c r="N211" s="221"/>
      <c r="O211" s="221"/>
      <c r="P211" s="221"/>
      <c r="Q211" s="221"/>
      <c r="R211" s="221"/>
      <c r="S211" s="221"/>
      <c r="T211" s="222"/>
      <c r="U211" s="15"/>
      <c r="V211" s="15"/>
      <c r="W211" s="15"/>
      <c r="X211" s="15"/>
      <c r="Y211" s="15"/>
      <c r="Z211" s="15"/>
      <c r="AA211" s="15"/>
      <c r="AB211" s="15"/>
      <c r="AC211" s="15"/>
      <c r="AD211" s="15"/>
      <c r="AE211" s="15"/>
      <c r="AT211" s="217" t="s">
        <v>158</v>
      </c>
      <c r="AU211" s="217" t="s">
        <v>82</v>
      </c>
      <c r="AV211" s="15" t="s">
        <v>82</v>
      </c>
      <c r="AW211" s="15" t="s">
        <v>31</v>
      </c>
      <c r="AX211" s="15" t="s">
        <v>74</v>
      </c>
      <c r="AY211" s="217" t="s">
        <v>145</v>
      </c>
    </row>
    <row r="212" s="15" customFormat="1">
      <c r="A212" s="15"/>
      <c r="B212" s="216"/>
      <c r="C212" s="15"/>
      <c r="D212" s="193" t="s">
        <v>158</v>
      </c>
      <c r="E212" s="217" t="s">
        <v>1</v>
      </c>
      <c r="F212" s="218" t="s">
        <v>1510</v>
      </c>
      <c r="G212" s="15"/>
      <c r="H212" s="217" t="s">
        <v>1</v>
      </c>
      <c r="I212" s="219"/>
      <c r="J212" s="15"/>
      <c r="K212" s="15"/>
      <c r="L212" s="216"/>
      <c r="M212" s="220"/>
      <c r="N212" s="221"/>
      <c r="O212" s="221"/>
      <c r="P212" s="221"/>
      <c r="Q212" s="221"/>
      <c r="R212" s="221"/>
      <c r="S212" s="221"/>
      <c r="T212" s="222"/>
      <c r="U212" s="15"/>
      <c r="V212" s="15"/>
      <c r="W212" s="15"/>
      <c r="X212" s="15"/>
      <c r="Y212" s="15"/>
      <c r="Z212" s="15"/>
      <c r="AA212" s="15"/>
      <c r="AB212" s="15"/>
      <c r="AC212" s="15"/>
      <c r="AD212" s="15"/>
      <c r="AE212" s="15"/>
      <c r="AT212" s="217" t="s">
        <v>158</v>
      </c>
      <c r="AU212" s="217" t="s">
        <v>82</v>
      </c>
      <c r="AV212" s="15" t="s">
        <v>82</v>
      </c>
      <c r="AW212" s="15" t="s">
        <v>31</v>
      </c>
      <c r="AX212" s="15" t="s">
        <v>74</v>
      </c>
      <c r="AY212" s="217" t="s">
        <v>145</v>
      </c>
    </row>
    <row r="213" s="15" customFormat="1">
      <c r="A213" s="15"/>
      <c r="B213" s="216"/>
      <c r="C213" s="15"/>
      <c r="D213" s="193" t="s">
        <v>158</v>
      </c>
      <c r="E213" s="217" t="s">
        <v>1</v>
      </c>
      <c r="F213" s="218" t="s">
        <v>1511</v>
      </c>
      <c r="G213" s="15"/>
      <c r="H213" s="217" t="s">
        <v>1</v>
      </c>
      <c r="I213" s="219"/>
      <c r="J213" s="15"/>
      <c r="K213" s="15"/>
      <c r="L213" s="216"/>
      <c r="M213" s="220"/>
      <c r="N213" s="221"/>
      <c r="O213" s="221"/>
      <c r="P213" s="221"/>
      <c r="Q213" s="221"/>
      <c r="R213" s="221"/>
      <c r="S213" s="221"/>
      <c r="T213" s="222"/>
      <c r="U213" s="15"/>
      <c r="V213" s="15"/>
      <c r="W213" s="15"/>
      <c r="X213" s="15"/>
      <c r="Y213" s="15"/>
      <c r="Z213" s="15"/>
      <c r="AA213" s="15"/>
      <c r="AB213" s="15"/>
      <c r="AC213" s="15"/>
      <c r="AD213" s="15"/>
      <c r="AE213" s="15"/>
      <c r="AT213" s="217" t="s">
        <v>158</v>
      </c>
      <c r="AU213" s="217" t="s">
        <v>82</v>
      </c>
      <c r="AV213" s="15" t="s">
        <v>82</v>
      </c>
      <c r="AW213" s="15" t="s">
        <v>31</v>
      </c>
      <c r="AX213" s="15" t="s">
        <v>74</v>
      </c>
      <c r="AY213" s="217" t="s">
        <v>145</v>
      </c>
    </row>
    <row r="214" s="15" customFormat="1">
      <c r="A214" s="15"/>
      <c r="B214" s="216"/>
      <c r="C214" s="15"/>
      <c r="D214" s="193" t="s">
        <v>158</v>
      </c>
      <c r="E214" s="217" t="s">
        <v>1</v>
      </c>
      <c r="F214" s="218" t="s">
        <v>1512</v>
      </c>
      <c r="G214" s="15"/>
      <c r="H214" s="217" t="s">
        <v>1</v>
      </c>
      <c r="I214" s="219"/>
      <c r="J214" s="15"/>
      <c r="K214" s="15"/>
      <c r="L214" s="216"/>
      <c r="M214" s="220"/>
      <c r="N214" s="221"/>
      <c r="O214" s="221"/>
      <c r="P214" s="221"/>
      <c r="Q214" s="221"/>
      <c r="R214" s="221"/>
      <c r="S214" s="221"/>
      <c r="T214" s="222"/>
      <c r="U214" s="15"/>
      <c r="V214" s="15"/>
      <c r="W214" s="15"/>
      <c r="X214" s="15"/>
      <c r="Y214" s="15"/>
      <c r="Z214" s="15"/>
      <c r="AA214" s="15"/>
      <c r="AB214" s="15"/>
      <c r="AC214" s="15"/>
      <c r="AD214" s="15"/>
      <c r="AE214" s="15"/>
      <c r="AT214" s="217" t="s">
        <v>158</v>
      </c>
      <c r="AU214" s="217" t="s">
        <v>82</v>
      </c>
      <c r="AV214" s="15" t="s">
        <v>82</v>
      </c>
      <c r="AW214" s="15" t="s">
        <v>31</v>
      </c>
      <c r="AX214" s="15" t="s">
        <v>74</v>
      </c>
      <c r="AY214" s="217" t="s">
        <v>145</v>
      </c>
    </row>
    <row r="215" s="15" customFormat="1">
      <c r="A215" s="15"/>
      <c r="B215" s="216"/>
      <c r="C215" s="15"/>
      <c r="D215" s="193" t="s">
        <v>158</v>
      </c>
      <c r="E215" s="217" t="s">
        <v>1</v>
      </c>
      <c r="F215" s="218" t="s">
        <v>1513</v>
      </c>
      <c r="G215" s="15"/>
      <c r="H215" s="217" t="s">
        <v>1</v>
      </c>
      <c r="I215" s="219"/>
      <c r="J215" s="15"/>
      <c r="K215" s="15"/>
      <c r="L215" s="216"/>
      <c r="M215" s="220"/>
      <c r="N215" s="221"/>
      <c r="O215" s="221"/>
      <c r="P215" s="221"/>
      <c r="Q215" s="221"/>
      <c r="R215" s="221"/>
      <c r="S215" s="221"/>
      <c r="T215" s="222"/>
      <c r="U215" s="15"/>
      <c r="V215" s="15"/>
      <c r="W215" s="15"/>
      <c r="X215" s="15"/>
      <c r="Y215" s="15"/>
      <c r="Z215" s="15"/>
      <c r="AA215" s="15"/>
      <c r="AB215" s="15"/>
      <c r="AC215" s="15"/>
      <c r="AD215" s="15"/>
      <c r="AE215" s="15"/>
      <c r="AT215" s="217" t="s">
        <v>158</v>
      </c>
      <c r="AU215" s="217" t="s">
        <v>82</v>
      </c>
      <c r="AV215" s="15" t="s">
        <v>82</v>
      </c>
      <c r="AW215" s="15" t="s">
        <v>31</v>
      </c>
      <c r="AX215" s="15" t="s">
        <v>74</v>
      </c>
      <c r="AY215" s="217" t="s">
        <v>145</v>
      </c>
    </row>
    <row r="216" s="15" customFormat="1">
      <c r="A216" s="15"/>
      <c r="B216" s="216"/>
      <c r="C216" s="15"/>
      <c r="D216" s="193" t="s">
        <v>158</v>
      </c>
      <c r="E216" s="217" t="s">
        <v>1</v>
      </c>
      <c r="F216" s="218" t="s">
        <v>1514</v>
      </c>
      <c r="G216" s="15"/>
      <c r="H216" s="217" t="s">
        <v>1</v>
      </c>
      <c r="I216" s="219"/>
      <c r="J216" s="15"/>
      <c r="K216" s="15"/>
      <c r="L216" s="216"/>
      <c r="M216" s="220"/>
      <c r="N216" s="221"/>
      <c r="O216" s="221"/>
      <c r="P216" s="221"/>
      <c r="Q216" s="221"/>
      <c r="R216" s="221"/>
      <c r="S216" s="221"/>
      <c r="T216" s="222"/>
      <c r="U216" s="15"/>
      <c r="V216" s="15"/>
      <c r="W216" s="15"/>
      <c r="X216" s="15"/>
      <c r="Y216" s="15"/>
      <c r="Z216" s="15"/>
      <c r="AA216" s="15"/>
      <c r="AB216" s="15"/>
      <c r="AC216" s="15"/>
      <c r="AD216" s="15"/>
      <c r="AE216" s="15"/>
      <c r="AT216" s="217" t="s">
        <v>158</v>
      </c>
      <c r="AU216" s="217" t="s">
        <v>82</v>
      </c>
      <c r="AV216" s="15" t="s">
        <v>82</v>
      </c>
      <c r="AW216" s="15" t="s">
        <v>31</v>
      </c>
      <c r="AX216" s="15" t="s">
        <v>74</v>
      </c>
      <c r="AY216" s="217" t="s">
        <v>145</v>
      </c>
    </row>
    <row r="217" s="15" customFormat="1">
      <c r="A217" s="15"/>
      <c r="B217" s="216"/>
      <c r="C217" s="15"/>
      <c r="D217" s="193" t="s">
        <v>158</v>
      </c>
      <c r="E217" s="217" t="s">
        <v>1</v>
      </c>
      <c r="F217" s="218" t="s">
        <v>1513</v>
      </c>
      <c r="G217" s="15"/>
      <c r="H217" s="217" t="s">
        <v>1</v>
      </c>
      <c r="I217" s="219"/>
      <c r="J217" s="15"/>
      <c r="K217" s="15"/>
      <c r="L217" s="216"/>
      <c r="M217" s="220"/>
      <c r="N217" s="221"/>
      <c r="O217" s="221"/>
      <c r="P217" s="221"/>
      <c r="Q217" s="221"/>
      <c r="R217" s="221"/>
      <c r="S217" s="221"/>
      <c r="T217" s="222"/>
      <c r="U217" s="15"/>
      <c r="V217" s="15"/>
      <c r="W217" s="15"/>
      <c r="X217" s="15"/>
      <c r="Y217" s="15"/>
      <c r="Z217" s="15"/>
      <c r="AA217" s="15"/>
      <c r="AB217" s="15"/>
      <c r="AC217" s="15"/>
      <c r="AD217" s="15"/>
      <c r="AE217" s="15"/>
      <c r="AT217" s="217" t="s">
        <v>158</v>
      </c>
      <c r="AU217" s="217" t="s">
        <v>82</v>
      </c>
      <c r="AV217" s="15" t="s">
        <v>82</v>
      </c>
      <c r="AW217" s="15" t="s">
        <v>31</v>
      </c>
      <c r="AX217" s="15" t="s">
        <v>74</v>
      </c>
      <c r="AY217" s="217" t="s">
        <v>145</v>
      </c>
    </row>
    <row r="218" s="15" customFormat="1">
      <c r="A218" s="15"/>
      <c r="B218" s="216"/>
      <c r="C218" s="15"/>
      <c r="D218" s="193" t="s">
        <v>158</v>
      </c>
      <c r="E218" s="217" t="s">
        <v>1</v>
      </c>
      <c r="F218" s="218" t="s">
        <v>1515</v>
      </c>
      <c r="G218" s="15"/>
      <c r="H218" s="217" t="s">
        <v>1</v>
      </c>
      <c r="I218" s="219"/>
      <c r="J218" s="15"/>
      <c r="K218" s="15"/>
      <c r="L218" s="216"/>
      <c r="M218" s="220"/>
      <c r="N218" s="221"/>
      <c r="O218" s="221"/>
      <c r="P218" s="221"/>
      <c r="Q218" s="221"/>
      <c r="R218" s="221"/>
      <c r="S218" s="221"/>
      <c r="T218" s="222"/>
      <c r="U218" s="15"/>
      <c r="V218" s="15"/>
      <c r="W218" s="15"/>
      <c r="X218" s="15"/>
      <c r="Y218" s="15"/>
      <c r="Z218" s="15"/>
      <c r="AA218" s="15"/>
      <c r="AB218" s="15"/>
      <c r="AC218" s="15"/>
      <c r="AD218" s="15"/>
      <c r="AE218" s="15"/>
      <c r="AT218" s="217" t="s">
        <v>158</v>
      </c>
      <c r="AU218" s="217" t="s">
        <v>82</v>
      </c>
      <c r="AV218" s="15" t="s">
        <v>82</v>
      </c>
      <c r="AW218" s="15" t="s">
        <v>31</v>
      </c>
      <c r="AX218" s="15" t="s">
        <v>74</v>
      </c>
      <c r="AY218" s="217" t="s">
        <v>145</v>
      </c>
    </row>
    <row r="219" s="15" customFormat="1">
      <c r="A219" s="15"/>
      <c r="B219" s="216"/>
      <c r="C219" s="15"/>
      <c r="D219" s="193" t="s">
        <v>158</v>
      </c>
      <c r="E219" s="217" t="s">
        <v>1</v>
      </c>
      <c r="F219" s="218" t="s">
        <v>1516</v>
      </c>
      <c r="G219" s="15"/>
      <c r="H219" s="217" t="s">
        <v>1</v>
      </c>
      <c r="I219" s="219"/>
      <c r="J219" s="15"/>
      <c r="K219" s="15"/>
      <c r="L219" s="216"/>
      <c r="M219" s="220"/>
      <c r="N219" s="221"/>
      <c r="O219" s="221"/>
      <c r="P219" s="221"/>
      <c r="Q219" s="221"/>
      <c r="R219" s="221"/>
      <c r="S219" s="221"/>
      <c r="T219" s="222"/>
      <c r="U219" s="15"/>
      <c r="V219" s="15"/>
      <c r="W219" s="15"/>
      <c r="X219" s="15"/>
      <c r="Y219" s="15"/>
      <c r="Z219" s="15"/>
      <c r="AA219" s="15"/>
      <c r="AB219" s="15"/>
      <c r="AC219" s="15"/>
      <c r="AD219" s="15"/>
      <c r="AE219" s="15"/>
      <c r="AT219" s="217" t="s">
        <v>158</v>
      </c>
      <c r="AU219" s="217" t="s">
        <v>82</v>
      </c>
      <c r="AV219" s="15" t="s">
        <v>82</v>
      </c>
      <c r="AW219" s="15" t="s">
        <v>31</v>
      </c>
      <c r="AX219" s="15" t="s">
        <v>74</v>
      </c>
      <c r="AY219" s="217" t="s">
        <v>145</v>
      </c>
    </row>
    <row r="220" s="15" customFormat="1">
      <c r="A220" s="15"/>
      <c r="B220" s="216"/>
      <c r="C220" s="15"/>
      <c r="D220" s="193" t="s">
        <v>158</v>
      </c>
      <c r="E220" s="217" t="s">
        <v>1</v>
      </c>
      <c r="F220" s="218" t="s">
        <v>1517</v>
      </c>
      <c r="G220" s="15"/>
      <c r="H220" s="217" t="s">
        <v>1</v>
      </c>
      <c r="I220" s="219"/>
      <c r="J220" s="15"/>
      <c r="K220" s="15"/>
      <c r="L220" s="216"/>
      <c r="M220" s="220"/>
      <c r="N220" s="221"/>
      <c r="O220" s="221"/>
      <c r="P220" s="221"/>
      <c r="Q220" s="221"/>
      <c r="R220" s="221"/>
      <c r="S220" s="221"/>
      <c r="T220" s="222"/>
      <c r="U220" s="15"/>
      <c r="V220" s="15"/>
      <c r="W220" s="15"/>
      <c r="X220" s="15"/>
      <c r="Y220" s="15"/>
      <c r="Z220" s="15"/>
      <c r="AA220" s="15"/>
      <c r="AB220" s="15"/>
      <c r="AC220" s="15"/>
      <c r="AD220" s="15"/>
      <c r="AE220" s="15"/>
      <c r="AT220" s="217" t="s">
        <v>158</v>
      </c>
      <c r="AU220" s="217" t="s">
        <v>82</v>
      </c>
      <c r="AV220" s="15" t="s">
        <v>82</v>
      </c>
      <c r="AW220" s="15" t="s">
        <v>31</v>
      </c>
      <c r="AX220" s="15" t="s">
        <v>74</v>
      </c>
      <c r="AY220" s="217" t="s">
        <v>145</v>
      </c>
    </row>
    <row r="221" s="13" customFormat="1">
      <c r="A221" s="13"/>
      <c r="B221" s="200"/>
      <c r="C221" s="13"/>
      <c r="D221" s="193" t="s">
        <v>158</v>
      </c>
      <c r="E221" s="201" t="s">
        <v>1</v>
      </c>
      <c r="F221" s="202" t="s">
        <v>1702</v>
      </c>
      <c r="G221" s="13"/>
      <c r="H221" s="203">
        <v>64</v>
      </c>
      <c r="I221" s="204"/>
      <c r="J221" s="13"/>
      <c r="K221" s="13"/>
      <c r="L221" s="200"/>
      <c r="M221" s="205"/>
      <c r="N221" s="206"/>
      <c r="O221" s="206"/>
      <c r="P221" s="206"/>
      <c r="Q221" s="206"/>
      <c r="R221" s="206"/>
      <c r="S221" s="206"/>
      <c r="T221" s="207"/>
      <c r="U221" s="13"/>
      <c r="V221" s="13"/>
      <c r="W221" s="13"/>
      <c r="X221" s="13"/>
      <c r="Y221" s="13"/>
      <c r="Z221" s="13"/>
      <c r="AA221" s="13"/>
      <c r="AB221" s="13"/>
      <c r="AC221" s="13"/>
      <c r="AD221" s="13"/>
      <c r="AE221" s="13"/>
      <c r="AT221" s="201" t="s">
        <v>158</v>
      </c>
      <c r="AU221" s="201" t="s">
        <v>82</v>
      </c>
      <c r="AV221" s="13" t="s">
        <v>84</v>
      </c>
      <c r="AW221" s="13" t="s">
        <v>31</v>
      </c>
      <c r="AX221" s="13" t="s">
        <v>74</v>
      </c>
      <c r="AY221" s="201" t="s">
        <v>145</v>
      </c>
    </row>
    <row r="222" s="14" customFormat="1">
      <c r="A222" s="14"/>
      <c r="B222" s="208"/>
      <c r="C222" s="14"/>
      <c r="D222" s="193" t="s">
        <v>158</v>
      </c>
      <c r="E222" s="209" t="s">
        <v>1</v>
      </c>
      <c r="F222" s="210" t="s">
        <v>160</v>
      </c>
      <c r="G222" s="14"/>
      <c r="H222" s="211">
        <v>64</v>
      </c>
      <c r="I222" s="212"/>
      <c r="J222" s="14"/>
      <c r="K222" s="14"/>
      <c r="L222" s="208"/>
      <c r="M222" s="248"/>
      <c r="N222" s="249"/>
      <c r="O222" s="249"/>
      <c r="P222" s="249"/>
      <c r="Q222" s="249"/>
      <c r="R222" s="249"/>
      <c r="S222" s="249"/>
      <c r="T222" s="250"/>
      <c r="U222" s="14"/>
      <c r="V222" s="14"/>
      <c r="W222" s="14"/>
      <c r="X222" s="14"/>
      <c r="Y222" s="14"/>
      <c r="Z222" s="14"/>
      <c r="AA222" s="14"/>
      <c r="AB222" s="14"/>
      <c r="AC222" s="14"/>
      <c r="AD222" s="14"/>
      <c r="AE222" s="14"/>
      <c r="AT222" s="209" t="s">
        <v>158</v>
      </c>
      <c r="AU222" s="209" t="s">
        <v>82</v>
      </c>
      <c r="AV222" s="14" t="s">
        <v>152</v>
      </c>
      <c r="AW222" s="14" t="s">
        <v>31</v>
      </c>
      <c r="AX222" s="14" t="s">
        <v>82</v>
      </c>
      <c r="AY222" s="209" t="s">
        <v>145</v>
      </c>
    </row>
    <row r="223" s="2" customFormat="1" ht="6.96" customHeight="1">
      <c r="A223" s="38"/>
      <c r="B223" s="60"/>
      <c r="C223" s="61"/>
      <c r="D223" s="61"/>
      <c r="E223" s="61"/>
      <c r="F223" s="61"/>
      <c r="G223" s="61"/>
      <c r="H223" s="61"/>
      <c r="I223" s="61"/>
      <c r="J223" s="61"/>
      <c r="K223" s="61"/>
      <c r="L223" s="39"/>
      <c r="M223" s="38"/>
      <c r="O223" s="38"/>
      <c r="P223" s="38"/>
      <c r="Q223" s="38"/>
      <c r="R223" s="38"/>
      <c r="S223" s="38"/>
      <c r="T223" s="38"/>
      <c r="U223" s="38"/>
      <c r="V223" s="38"/>
      <c r="W223" s="38"/>
      <c r="X223" s="38"/>
      <c r="Y223" s="38"/>
      <c r="Z223" s="38"/>
      <c r="AA223" s="38"/>
      <c r="AB223" s="38"/>
      <c r="AC223" s="38"/>
      <c r="AD223" s="38"/>
      <c r="AE223" s="38"/>
    </row>
  </sheetData>
  <autoFilter ref="C123:K222"/>
  <mergeCells count="12">
    <mergeCell ref="E7:H7"/>
    <mergeCell ref="E9:H9"/>
    <mergeCell ref="E11:H11"/>
    <mergeCell ref="E20:H20"/>
    <mergeCell ref="E29:H29"/>
    <mergeCell ref="E85:H85"/>
    <mergeCell ref="E87:H87"/>
    <mergeCell ref="E89:H89"/>
    <mergeCell ref="E112:H112"/>
    <mergeCell ref="E114:H114"/>
    <mergeCell ref="E116:H116"/>
    <mergeCell ref="L2:V2"/>
  </mergeCells>
  <hyperlinks>
    <hyperlink ref="F129" r:id="rId1" display="https://podminky.urs.cz/item/CS_URS_2024_02/713411142"/>
    <hyperlink ref="F142" r:id="rId2" display="https://podminky.urs.cz/item/CS_URS_2024_02/713491121"/>
    <hyperlink ref="F148" r:id="rId3" display="https://podminky.urs.cz/item/CS_URS_2024_02/998713121"/>
    <hyperlink ref="F151" r:id="rId4" display="https://podminky.urs.cz/item/CS_URS_2024_02/998713129"/>
    <hyperlink ref="F155" r:id="rId5" display="https://podminky.urs.cz/item/CS_URS_2024_02/751122071"/>
    <hyperlink ref="F163" r:id="rId6" display="https://podminky.urs.cz/item/CS_URS_2024_02/751510041"/>
    <hyperlink ref="F169" r:id="rId7" display="https://podminky.urs.cz/item/CS_URS_2024_02/751514761"/>
    <hyperlink ref="F180" r:id="rId8" display="https://podminky.urs.cz/item/CS_URS_2024_02/751537112"/>
    <hyperlink ref="F191" r:id="rId9" display="https://podminky.urs.cz/item/CS_URS_2024_02/751572101"/>
    <hyperlink ref="F197" r:id="rId10" display="https://podminky.urs.cz/item/CS_URS_2024_02/751691111"/>
    <hyperlink ref="F200" r:id="rId11" display="https://podminky.urs.cz/item/CS_URS_2024_02/998751121"/>
    <hyperlink ref="F203" r:id="rId12" display="https://podminky.urs.cz/item/CS_URS_2024_02/998751129"/>
    <hyperlink ref="F207" r:id="rId13" display="https://podminky.urs.cz/item/CS_URS_2024_02/HZS2491"/>
  </hyperlinks>
  <pageMargins left="0.39375" right="0.39375" top="0.39375" bottom="0.39375" header="0" footer="0"/>
  <pageSetup paperSize="9" orientation="portrait" blackAndWhite="1" fitToHeight="100"/>
  <headerFooter>
    <oddFooter>&amp;CStrana &amp;P z &amp;N</oddFooter>
  </headerFooter>
  <drawing r:id="rId14"/>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100</v>
      </c>
    </row>
    <row r="3" s="1" customFormat="1" ht="6.96" customHeight="1">
      <c r="B3" s="20"/>
      <c r="C3" s="21"/>
      <c r="D3" s="21"/>
      <c r="E3" s="21"/>
      <c r="F3" s="21"/>
      <c r="G3" s="21"/>
      <c r="H3" s="21"/>
      <c r="I3" s="21"/>
      <c r="J3" s="21"/>
      <c r="K3" s="21"/>
      <c r="L3" s="22"/>
      <c r="AT3" s="19" t="s">
        <v>84</v>
      </c>
    </row>
    <row r="4" s="1" customFormat="1" ht="24.96" customHeight="1">
      <c r="B4" s="22"/>
      <c r="D4" s="23" t="s">
        <v>103</v>
      </c>
      <c r="L4" s="22"/>
      <c r="M4" s="128" t="s">
        <v>10</v>
      </c>
      <c r="AT4" s="19" t="s">
        <v>3</v>
      </c>
    </row>
    <row r="5" s="1" customFormat="1" ht="6.96" customHeight="1">
      <c r="B5" s="22"/>
      <c r="L5" s="22"/>
    </row>
    <row r="6" s="1" customFormat="1" ht="12" customHeight="1">
      <c r="B6" s="22"/>
      <c r="D6" s="32" t="s">
        <v>16</v>
      </c>
      <c r="L6" s="22"/>
    </row>
    <row r="7" s="1" customFormat="1" ht="16.5" customHeight="1">
      <c r="B7" s="22"/>
      <c r="E7" s="129" t="str">
        <f>'Rekapitulace stavby'!K6</f>
        <v>RK Smíchov - Optimalizace Velínu</v>
      </c>
      <c r="F7" s="32"/>
      <c r="G7" s="32"/>
      <c r="H7" s="32"/>
      <c r="L7" s="22"/>
    </row>
    <row r="8" s="1" customFormat="1" ht="12" customHeight="1">
      <c r="B8" s="22"/>
      <c r="D8" s="32" t="s">
        <v>104</v>
      </c>
      <c r="L8" s="22"/>
    </row>
    <row r="9" s="2" customFormat="1" ht="16.5" customHeight="1">
      <c r="A9" s="38"/>
      <c r="B9" s="39"/>
      <c r="C9" s="38"/>
      <c r="D9" s="38"/>
      <c r="E9" s="129" t="s">
        <v>1024</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1025</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1787</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26</v>
      </c>
      <c r="G14" s="38"/>
      <c r="H14" s="38"/>
      <c r="I14" s="32" t="s">
        <v>22</v>
      </c>
      <c r="J14" s="69" t="str">
        <f>'Rekapitulace stavby'!AN8</f>
        <v>4. 1. 2025</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tr">
        <f>IF('Rekapitulace stavby'!AN10="","",'Rekapitulace stavby'!AN10)</f>
        <v/>
      </c>
      <c r="K16" s="38"/>
      <c r="L16" s="55"/>
      <c r="S16" s="38"/>
      <c r="T16" s="38"/>
      <c r="U16" s="38"/>
      <c r="V16" s="38"/>
      <c r="W16" s="38"/>
      <c r="X16" s="38"/>
      <c r="Y16" s="38"/>
      <c r="Z16" s="38"/>
      <c r="AA16" s="38"/>
      <c r="AB16" s="38"/>
      <c r="AC16" s="38"/>
      <c r="AD16" s="38"/>
      <c r="AE16" s="38"/>
    </row>
    <row r="17" s="2" customFormat="1" ht="18" customHeight="1">
      <c r="A17" s="38"/>
      <c r="B17" s="39"/>
      <c r="C17" s="38"/>
      <c r="D17" s="38"/>
      <c r="E17" s="27" t="str">
        <f>IF('Rekapitulace stavby'!E11="","",'Rekapitulace stavby'!E11)</f>
        <v xml:space="preserve"> </v>
      </c>
      <c r="F17" s="38"/>
      <c r="G17" s="38"/>
      <c r="H17" s="38"/>
      <c r="I17" s="32" t="s">
        <v>27</v>
      </c>
      <c r="J17" s="27" t="str">
        <f>IF('Rekapitulace stavby'!AN11="","",'Rekapitulace stavby'!AN11)</f>
        <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27</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32" t="s">
        <v>25</v>
      </c>
      <c r="J22" s="27" t="str">
        <f>IF('Rekapitulace stavby'!AN16="","",'Rekapitulace stavby'!AN16)</f>
        <v/>
      </c>
      <c r="K22" s="38"/>
      <c r="L22" s="55"/>
      <c r="S22" s="38"/>
      <c r="T22" s="38"/>
      <c r="U22" s="38"/>
      <c r="V22" s="38"/>
      <c r="W22" s="38"/>
      <c r="X22" s="38"/>
      <c r="Y22" s="38"/>
      <c r="Z22" s="38"/>
      <c r="AA22" s="38"/>
      <c r="AB22" s="38"/>
      <c r="AC22" s="38"/>
      <c r="AD22" s="38"/>
      <c r="AE22" s="38"/>
    </row>
    <row r="23" s="2" customFormat="1" ht="18" customHeight="1">
      <c r="A23" s="38"/>
      <c r="B23" s="39"/>
      <c r="C23" s="38"/>
      <c r="D23" s="38"/>
      <c r="E23" s="27" t="str">
        <f>IF('Rekapitulace stavby'!E17="","",'Rekapitulace stavby'!E17)</f>
        <v xml:space="preserve"> </v>
      </c>
      <c r="F23" s="38"/>
      <c r="G23" s="38"/>
      <c r="H23" s="38"/>
      <c r="I23" s="32" t="s">
        <v>27</v>
      </c>
      <c r="J23" s="27" t="str">
        <f>IF('Rekapitulace stavby'!AN17="","",'Rekapitulace stavby'!AN17)</f>
        <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32</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27</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33</v>
      </c>
      <c r="E28" s="38"/>
      <c r="F28" s="38"/>
      <c r="G28" s="38"/>
      <c r="H28" s="38"/>
      <c r="I28" s="38"/>
      <c r="J28" s="38"/>
      <c r="K28" s="38"/>
      <c r="L28" s="55"/>
      <c r="S28" s="38"/>
      <c r="T28" s="38"/>
      <c r="U28" s="38"/>
      <c r="V28" s="38"/>
      <c r="W28" s="38"/>
      <c r="X28" s="38"/>
      <c r="Y28" s="38"/>
      <c r="Z28" s="38"/>
      <c r="AA28" s="38"/>
      <c r="AB28" s="38"/>
      <c r="AC28" s="38"/>
      <c r="AD28" s="38"/>
      <c r="AE28" s="38"/>
    </row>
    <row r="29" s="8" customFormat="1" ht="16.5" customHeight="1">
      <c r="A29" s="130"/>
      <c r="B29" s="131"/>
      <c r="C29" s="130"/>
      <c r="D29" s="130"/>
      <c r="E29" s="36" t="s">
        <v>1</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34</v>
      </c>
      <c r="E32" s="38"/>
      <c r="F32" s="38"/>
      <c r="G32" s="38"/>
      <c r="H32" s="38"/>
      <c r="I32" s="38"/>
      <c r="J32" s="96">
        <f>ROUND(J125,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36</v>
      </c>
      <c r="G34" s="38"/>
      <c r="H34" s="38"/>
      <c r="I34" s="43" t="s">
        <v>35</v>
      </c>
      <c r="J34" s="43" t="s">
        <v>37</v>
      </c>
      <c r="K34" s="38"/>
      <c r="L34" s="55"/>
      <c r="S34" s="38"/>
      <c r="T34" s="38"/>
      <c r="U34" s="38"/>
      <c r="V34" s="38"/>
      <c r="W34" s="38"/>
      <c r="X34" s="38"/>
      <c r="Y34" s="38"/>
      <c r="Z34" s="38"/>
      <c r="AA34" s="38"/>
      <c r="AB34" s="38"/>
      <c r="AC34" s="38"/>
      <c r="AD34" s="38"/>
      <c r="AE34" s="38"/>
    </row>
    <row r="35" s="2" customFormat="1" ht="14.4" customHeight="1">
      <c r="A35" s="38"/>
      <c r="B35" s="39"/>
      <c r="C35" s="38"/>
      <c r="D35" s="134" t="s">
        <v>38</v>
      </c>
      <c r="E35" s="32" t="s">
        <v>39</v>
      </c>
      <c r="F35" s="135">
        <f>ROUND((SUM(BE125:BE254)),  2)</f>
        <v>0</v>
      </c>
      <c r="G35" s="38"/>
      <c r="H35" s="38"/>
      <c r="I35" s="136">
        <v>0.20999999999999999</v>
      </c>
      <c r="J35" s="135">
        <f>ROUND(((SUM(BE125:BE254))*I35),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40</v>
      </c>
      <c r="F36" s="135">
        <f>ROUND((SUM(BF125:BF254)),  2)</f>
        <v>0</v>
      </c>
      <c r="G36" s="38"/>
      <c r="H36" s="38"/>
      <c r="I36" s="136">
        <v>0.12</v>
      </c>
      <c r="J36" s="135">
        <f>ROUND(((SUM(BF125:BF254))*I36),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41</v>
      </c>
      <c r="F37" s="135">
        <f>ROUND((SUM(BG125:BG254)),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42</v>
      </c>
      <c r="F38" s="135">
        <f>ROUND((SUM(BH125:BH254)),  2)</f>
        <v>0</v>
      </c>
      <c r="G38" s="38"/>
      <c r="H38" s="38"/>
      <c r="I38" s="136">
        <v>0.12</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43</v>
      </c>
      <c r="F39" s="135">
        <f>ROUND((SUM(BI125:BI254)),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44</v>
      </c>
      <c r="E41" s="81"/>
      <c r="F41" s="81"/>
      <c r="G41" s="139" t="s">
        <v>45</v>
      </c>
      <c r="H41" s="140" t="s">
        <v>46</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47</v>
      </c>
      <c r="E50" s="57"/>
      <c r="F50" s="57"/>
      <c r="G50" s="56" t="s">
        <v>48</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49</v>
      </c>
      <c r="E61" s="41"/>
      <c r="F61" s="143" t="s">
        <v>50</v>
      </c>
      <c r="G61" s="58" t="s">
        <v>49</v>
      </c>
      <c r="H61" s="41"/>
      <c r="I61" s="41"/>
      <c r="J61" s="144" t="s">
        <v>50</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51</v>
      </c>
      <c r="E65" s="59"/>
      <c r="F65" s="59"/>
      <c r="G65" s="56" t="s">
        <v>52</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49</v>
      </c>
      <c r="E76" s="41"/>
      <c r="F76" s="143" t="s">
        <v>50</v>
      </c>
      <c r="G76" s="58" t="s">
        <v>49</v>
      </c>
      <c r="H76" s="41"/>
      <c r="I76" s="41"/>
      <c r="J76" s="144" t="s">
        <v>50</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106</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29" t="str">
        <f>E7</f>
        <v>RK Smíchov - Optimalizace Velínu</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104</v>
      </c>
      <c r="L86" s="22"/>
    </row>
    <row r="87" s="2" customFormat="1" ht="16.5" customHeight="1">
      <c r="A87" s="38"/>
      <c r="B87" s="39"/>
      <c r="C87" s="38"/>
      <c r="D87" s="38"/>
      <c r="E87" s="129" t="s">
        <v>1024</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1025</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 xml:space="preserve">D.1.4.4 - Elektroinstalace </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 xml:space="preserve"> </v>
      </c>
      <c r="G91" s="38"/>
      <c r="H91" s="38"/>
      <c r="I91" s="32" t="s">
        <v>22</v>
      </c>
      <c r="J91" s="69" t="str">
        <f>IF(J14="","",J14)</f>
        <v>4. 1. 2025</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15.15" customHeight="1">
      <c r="A93" s="38"/>
      <c r="B93" s="39"/>
      <c r="C93" s="32" t="s">
        <v>24</v>
      </c>
      <c r="D93" s="38"/>
      <c r="E93" s="38"/>
      <c r="F93" s="27" t="str">
        <f>E17</f>
        <v xml:space="preserve"> </v>
      </c>
      <c r="G93" s="38"/>
      <c r="H93" s="38"/>
      <c r="I93" s="32" t="s">
        <v>30</v>
      </c>
      <c r="J93" s="36" t="str">
        <f>E23</f>
        <v xml:space="preserve"> </v>
      </c>
      <c r="K93" s="38"/>
      <c r="L93" s="55"/>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IF(E20="","",E20)</f>
        <v>Vyplň údaj</v>
      </c>
      <c r="G94" s="38"/>
      <c r="H94" s="38"/>
      <c r="I94" s="32" t="s">
        <v>32</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107</v>
      </c>
      <c r="D96" s="137"/>
      <c r="E96" s="137"/>
      <c r="F96" s="137"/>
      <c r="G96" s="137"/>
      <c r="H96" s="137"/>
      <c r="I96" s="137"/>
      <c r="J96" s="146" t="s">
        <v>108</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109</v>
      </c>
      <c r="D98" s="38"/>
      <c r="E98" s="38"/>
      <c r="F98" s="38"/>
      <c r="G98" s="38"/>
      <c r="H98" s="38"/>
      <c r="I98" s="38"/>
      <c r="J98" s="96">
        <f>J125</f>
        <v>0</v>
      </c>
      <c r="K98" s="38"/>
      <c r="L98" s="55"/>
      <c r="S98" s="38"/>
      <c r="T98" s="38"/>
      <c r="U98" s="38"/>
      <c r="V98" s="38"/>
      <c r="W98" s="38"/>
      <c r="X98" s="38"/>
      <c r="Y98" s="38"/>
      <c r="Z98" s="38"/>
      <c r="AA98" s="38"/>
      <c r="AB98" s="38"/>
      <c r="AC98" s="38"/>
      <c r="AD98" s="38"/>
      <c r="AE98" s="38"/>
      <c r="AU98" s="19" t="s">
        <v>110</v>
      </c>
    </row>
    <row r="99" s="9" customFormat="1" ht="24.96" customHeight="1">
      <c r="A99" s="9"/>
      <c r="B99" s="148"/>
      <c r="C99" s="9"/>
      <c r="D99" s="149" t="s">
        <v>1788</v>
      </c>
      <c r="E99" s="150"/>
      <c r="F99" s="150"/>
      <c r="G99" s="150"/>
      <c r="H99" s="150"/>
      <c r="I99" s="150"/>
      <c r="J99" s="151">
        <f>J126</f>
        <v>0</v>
      </c>
      <c r="K99" s="9"/>
      <c r="L99" s="148"/>
      <c r="S99" s="9"/>
      <c r="T99" s="9"/>
      <c r="U99" s="9"/>
      <c r="V99" s="9"/>
      <c r="W99" s="9"/>
      <c r="X99" s="9"/>
      <c r="Y99" s="9"/>
      <c r="Z99" s="9"/>
      <c r="AA99" s="9"/>
      <c r="AB99" s="9"/>
      <c r="AC99" s="9"/>
      <c r="AD99" s="9"/>
      <c r="AE99" s="9"/>
    </row>
    <row r="100" s="9" customFormat="1" ht="24.96" customHeight="1">
      <c r="A100" s="9"/>
      <c r="B100" s="148"/>
      <c r="C100" s="9"/>
      <c r="D100" s="149" t="s">
        <v>1789</v>
      </c>
      <c r="E100" s="150"/>
      <c r="F100" s="150"/>
      <c r="G100" s="150"/>
      <c r="H100" s="150"/>
      <c r="I100" s="150"/>
      <c r="J100" s="151">
        <f>J183</f>
        <v>0</v>
      </c>
      <c r="K100" s="9"/>
      <c r="L100" s="148"/>
      <c r="S100" s="9"/>
      <c r="T100" s="9"/>
      <c r="U100" s="9"/>
      <c r="V100" s="9"/>
      <c r="W100" s="9"/>
      <c r="X100" s="9"/>
      <c r="Y100" s="9"/>
      <c r="Z100" s="9"/>
      <c r="AA100" s="9"/>
      <c r="AB100" s="9"/>
      <c r="AC100" s="9"/>
      <c r="AD100" s="9"/>
      <c r="AE100" s="9"/>
    </row>
    <row r="101" s="9" customFormat="1" ht="24.96" customHeight="1">
      <c r="A101" s="9"/>
      <c r="B101" s="148"/>
      <c r="C101" s="9"/>
      <c r="D101" s="149" t="s">
        <v>1790</v>
      </c>
      <c r="E101" s="150"/>
      <c r="F101" s="150"/>
      <c r="G101" s="150"/>
      <c r="H101" s="150"/>
      <c r="I101" s="150"/>
      <c r="J101" s="151">
        <f>J206</f>
        <v>0</v>
      </c>
      <c r="K101" s="9"/>
      <c r="L101" s="148"/>
      <c r="S101" s="9"/>
      <c r="T101" s="9"/>
      <c r="U101" s="9"/>
      <c r="V101" s="9"/>
      <c r="W101" s="9"/>
      <c r="X101" s="9"/>
      <c r="Y101" s="9"/>
      <c r="Z101" s="9"/>
      <c r="AA101" s="9"/>
      <c r="AB101" s="9"/>
      <c r="AC101" s="9"/>
      <c r="AD101" s="9"/>
      <c r="AE101" s="9"/>
    </row>
    <row r="102" s="9" customFormat="1" ht="24.96" customHeight="1">
      <c r="A102" s="9"/>
      <c r="B102" s="148"/>
      <c r="C102" s="9"/>
      <c r="D102" s="149" t="s">
        <v>1791</v>
      </c>
      <c r="E102" s="150"/>
      <c r="F102" s="150"/>
      <c r="G102" s="150"/>
      <c r="H102" s="150"/>
      <c r="I102" s="150"/>
      <c r="J102" s="151">
        <f>J223</f>
        <v>0</v>
      </c>
      <c r="K102" s="9"/>
      <c r="L102" s="148"/>
      <c r="S102" s="9"/>
      <c r="T102" s="9"/>
      <c r="U102" s="9"/>
      <c r="V102" s="9"/>
      <c r="W102" s="9"/>
      <c r="X102" s="9"/>
      <c r="Y102" s="9"/>
      <c r="Z102" s="9"/>
      <c r="AA102" s="9"/>
      <c r="AB102" s="9"/>
      <c r="AC102" s="9"/>
      <c r="AD102" s="9"/>
      <c r="AE102" s="9"/>
    </row>
    <row r="103" s="9" customFormat="1" ht="24.96" customHeight="1">
      <c r="A103" s="9"/>
      <c r="B103" s="148"/>
      <c r="C103" s="9"/>
      <c r="D103" s="149" t="s">
        <v>1792</v>
      </c>
      <c r="E103" s="150"/>
      <c r="F103" s="150"/>
      <c r="G103" s="150"/>
      <c r="H103" s="150"/>
      <c r="I103" s="150"/>
      <c r="J103" s="151">
        <f>J244</f>
        <v>0</v>
      </c>
      <c r="K103" s="9"/>
      <c r="L103" s="148"/>
      <c r="S103" s="9"/>
      <c r="T103" s="9"/>
      <c r="U103" s="9"/>
      <c r="V103" s="9"/>
      <c r="W103" s="9"/>
      <c r="X103" s="9"/>
      <c r="Y103" s="9"/>
      <c r="Z103" s="9"/>
      <c r="AA103" s="9"/>
      <c r="AB103" s="9"/>
      <c r="AC103" s="9"/>
      <c r="AD103" s="9"/>
      <c r="AE103" s="9"/>
    </row>
    <row r="104" s="2" customFormat="1" ht="21.84" customHeight="1">
      <c r="A104" s="38"/>
      <c r="B104" s="39"/>
      <c r="C104" s="38"/>
      <c r="D104" s="38"/>
      <c r="E104" s="38"/>
      <c r="F104" s="38"/>
      <c r="G104" s="38"/>
      <c r="H104" s="38"/>
      <c r="I104" s="38"/>
      <c r="J104" s="38"/>
      <c r="K104" s="38"/>
      <c r="L104" s="55"/>
      <c r="S104" s="38"/>
      <c r="T104" s="38"/>
      <c r="U104" s="38"/>
      <c r="V104" s="38"/>
      <c r="W104" s="38"/>
      <c r="X104" s="38"/>
      <c r="Y104" s="38"/>
      <c r="Z104" s="38"/>
      <c r="AA104" s="38"/>
      <c r="AB104" s="38"/>
      <c r="AC104" s="38"/>
      <c r="AD104" s="38"/>
      <c r="AE104" s="38"/>
    </row>
    <row r="105" s="2" customFormat="1" ht="6.96" customHeight="1">
      <c r="A105" s="38"/>
      <c r="B105" s="60"/>
      <c r="C105" s="61"/>
      <c r="D105" s="61"/>
      <c r="E105" s="61"/>
      <c r="F105" s="61"/>
      <c r="G105" s="61"/>
      <c r="H105" s="61"/>
      <c r="I105" s="61"/>
      <c r="J105" s="61"/>
      <c r="K105" s="61"/>
      <c r="L105" s="55"/>
      <c r="S105" s="38"/>
      <c r="T105" s="38"/>
      <c r="U105" s="38"/>
      <c r="V105" s="38"/>
      <c r="W105" s="38"/>
      <c r="X105" s="38"/>
      <c r="Y105" s="38"/>
      <c r="Z105" s="38"/>
      <c r="AA105" s="38"/>
      <c r="AB105" s="38"/>
      <c r="AC105" s="38"/>
      <c r="AD105" s="38"/>
      <c r="AE105" s="38"/>
    </row>
    <row r="109" s="2" customFormat="1" ht="6.96" customHeight="1">
      <c r="A109" s="38"/>
      <c r="B109" s="62"/>
      <c r="C109" s="63"/>
      <c r="D109" s="63"/>
      <c r="E109" s="63"/>
      <c r="F109" s="63"/>
      <c r="G109" s="63"/>
      <c r="H109" s="63"/>
      <c r="I109" s="63"/>
      <c r="J109" s="63"/>
      <c r="K109" s="63"/>
      <c r="L109" s="55"/>
      <c r="S109" s="38"/>
      <c r="T109" s="38"/>
      <c r="U109" s="38"/>
      <c r="V109" s="38"/>
      <c r="W109" s="38"/>
      <c r="X109" s="38"/>
      <c r="Y109" s="38"/>
      <c r="Z109" s="38"/>
      <c r="AA109" s="38"/>
      <c r="AB109" s="38"/>
      <c r="AC109" s="38"/>
      <c r="AD109" s="38"/>
      <c r="AE109" s="38"/>
    </row>
    <row r="110" s="2" customFormat="1" ht="24.96" customHeight="1">
      <c r="A110" s="38"/>
      <c r="B110" s="39"/>
      <c r="C110" s="23" t="s">
        <v>130</v>
      </c>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6.96" customHeight="1">
      <c r="A111" s="38"/>
      <c r="B111" s="39"/>
      <c r="C111" s="38"/>
      <c r="D111" s="38"/>
      <c r="E111" s="38"/>
      <c r="F111" s="38"/>
      <c r="G111" s="38"/>
      <c r="H111" s="38"/>
      <c r="I111" s="38"/>
      <c r="J111" s="38"/>
      <c r="K111" s="38"/>
      <c r="L111" s="55"/>
      <c r="S111" s="38"/>
      <c r="T111" s="38"/>
      <c r="U111" s="38"/>
      <c r="V111" s="38"/>
      <c r="W111" s="38"/>
      <c r="X111" s="38"/>
      <c r="Y111" s="38"/>
      <c r="Z111" s="38"/>
      <c r="AA111" s="38"/>
      <c r="AB111" s="38"/>
      <c r="AC111" s="38"/>
      <c r="AD111" s="38"/>
      <c r="AE111" s="38"/>
    </row>
    <row r="112" s="2" customFormat="1" ht="12" customHeight="1">
      <c r="A112" s="38"/>
      <c r="B112" s="39"/>
      <c r="C112" s="32" t="s">
        <v>16</v>
      </c>
      <c r="D112" s="38"/>
      <c r="E112" s="38"/>
      <c r="F112" s="38"/>
      <c r="G112" s="38"/>
      <c r="H112" s="38"/>
      <c r="I112" s="38"/>
      <c r="J112" s="38"/>
      <c r="K112" s="38"/>
      <c r="L112" s="55"/>
      <c r="S112" s="38"/>
      <c r="T112" s="38"/>
      <c r="U112" s="38"/>
      <c r="V112" s="38"/>
      <c r="W112" s="38"/>
      <c r="X112" s="38"/>
      <c r="Y112" s="38"/>
      <c r="Z112" s="38"/>
      <c r="AA112" s="38"/>
      <c r="AB112" s="38"/>
      <c r="AC112" s="38"/>
      <c r="AD112" s="38"/>
      <c r="AE112" s="38"/>
    </row>
    <row r="113" s="2" customFormat="1" ht="16.5" customHeight="1">
      <c r="A113" s="38"/>
      <c r="B113" s="39"/>
      <c r="C113" s="38"/>
      <c r="D113" s="38"/>
      <c r="E113" s="129" t="str">
        <f>E7</f>
        <v>RK Smíchov - Optimalizace Velínu</v>
      </c>
      <c r="F113" s="32"/>
      <c r="G113" s="32"/>
      <c r="H113" s="32"/>
      <c r="I113" s="38"/>
      <c r="J113" s="38"/>
      <c r="K113" s="38"/>
      <c r="L113" s="55"/>
      <c r="S113" s="38"/>
      <c r="T113" s="38"/>
      <c r="U113" s="38"/>
      <c r="V113" s="38"/>
      <c r="W113" s="38"/>
      <c r="X113" s="38"/>
      <c r="Y113" s="38"/>
      <c r="Z113" s="38"/>
      <c r="AA113" s="38"/>
      <c r="AB113" s="38"/>
      <c r="AC113" s="38"/>
      <c r="AD113" s="38"/>
      <c r="AE113" s="38"/>
    </row>
    <row r="114" s="1" customFormat="1" ht="12" customHeight="1">
      <c r="B114" s="22"/>
      <c r="C114" s="32" t="s">
        <v>104</v>
      </c>
      <c r="L114" s="22"/>
    </row>
    <row r="115" s="2" customFormat="1" ht="16.5" customHeight="1">
      <c r="A115" s="38"/>
      <c r="B115" s="39"/>
      <c r="C115" s="38"/>
      <c r="D115" s="38"/>
      <c r="E115" s="129" t="s">
        <v>1024</v>
      </c>
      <c r="F115" s="38"/>
      <c r="G115" s="38"/>
      <c r="H115" s="38"/>
      <c r="I115" s="38"/>
      <c r="J115" s="38"/>
      <c r="K115" s="38"/>
      <c r="L115" s="55"/>
      <c r="S115" s="38"/>
      <c r="T115" s="38"/>
      <c r="U115" s="38"/>
      <c r="V115" s="38"/>
      <c r="W115" s="38"/>
      <c r="X115" s="38"/>
      <c r="Y115" s="38"/>
      <c r="Z115" s="38"/>
      <c r="AA115" s="38"/>
      <c r="AB115" s="38"/>
      <c r="AC115" s="38"/>
      <c r="AD115" s="38"/>
      <c r="AE115" s="38"/>
    </row>
    <row r="116" s="2" customFormat="1" ht="12" customHeight="1">
      <c r="A116" s="38"/>
      <c r="B116" s="39"/>
      <c r="C116" s="32" t="s">
        <v>1025</v>
      </c>
      <c r="D116" s="38"/>
      <c r="E116" s="38"/>
      <c r="F116" s="38"/>
      <c r="G116" s="38"/>
      <c r="H116" s="38"/>
      <c r="I116" s="38"/>
      <c r="J116" s="38"/>
      <c r="K116" s="38"/>
      <c r="L116" s="55"/>
      <c r="S116" s="38"/>
      <c r="T116" s="38"/>
      <c r="U116" s="38"/>
      <c r="V116" s="38"/>
      <c r="W116" s="38"/>
      <c r="X116" s="38"/>
      <c r="Y116" s="38"/>
      <c r="Z116" s="38"/>
      <c r="AA116" s="38"/>
      <c r="AB116" s="38"/>
      <c r="AC116" s="38"/>
      <c r="AD116" s="38"/>
      <c r="AE116" s="38"/>
    </row>
    <row r="117" s="2" customFormat="1" ht="16.5" customHeight="1">
      <c r="A117" s="38"/>
      <c r="B117" s="39"/>
      <c r="C117" s="38"/>
      <c r="D117" s="38"/>
      <c r="E117" s="67" t="str">
        <f>E11</f>
        <v xml:space="preserve">D.1.4.4 - Elektroinstalace </v>
      </c>
      <c r="F117" s="38"/>
      <c r="G117" s="38"/>
      <c r="H117" s="38"/>
      <c r="I117" s="38"/>
      <c r="J117" s="38"/>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38"/>
      <c r="J118" s="38"/>
      <c r="K118" s="38"/>
      <c r="L118" s="55"/>
      <c r="S118" s="38"/>
      <c r="T118" s="38"/>
      <c r="U118" s="38"/>
      <c r="V118" s="38"/>
      <c r="W118" s="38"/>
      <c r="X118" s="38"/>
      <c r="Y118" s="38"/>
      <c r="Z118" s="38"/>
      <c r="AA118" s="38"/>
      <c r="AB118" s="38"/>
      <c r="AC118" s="38"/>
      <c r="AD118" s="38"/>
      <c r="AE118" s="38"/>
    </row>
    <row r="119" s="2" customFormat="1" ht="12" customHeight="1">
      <c r="A119" s="38"/>
      <c r="B119" s="39"/>
      <c r="C119" s="32" t="s">
        <v>20</v>
      </c>
      <c r="D119" s="38"/>
      <c r="E119" s="38"/>
      <c r="F119" s="27" t="str">
        <f>F14</f>
        <v xml:space="preserve"> </v>
      </c>
      <c r="G119" s="38"/>
      <c r="H119" s="38"/>
      <c r="I119" s="32" t="s">
        <v>22</v>
      </c>
      <c r="J119" s="69" t="str">
        <f>IF(J14="","",J14)</f>
        <v>4. 1. 2025</v>
      </c>
      <c r="K119" s="38"/>
      <c r="L119" s="55"/>
      <c r="S119" s="38"/>
      <c r="T119" s="38"/>
      <c r="U119" s="38"/>
      <c r="V119" s="38"/>
      <c r="W119" s="38"/>
      <c r="X119" s="38"/>
      <c r="Y119" s="38"/>
      <c r="Z119" s="38"/>
      <c r="AA119" s="38"/>
      <c r="AB119" s="38"/>
      <c r="AC119" s="38"/>
      <c r="AD119" s="38"/>
      <c r="AE119" s="38"/>
    </row>
    <row r="120" s="2" customFormat="1" ht="6.96" customHeight="1">
      <c r="A120" s="38"/>
      <c r="B120" s="39"/>
      <c r="C120" s="38"/>
      <c r="D120" s="38"/>
      <c r="E120" s="38"/>
      <c r="F120" s="38"/>
      <c r="G120" s="38"/>
      <c r="H120" s="38"/>
      <c r="I120" s="38"/>
      <c r="J120" s="38"/>
      <c r="K120" s="38"/>
      <c r="L120" s="55"/>
      <c r="S120" s="38"/>
      <c r="T120" s="38"/>
      <c r="U120" s="38"/>
      <c r="V120" s="38"/>
      <c r="W120" s="38"/>
      <c r="X120" s="38"/>
      <c r="Y120" s="38"/>
      <c r="Z120" s="38"/>
      <c r="AA120" s="38"/>
      <c r="AB120" s="38"/>
      <c r="AC120" s="38"/>
      <c r="AD120" s="38"/>
      <c r="AE120" s="38"/>
    </row>
    <row r="121" s="2" customFormat="1" ht="15.15" customHeight="1">
      <c r="A121" s="38"/>
      <c r="B121" s="39"/>
      <c r="C121" s="32" t="s">
        <v>24</v>
      </c>
      <c r="D121" s="38"/>
      <c r="E121" s="38"/>
      <c r="F121" s="27" t="str">
        <f>E17</f>
        <v xml:space="preserve"> </v>
      </c>
      <c r="G121" s="38"/>
      <c r="H121" s="38"/>
      <c r="I121" s="32" t="s">
        <v>30</v>
      </c>
      <c r="J121" s="36" t="str">
        <f>E23</f>
        <v xml:space="preserve"> </v>
      </c>
      <c r="K121" s="38"/>
      <c r="L121" s="55"/>
      <c r="S121" s="38"/>
      <c r="T121" s="38"/>
      <c r="U121" s="38"/>
      <c r="V121" s="38"/>
      <c r="W121" s="38"/>
      <c r="X121" s="38"/>
      <c r="Y121" s="38"/>
      <c r="Z121" s="38"/>
      <c r="AA121" s="38"/>
      <c r="AB121" s="38"/>
      <c r="AC121" s="38"/>
      <c r="AD121" s="38"/>
      <c r="AE121" s="38"/>
    </row>
    <row r="122" s="2" customFormat="1" ht="15.15" customHeight="1">
      <c r="A122" s="38"/>
      <c r="B122" s="39"/>
      <c r="C122" s="32" t="s">
        <v>28</v>
      </c>
      <c r="D122" s="38"/>
      <c r="E122" s="38"/>
      <c r="F122" s="27" t="str">
        <f>IF(E20="","",E20)</f>
        <v>Vyplň údaj</v>
      </c>
      <c r="G122" s="38"/>
      <c r="H122" s="38"/>
      <c r="I122" s="32" t="s">
        <v>32</v>
      </c>
      <c r="J122" s="36" t="str">
        <f>E26</f>
        <v xml:space="preserve"> </v>
      </c>
      <c r="K122" s="38"/>
      <c r="L122" s="55"/>
      <c r="S122" s="38"/>
      <c r="T122" s="38"/>
      <c r="U122" s="38"/>
      <c r="V122" s="38"/>
      <c r="W122" s="38"/>
      <c r="X122" s="38"/>
      <c r="Y122" s="38"/>
      <c r="Z122" s="38"/>
      <c r="AA122" s="38"/>
      <c r="AB122" s="38"/>
      <c r="AC122" s="38"/>
      <c r="AD122" s="38"/>
      <c r="AE122" s="38"/>
    </row>
    <row r="123" s="2" customFormat="1" ht="10.32" customHeight="1">
      <c r="A123" s="38"/>
      <c r="B123" s="39"/>
      <c r="C123" s="38"/>
      <c r="D123" s="38"/>
      <c r="E123" s="38"/>
      <c r="F123" s="38"/>
      <c r="G123" s="38"/>
      <c r="H123" s="38"/>
      <c r="I123" s="38"/>
      <c r="J123" s="38"/>
      <c r="K123" s="38"/>
      <c r="L123" s="55"/>
      <c r="S123" s="38"/>
      <c r="T123" s="38"/>
      <c r="U123" s="38"/>
      <c r="V123" s="38"/>
      <c r="W123" s="38"/>
      <c r="X123" s="38"/>
      <c r="Y123" s="38"/>
      <c r="Z123" s="38"/>
      <c r="AA123" s="38"/>
      <c r="AB123" s="38"/>
      <c r="AC123" s="38"/>
      <c r="AD123" s="38"/>
      <c r="AE123" s="38"/>
    </row>
    <row r="124" s="11" customFormat="1" ht="29.28" customHeight="1">
      <c r="A124" s="156"/>
      <c r="B124" s="157"/>
      <c r="C124" s="158" t="s">
        <v>131</v>
      </c>
      <c r="D124" s="159" t="s">
        <v>59</v>
      </c>
      <c r="E124" s="159" t="s">
        <v>55</v>
      </c>
      <c r="F124" s="159" t="s">
        <v>56</v>
      </c>
      <c r="G124" s="159" t="s">
        <v>132</v>
      </c>
      <c r="H124" s="159" t="s">
        <v>133</v>
      </c>
      <c r="I124" s="159" t="s">
        <v>134</v>
      </c>
      <c r="J124" s="159" t="s">
        <v>108</v>
      </c>
      <c r="K124" s="160" t="s">
        <v>135</v>
      </c>
      <c r="L124" s="161"/>
      <c r="M124" s="86" t="s">
        <v>1</v>
      </c>
      <c r="N124" s="87" t="s">
        <v>38</v>
      </c>
      <c r="O124" s="87" t="s">
        <v>136</v>
      </c>
      <c r="P124" s="87" t="s">
        <v>137</v>
      </c>
      <c r="Q124" s="87" t="s">
        <v>138</v>
      </c>
      <c r="R124" s="87" t="s">
        <v>139</v>
      </c>
      <c r="S124" s="87" t="s">
        <v>140</v>
      </c>
      <c r="T124" s="88" t="s">
        <v>141</v>
      </c>
      <c r="U124" s="156"/>
      <c r="V124" s="156"/>
      <c r="W124" s="156"/>
      <c r="X124" s="156"/>
      <c r="Y124" s="156"/>
      <c r="Z124" s="156"/>
      <c r="AA124" s="156"/>
      <c r="AB124" s="156"/>
      <c r="AC124" s="156"/>
      <c r="AD124" s="156"/>
      <c r="AE124" s="156"/>
    </row>
    <row r="125" s="2" customFormat="1" ht="22.8" customHeight="1">
      <c r="A125" s="38"/>
      <c r="B125" s="39"/>
      <c r="C125" s="93" t="s">
        <v>142</v>
      </c>
      <c r="D125" s="38"/>
      <c r="E125" s="38"/>
      <c r="F125" s="38"/>
      <c r="G125" s="38"/>
      <c r="H125" s="38"/>
      <c r="I125" s="38"/>
      <c r="J125" s="162">
        <f>BK125</f>
        <v>0</v>
      </c>
      <c r="K125" s="38"/>
      <c r="L125" s="39"/>
      <c r="M125" s="89"/>
      <c r="N125" s="73"/>
      <c r="O125" s="90"/>
      <c r="P125" s="163">
        <f>P126+P183+P206+P223+P244</f>
        <v>0</v>
      </c>
      <c r="Q125" s="90"/>
      <c r="R125" s="163">
        <f>R126+R183+R206+R223+R244</f>
        <v>0</v>
      </c>
      <c r="S125" s="90"/>
      <c r="T125" s="164">
        <f>T126+T183+T206+T223+T244</f>
        <v>0</v>
      </c>
      <c r="U125" s="38"/>
      <c r="V125" s="38"/>
      <c r="W125" s="38"/>
      <c r="X125" s="38"/>
      <c r="Y125" s="38"/>
      <c r="Z125" s="38"/>
      <c r="AA125" s="38"/>
      <c r="AB125" s="38"/>
      <c r="AC125" s="38"/>
      <c r="AD125" s="38"/>
      <c r="AE125" s="38"/>
      <c r="AT125" s="19" t="s">
        <v>73</v>
      </c>
      <c r="AU125" s="19" t="s">
        <v>110</v>
      </c>
      <c r="BK125" s="165">
        <f>BK126+BK183+BK206+BK223+BK244</f>
        <v>0</v>
      </c>
    </row>
    <row r="126" s="12" customFormat="1" ht="25.92" customHeight="1">
      <c r="A126" s="12"/>
      <c r="B126" s="166"/>
      <c r="C126" s="12"/>
      <c r="D126" s="167" t="s">
        <v>73</v>
      </c>
      <c r="E126" s="168" t="s">
        <v>1793</v>
      </c>
      <c r="F126" s="168" t="s">
        <v>1794</v>
      </c>
      <c r="G126" s="12"/>
      <c r="H126" s="12"/>
      <c r="I126" s="169"/>
      <c r="J126" s="170">
        <f>BK126</f>
        <v>0</v>
      </c>
      <c r="K126" s="12"/>
      <c r="L126" s="166"/>
      <c r="M126" s="171"/>
      <c r="N126" s="172"/>
      <c r="O126" s="172"/>
      <c r="P126" s="173">
        <f>SUM(P127:P182)</f>
        <v>0</v>
      </c>
      <c r="Q126" s="172"/>
      <c r="R126" s="173">
        <f>SUM(R127:R182)</f>
        <v>0</v>
      </c>
      <c r="S126" s="172"/>
      <c r="T126" s="174">
        <f>SUM(T127:T182)</f>
        <v>0</v>
      </c>
      <c r="U126" s="12"/>
      <c r="V126" s="12"/>
      <c r="W126" s="12"/>
      <c r="X126" s="12"/>
      <c r="Y126" s="12"/>
      <c r="Z126" s="12"/>
      <c r="AA126" s="12"/>
      <c r="AB126" s="12"/>
      <c r="AC126" s="12"/>
      <c r="AD126" s="12"/>
      <c r="AE126" s="12"/>
      <c r="AR126" s="167" t="s">
        <v>82</v>
      </c>
      <c r="AT126" s="175" t="s">
        <v>73</v>
      </c>
      <c r="AU126" s="175" t="s">
        <v>74</v>
      </c>
      <c r="AY126" s="167" t="s">
        <v>145</v>
      </c>
      <c r="BK126" s="176">
        <f>SUM(BK127:BK182)</f>
        <v>0</v>
      </c>
    </row>
    <row r="127" s="2" customFormat="1" ht="16.5" customHeight="1">
      <c r="A127" s="38"/>
      <c r="B127" s="179"/>
      <c r="C127" s="180" t="s">
        <v>82</v>
      </c>
      <c r="D127" s="180" t="s">
        <v>147</v>
      </c>
      <c r="E127" s="181" t="s">
        <v>1795</v>
      </c>
      <c r="F127" s="182" t="s">
        <v>1796</v>
      </c>
      <c r="G127" s="183" t="s">
        <v>392</v>
      </c>
      <c r="H127" s="184">
        <v>35</v>
      </c>
      <c r="I127" s="185"/>
      <c r="J127" s="186">
        <f>ROUND(I127*H127,2)</f>
        <v>0</v>
      </c>
      <c r="K127" s="182" t="s">
        <v>1</v>
      </c>
      <c r="L127" s="39"/>
      <c r="M127" s="187" t="s">
        <v>1</v>
      </c>
      <c r="N127" s="188" t="s">
        <v>39</v>
      </c>
      <c r="O127" s="77"/>
      <c r="P127" s="189">
        <f>O127*H127</f>
        <v>0</v>
      </c>
      <c r="Q127" s="189">
        <v>0</v>
      </c>
      <c r="R127" s="189">
        <f>Q127*H127</f>
        <v>0</v>
      </c>
      <c r="S127" s="189">
        <v>0</v>
      </c>
      <c r="T127" s="190">
        <f>S127*H127</f>
        <v>0</v>
      </c>
      <c r="U127" s="38"/>
      <c r="V127" s="38"/>
      <c r="W127" s="38"/>
      <c r="X127" s="38"/>
      <c r="Y127" s="38"/>
      <c r="Z127" s="38"/>
      <c r="AA127" s="38"/>
      <c r="AB127" s="38"/>
      <c r="AC127" s="38"/>
      <c r="AD127" s="38"/>
      <c r="AE127" s="38"/>
      <c r="AR127" s="191" t="s">
        <v>152</v>
      </c>
      <c r="AT127" s="191" t="s">
        <v>147</v>
      </c>
      <c r="AU127" s="191" t="s">
        <v>82</v>
      </c>
      <c r="AY127" s="19" t="s">
        <v>145</v>
      </c>
      <c r="BE127" s="192">
        <f>IF(N127="základní",J127,0)</f>
        <v>0</v>
      </c>
      <c r="BF127" s="192">
        <f>IF(N127="snížená",J127,0)</f>
        <v>0</v>
      </c>
      <c r="BG127" s="192">
        <f>IF(N127="zákl. přenesená",J127,0)</f>
        <v>0</v>
      </c>
      <c r="BH127" s="192">
        <f>IF(N127="sníž. přenesená",J127,0)</f>
        <v>0</v>
      </c>
      <c r="BI127" s="192">
        <f>IF(N127="nulová",J127,0)</f>
        <v>0</v>
      </c>
      <c r="BJ127" s="19" t="s">
        <v>82</v>
      </c>
      <c r="BK127" s="192">
        <f>ROUND(I127*H127,2)</f>
        <v>0</v>
      </c>
      <c r="BL127" s="19" t="s">
        <v>152</v>
      </c>
      <c r="BM127" s="191" t="s">
        <v>1797</v>
      </c>
    </row>
    <row r="128" s="2" customFormat="1">
      <c r="A128" s="38"/>
      <c r="B128" s="39"/>
      <c r="C128" s="38"/>
      <c r="D128" s="193" t="s">
        <v>154</v>
      </c>
      <c r="E128" s="38"/>
      <c r="F128" s="194" t="s">
        <v>1796</v>
      </c>
      <c r="G128" s="38"/>
      <c r="H128" s="38"/>
      <c r="I128" s="195"/>
      <c r="J128" s="38"/>
      <c r="K128" s="38"/>
      <c r="L128" s="39"/>
      <c r="M128" s="196"/>
      <c r="N128" s="197"/>
      <c r="O128" s="77"/>
      <c r="P128" s="77"/>
      <c r="Q128" s="77"/>
      <c r="R128" s="77"/>
      <c r="S128" s="77"/>
      <c r="T128" s="78"/>
      <c r="U128" s="38"/>
      <c r="V128" s="38"/>
      <c r="W128" s="38"/>
      <c r="X128" s="38"/>
      <c r="Y128" s="38"/>
      <c r="Z128" s="38"/>
      <c r="AA128" s="38"/>
      <c r="AB128" s="38"/>
      <c r="AC128" s="38"/>
      <c r="AD128" s="38"/>
      <c r="AE128" s="38"/>
      <c r="AT128" s="19" t="s">
        <v>154</v>
      </c>
      <c r="AU128" s="19" t="s">
        <v>82</v>
      </c>
    </row>
    <row r="129" s="2" customFormat="1" ht="16.5" customHeight="1">
      <c r="A129" s="38"/>
      <c r="B129" s="179"/>
      <c r="C129" s="180" t="s">
        <v>84</v>
      </c>
      <c r="D129" s="180" t="s">
        <v>147</v>
      </c>
      <c r="E129" s="181" t="s">
        <v>1798</v>
      </c>
      <c r="F129" s="182" t="s">
        <v>1799</v>
      </c>
      <c r="G129" s="183" t="s">
        <v>392</v>
      </c>
      <c r="H129" s="184">
        <v>490</v>
      </c>
      <c r="I129" s="185"/>
      <c r="J129" s="186">
        <f>ROUND(I129*H129,2)</f>
        <v>0</v>
      </c>
      <c r="K129" s="182" t="s">
        <v>1</v>
      </c>
      <c r="L129" s="39"/>
      <c r="M129" s="187" t="s">
        <v>1</v>
      </c>
      <c r="N129" s="188" t="s">
        <v>39</v>
      </c>
      <c r="O129" s="77"/>
      <c r="P129" s="189">
        <f>O129*H129</f>
        <v>0</v>
      </c>
      <c r="Q129" s="189">
        <v>0</v>
      </c>
      <c r="R129" s="189">
        <f>Q129*H129</f>
        <v>0</v>
      </c>
      <c r="S129" s="189">
        <v>0</v>
      </c>
      <c r="T129" s="190">
        <f>S129*H129</f>
        <v>0</v>
      </c>
      <c r="U129" s="38"/>
      <c r="V129" s="38"/>
      <c r="W129" s="38"/>
      <c r="X129" s="38"/>
      <c r="Y129" s="38"/>
      <c r="Z129" s="38"/>
      <c r="AA129" s="38"/>
      <c r="AB129" s="38"/>
      <c r="AC129" s="38"/>
      <c r="AD129" s="38"/>
      <c r="AE129" s="38"/>
      <c r="AR129" s="191" t="s">
        <v>152</v>
      </c>
      <c r="AT129" s="191" t="s">
        <v>147</v>
      </c>
      <c r="AU129" s="191" t="s">
        <v>82</v>
      </c>
      <c r="AY129" s="19" t="s">
        <v>145</v>
      </c>
      <c r="BE129" s="192">
        <f>IF(N129="základní",J129,0)</f>
        <v>0</v>
      </c>
      <c r="BF129" s="192">
        <f>IF(N129="snížená",J129,0)</f>
        <v>0</v>
      </c>
      <c r="BG129" s="192">
        <f>IF(N129="zákl. přenesená",J129,0)</f>
        <v>0</v>
      </c>
      <c r="BH129" s="192">
        <f>IF(N129="sníž. přenesená",J129,0)</f>
        <v>0</v>
      </c>
      <c r="BI129" s="192">
        <f>IF(N129="nulová",J129,0)</f>
        <v>0</v>
      </c>
      <c r="BJ129" s="19" t="s">
        <v>82</v>
      </c>
      <c r="BK129" s="192">
        <f>ROUND(I129*H129,2)</f>
        <v>0</v>
      </c>
      <c r="BL129" s="19" t="s">
        <v>152</v>
      </c>
      <c r="BM129" s="191" t="s">
        <v>1800</v>
      </c>
    </row>
    <row r="130" s="2" customFormat="1">
      <c r="A130" s="38"/>
      <c r="B130" s="39"/>
      <c r="C130" s="38"/>
      <c r="D130" s="193" t="s">
        <v>154</v>
      </c>
      <c r="E130" s="38"/>
      <c r="F130" s="194" t="s">
        <v>1799</v>
      </c>
      <c r="G130" s="38"/>
      <c r="H130" s="38"/>
      <c r="I130" s="195"/>
      <c r="J130" s="38"/>
      <c r="K130" s="38"/>
      <c r="L130" s="39"/>
      <c r="M130" s="196"/>
      <c r="N130" s="197"/>
      <c r="O130" s="77"/>
      <c r="P130" s="77"/>
      <c r="Q130" s="77"/>
      <c r="R130" s="77"/>
      <c r="S130" s="77"/>
      <c r="T130" s="78"/>
      <c r="U130" s="38"/>
      <c r="V130" s="38"/>
      <c r="W130" s="38"/>
      <c r="X130" s="38"/>
      <c r="Y130" s="38"/>
      <c r="Z130" s="38"/>
      <c r="AA130" s="38"/>
      <c r="AB130" s="38"/>
      <c r="AC130" s="38"/>
      <c r="AD130" s="38"/>
      <c r="AE130" s="38"/>
      <c r="AT130" s="19" t="s">
        <v>154</v>
      </c>
      <c r="AU130" s="19" t="s">
        <v>82</v>
      </c>
    </row>
    <row r="131" s="2" customFormat="1" ht="16.5" customHeight="1">
      <c r="A131" s="38"/>
      <c r="B131" s="179"/>
      <c r="C131" s="180" t="s">
        <v>166</v>
      </c>
      <c r="D131" s="180" t="s">
        <v>147</v>
      </c>
      <c r="E131" s="181" t="s">
        <v>1801</v>
      </c>
      <c r="F131" s="182" t="s">
        <v>1802</v>
      </c>
      <c r="G131" s="183" t="s">
        <v>392</v>
      </c>
      <c r="H131" s="184">
        <v>35</v>
      </c>
      <c r="I131" s="185"/>
      <c r="J131" s="186">
        <f>ROUND(I131*H131,2)</f>
        <v>0</v>
      </c>
      <c r="K131" s="182" t="s">
        <v>1</v>
      </c>
      <c r="L131" s="39"/>
      <c r="M131" s="187" t="s">
        <v>1</v>
      </c>
      <c r="N131" s="188" t="s">
        <v>39</v>
      </c>
      <c r="O131" s="77"/>
      <c r="P131" s="189">
        <f>O131*H131</f>
        <v>0</v>
      </c>
      <c r="Q131" s="189">
        <v>0</v>
      </c>
      <c r="R131" s="189">
        <f>Q131*H131</f>
        <v>0</v>
      </c>
      <c r="S131" s="189">
        <v>0</v>
      </c>
      <c r="T131" s="190">
        <f>S131*H131</f>
        <v>0</v>
      </c>
      <c r="U131" s="38"/>
      <c r="V131" s="38"/>
      <c r="W131" s="38"/>
      <c r="X131" s="38"/>
      <c r="Y131" s="38"/>
      <c r="Z131" s="38"/>
      <c r="AA131" s="38"/>
      <c r="AB131" s="38"/>
      <c r="AC131" s="38"/>
      <c r="AD131" s="38"/>
      <c r="AE131" s="38"/>
      <c r="AR131" s="191" t="s">
        <v>152</v>
      </c>
      <c r="AT131" s="191" t="s">
        <v>147</v>
      </c>
      <c r="AU131" s="191" t="s">
        <v>82</v>
      </c>
      <c r="AY131" s="19" t="s">
        <v>145</v>
      </c>
      <c r="BE131" s="192">
        <f>IF(N131="základní",J131,0)</f>
        <v>0</v>
      </c>
      <c r="BF131" s="192">
        <f>IF(N131="snížená",J131,0)</f>
        <v>0</v>
      </c>
      <c r="BG131" s="192">
        <f>IF(N131="zákl. přenesená",J131,0)</f>
        <v>0</v>
      </c>
      <c r="BH131" s="192">
        <f>IF(N131="sníž. přenesená",J131,0)</f>
        <v>0</v>
      </c>
      <c r="BI131" s="192">
        <f>IF(N131="nulová",J131,0)</f>
        <v>0</v>
      </c>
      <c r="BJ131" s="19" t="s">
        <v>82</v>
      </c>
      <c r="BK131" s="192">
        <f>ROUND(I131*H131,2)</f>
        <v>0</v>
      </c>
      <c r="BL131" s="19" t="s">
        <v>152</v>
      </c>
      <c r="BM131" s="191" t="s">
        <v>1803</v>
      </c>
    </row>
    <row r="132" s="2" customFormat="1">
      <c r="A132" s="38"/>
      <c r="B132" s="39"/>
      <c r="C132" s="38"/>
      <c r="D132" s="193" t="s">
        <v>154</v>
      </c>
      <c r="E132" s="38"/>
      <c r="F132" s="194" t="s">
        <v>1802</v>
      </c>
      <c r="G132" s="38"/>
      <c r="H132" s="38"/>
      <c r="I132" s="195"/>
      <c r="J132" s="38"/>
      <c r="K132" s="38"/>
      <c r="L132" s="39"/>
      <c r="M132" s="196"/>
      <c r="N132" s="197"/>
      <c r="O132" s="77"/>
      <c r="P132" s="77"/>
      <c r="Q132" s="77"/>
      <c r="R132" s="77"/>
      <c r="S132" s="77"/>
      <c r="T132" s="78"/>
      <c r="U132" s="38"/>
      <c r="V132" s="38"/>
      <c r="W132" s="38"/>
      <c r="X132" s="38"/>
      <c r="Y132" s="38"/>
      <c r="Z132" s="38"/>
      <c r="AA132" s="38"/>
      <c r="AB132" s="38"/>
      <c r="AC132" s="38"/>
      <c r="AD132" s="38"/>
      <c r="AE132" s="38"/>
      <c r="AT132" s="19" t="s">
        <v>154</v>
      </c>
      <c r="AU132" s="19" t="s">
        <v>82</v>
      </c>
    </row>
    <row r="133" s="2" customFormat="1" ht="16.5" customHeight="1">
      <c r="A133" s="38"/>
      <c r="B133" s="179"/>
      <c r="C133" s="180" t="s">
        <v>152</v>
      </c>
      <c r="D133" s="180" t="s">
        <v>147</v>
      </c>
      <c r="E133" s="181" t="s">
        <v>1804</v>
      </c>
      <c r="F133" s="182" t="s">
        <v>1805</v>
      </c>
      <c r="G133" s="183" t="s">
        <v>392</v>
      </c>
      <c r="H133" s="184">
        <v>35</v>
      </c>
      <c r="I133" s="185"/>
      <c r="J133" s="186">
        <f>ROUND(I133*H133,2)</f>
        <v>0</v>
      </c>
      <c r="K133" s="182" t="s">
        <v>1</v>
      </c>
      <c r="L133" s="39"/>
      <c r="M133" s="187" t="s">
        <v>1</v>
      </c>
      <c r="N133" s="188" t="s">
        <v>39</v>
      </c>
      <c r="O133" s="77"/>
      <c r="P133" s="189">
        <f>O133*H133</f>
        <v>0</v>
      </c>
      <c r="Q133" s="189">
        <v>0</v>
      </c>
      <c r="R133" s="189">
        <f>Q133*H133</f>
        <v>0</v>
      </c>
      <c r="S133" s="189">
        <v>0</v>
      </c>
      <c r="T133" s="190">
        <f>S133*H133</f>
        <v>0</v>
      </c>
      <c r="U133" s="38"/>
      <c r="V133" s="38"/>
      <c r="W133" s="38"/>
      <c r="X133" s="38"/>
      <c r="Y133" s="38"/>
      <c r="Z133" s="38"/>
      <c r="AA133" s="38"/>
      <c r="AB133" s="38"/>
      <c r="AC133" s="38"/>
      <c r="AD133" s="38"/>
      <c r="AE133" s="38"/>
      <c r="AR133" s="191" t="s">
        <v>152</v>
      </c>
      <c r="AT133" s="191" t="s">
        <v>147</v>
      </c>
      <c r="AU133" s="191" t="s">
        <v>82</v>
      </c>
      <c r="AY133" s="19" t="s">
        <v>145</v>
      </c>
      <c r="BE133" s="192">
        <f>IF(N133="základní",J133,0)</f>
        <v>0</v>
      </c>
      <c r="BF133" s="192">
        <f>IF(N133="snížená",J133,0)</f>
        <v>0</v>
      </c>
      <c r="BG133" s="192">
        <f>IF(N133="zákl. přenesená",J133,0)</f>
        <v>0</v>
      </c>
      <c r="BH133" s="192">
        <f>IF(N133="sníž. přenesená",J133,0)</f>
        <v>0</v>
      </c>
      <c r="BI133" s="192">
        <f>IF(N133="nulová",J133,0)</f>
        <v>0</v>
      </c>
      <c r="BJ133" s="19" t="s">
        <v>82</v>
      </c>
      <c r="BK133" s="192">
        <f>ROUND(I133*H133,2)</f>
        <v>0</v>
      </c>
      <c r="BL133" s="19" t="s">
        <v>152</v>
      </c>
      <c r="BM133" s="191" t="s">
        <v>1806</v>
      </c>
    </row>
    <row r="134" s="2" customFormat="1">
      <c r="A134" s="38"/>
      <c r="B134" s="39"/>
      <c r="C134" s="38"/>
      <c r="D134" s="193" t="s">
        <v>154</v>
      </c>
      <c r="E134" s="38"/>
      <c r="F134" s="194" t="s">
        <v>1805</v>
      </c>
      <c r="G134" s="38"/>
      <c r="H134" s="38"/>
      <c r="I134" s="195"/>
      <c r="J134" s="38"/>
      <c r="K134" s="38"/>
      <c r="L134" s="39"/>
      <c r="M134" s="196"/>
      <c r="N134" s="197"/>
      <c r="O134" s="77"/>
      <c r="P134" s="77"/>
      <c r="Q134" s="77"/>
      <c r="R134" s="77"/>
      <c r="S134" s="77"/>
      <c r="T134" s="78"/>
      <c r="U134" s="38"/>
      <c r="V134" s="38"/>
      <c r="W134" s="38"/>
      <c r="X134" s="38"/>
      <c r="Y134" s="38"/>
      <c r="Z134" s="38"/>
      <c r="AA134" s="38"/>
      <c r="AB134" s="38"/>
      <c r="AC134" s="38"/>
      <c r="AD134" s="38"/>
      <c r="AE134" s="38"/>
      <c r="AT134" s="19" t="s">
        <v>154</v>
      </c>
      <c r="AU134" s="19" t="s">
        <v>82</v>
      </c>
    </row>
    <row r="135" s="2" customFormat="1" ht="16.5" customHeight="1">
      <c r="A135" s="38"/>
      <c r="B135" s="179"/>
      <c r="C135" s="180" t="s">
        <v>182</v>
      </c>
      <c r="D135" s="180" t="s">
        <v>147</v>
      </c>
      <c r="E135" s="181" t="s">
        <v>1807</v>
      </c>
      <c r="F135" s="182" t="s">
        <v>1808</v>
      </c>
      <c r="G135" s="183" t="s">
        <v>392</v>
      </c>
      <c r="H135" s="184">
        <v>35</v>
      </c>
      <c r="I135" s="185"/>
      <c r="J135" s="186">
        <f>ROUND(I135*H135,2)</f>
        <v>0</v>
      </c>
      <c r="K135" s="182" t="s">
        <v>1</v>
      </c>
      <c r="L135" s="39"/>
      <c r="M135" s="187" t="s">
        <v>1</v>
      </c>
      <c r="N135" s="188" t="s">
        <v>39</v>
      </c>
      <c r="O135" s="77"/>
      <c r="P135" s="189">
        <f>O135*H135</f>
        <v>0</v>
      </c>
      <c r="Q135" s="189">
        <v>0</v>
      </c>
      <c r="R135" s="189">
        <f>Q135*H135</f>
        <v>0</v>
      </c>
      <c r="S135" s="189">
        <v>0</v>
      </c>
      <c r="T135" s="190">
        <f>S135*H135</f>
        <v>0</v>
      </c>
      <c r="U135" s="38"/>
      <c r="V135" s="38"/>
      <c r="W135" s="38"/>
      <c r="X135" s="38"/>
      <c r="Y135" s="38"/>
      <c r="Z135" s="38"/>
      <c r="AA135" s="38"/>
      <c r="AB135" s="38"/>
      <c r="AC135" s="38"/>
      <c r="AD135" s="38"/>
      <c r="AE135" s="38"/>
      <c r="AR135" s="191" t="s">
        <v>152</v>
      </c>
      <c r="AT135" s="191" t="s">
        <v>147</v>
      </c>
      <c r="AU135" s="191" t="s">
        <v>82</v>
      </c>
      <c r="AY135" s="19" t="s">
        <v>145</v>
      </c>
      <c r="BE135" s="192">
        <f>IF(N135="základní",J135,0)</f>
        <v>0</v>
      </c>
      <c r="BF135" s="192">
        <f>IF(N135="snížená",J135,0)</f>
        <v>0</v>
      </c>
      <c r="BG135" s="192">
        <f>IF(N135="zákl. přenesená",J135,0)</f>
        <v>0</v>
      </c>
      <c r="BH135" s="192">
        <f>IF(N135="sníž. přenesená",J135,0)</f>
        <v>0</v>
      </c>
      <c r="BI135" s="192">
        <f>IF(N135="nulová",J135,0)</f>
        <v>0</v>
      </c>
      <c r="BJ135" s="19" t="s">
        <v>82</v>
      </c>
      <c r="BK135" s="192">
        <f>ROUND(I135*H135,2)</f>
        <v>0</v>
      </c>
      <c r="BL135" s="19" t="s">
        <v>152</v>
      </c>
      <c r="BM135" s="191" t="s">
        <v>1809</v>
      </c>
    </row>
    <row r="136" s="2" customFormat="1">
      <c r="A136" s="38"/>
      <c r="B136" s="39"/>
      <c r="C136" s="38"/>
      <c r="D136" s="193" t="s">
        <v>154</v>
      </c>
      <c r="E136" s="38"/>
      <c r="F136" s="194" t="s">
        <v>1808</v>
      </c>
      <c r="G136" s="38"/>
      <c r="H136" s="38"/>
      <c r="I136" s="195"/>
      <c r="J136" s="38"/>
      <c r="K136" s="38"/>
      <c r="L136" s="39"/>
      <c r="M136" s="196"/>
      <c r="N136" s="197"/>
      <c r="O136" s="77"/>
      <c r="P136" s="77"/>
      <c r="Q136" s="77"/>
      <c r="R136" s="77"/>
      <c r="S136" s="77"/>
      <c r="T136" s="78"/>
      <c r="U136" s="38"/>
      <c r="V136" s="38"/>
      <c r="W136" s="38"/>
      <c r="X136" s="38"/>
      <c r="Y136" s="38"/>
      <c r="Z136" s="38"/>
      <c r="AA136" s="38"/>
      <c r="AB136" s="38"/>
      <c r="AC136" s="38"/>
      <c r="AD136" s="38"/>
      <c r="AE136" s="38"/>
      <c r="AT136" s="19" t="s">
        <v>154</v>
      </c>
      <c r="AU136" s="19" t="s">
        <v>82</v>
      </c>
    </row>
    <row r="137" s="2" customFormat="1" ht="16.5" customHeight="1">
      <c r="A137" s="38"/>
      <c r="B137" s="179"/>
      <c r="C137" s="180" t="s">
        <v>190</v>
      </c>
      <c r="D137" s="180" t="s">
        <v>147</v>
      </c>
      <c r="E137" s="181" t="s">
        <v>1810</v>
      </c>
      <c r="F137" s="182" t="s">
        <v>1811</v>
      </c>
      <c r="G137" s="183" t="s">
        <v>392</v>
      </c>
      <c r="H137" s="184">
        <v>70</v>
      </c>
      <c r="I137" s="185"/>
      <c r="J137" s="186">
        <f>ROUND(I137*H137,2)</f>
        <v>0</v>
      </c>
      <c r="K137" s="182" t="s">
        <v>1</v>
      </c>
      <c r="L137" s="39"/>
      <c r="M137" s="187" t="s">
        <v>1</v>
      </c>
      <c r="N137" s="188" t="s">
        <v>39</v>
      </c>
      <c r="O137" s="77"/>
      <c r="P137" s="189">
        <f>O137*H137</f>
        <v>0</v>
      </c>
      <c r="Q137" s="189">
        <v>0</v>
      </c>
      <c r="R137" s="189">
        <f>Q137*H137</f>
        <v>0</v>
      </c>
      <c r="S137" s="189">
        <v>0</v>
      </c>
      <c r="T137" s="190">
        <f>S137*H137</f>
        <v>0</v>
      </c>
      <c r="U137" s="38"/>
      <c r="V137" s="38"/>
      <c r="W137" s="38"/>
      <c r="X137" s="38"/>
      <c r="Y137" s="38"/>
      <c r="Z137" s="38"/>
      <c r="AA137" s="38"/>
      <c r="AB137" s="38"/>
      <c r="AC137" s="38"/>
      <c r="AD137" s="38"/>
      <c r="AE137" s="38"/>
      <c r="AR137" s="191" t="s">
        <v>152</v>
      </c>
      <c r="AT137" s="191" t="s">
        <v>147</v>
      </c>
      <c r="AU137" s="191" t="s">
        <v>82</v>
      </c>
      <c r="AY137" s="19" t="s">
        <v>145</v>
      </c>
      <c r="BE137" s="192">
        <f>IF(N137="základní",J137,0)</f>
        <v>0</v>
      </c>
      <c r="BF137" s="192">
        <f>IF(N137="snížená",J137,0)</f>
        <v>0</v>
      </c>
      <c r="BG137" s="192">
        <f>IF(N137="zákl. přenesená",J137,0)</f>
        <v>0</v>
      </c>
      <c r="BH137" s="192">
        <f>IF(N137="sníž. přenesená",J137,0)</f>
        <v>0</v>
      </c>
      <c r="BI137" s="192">
        <f>IF(N137="nulová",J137,0)</f>
        <v>0</v>
      </c>
      <c r="BJ137" s="19" t="s">
        <v>82</v>
      </c>
      <c r="BK137" s="192">
        <f>ROUND(I137*H137,2)</f>
        <v>0</v>
      </c>
      <c r="BL137" s="19" t="s">
        <v>152</v>
      </c>
      <c r="BM137" s="191" t="s">
        <v>1812</v>
      </c>
    </row>
    <row r="138" s="2" customFormat="1">
      <c r="A138" s="38"/>
      <c r="B138" s="39"/>
      <c r="C138" s="38"/>
      <c r="D138" s="193" t="s">
        <v>154</v>
      </c>
      <c r="E138" s="38"/>
      <c r="F138" s="194" t="s">
        <v>1811</v>
      </c>
      <c r="G138" s="38"/>
      <c r="H138" s="38"/>
      <c r="I138" s="195"/>
      <c r="J138" s="38"/>
      <c r="K138" s="38"/>
      <c r="L138" s="39"/>
      <c r="M138" s="196"/>
      <c r="N138" s="197"/>
      <c r="O138" s="77"/>
      <c r="P138" s="77"/>
      <c r="Q138" s="77"/>
      <c r="R138" s="77"/>
      <c r="S138" s="77"/>
      <c r="T138" s="78"/>
      <c r="U138" s="38"/>
      <c r="V138" s="38"/>
      <c r="W138" s="38"/>
      <c r="X138" s="38"/>
      <c r="Y138" s="38"/>
      <c r="Z138" s="38"/>
      <c r="AA138" s="38"/>
      <c r="AB138" s="38"/>
      <c r="AC138" s="38"/>
      <c r="AD138" s="38"/>
      <c r="AE138" s="38"/>
      <c r="AT138" s="19" t="s">
        <v>154</v>
      </c>
      <c r="AU138" s="19" t="s">
        <v>82</v>
      </c>
    </row>
    <row r="139" s="2" customFormat="1" ht="16.5" customHeight="1">
      <c r="A139" s="38"/>
      <c r="B139" s="179"/>
      <c r="C139" s="180" t="s">
        <v>199</v>
      </c>
      <c r="D139" s="180" t="s">
        <v>147</v>
      </c>
      <c r="E139" s="181" t="s">
        <v>1813</v>
      </c>
      <c r="F139" s="182" t="s">
        <v>1814</v>
      </c>
      <c r="G139" s="183" t="s">
        <v>392</v>
      </c>
      <c r="H139" s="184">
        <v>140</v>
      </c>
      <c r="I139" s="185"/>
      <c r="J139" s="186">
        <f>ROUND(I139*H139,2)</f>
        <v>0</v>
      </c>
      <c r="K139" s="182" t="s">
        <v>1</v>
      </c>
      <c r="L139" s="39"/>
      <c r="M139" s="187" t="s">
        <v>1</v>
      </c>
      <c r="N139" s="188" t="s">
        <v>39</v>
      </c>
      <c r="O139" s="77"/>
      <c r="P139" s="189">
        <f>O139*H139</f>
        <v>0</v>
      </c>
      <c r="Q139" s="189">
        <v>0</v>
      </c>
      <c r="R139" s="189">
        <f>Q139*H139</f>
        <v>0</v>
      </c>
      <c r="S139" s="189">
        <v>0</v>
      </c>
      <c r="T139" s="190">
        <f>S139*H139</f>
        <v>0</v>
      </c>
      <c r="U139" s="38"/>
      <c r="V139" s="38"/>
      <c r="W139" s="38"/>
      <c r="X139" s="38"/>
      <c r="Y139" s="38"/>
      <c r="Z139" s="38"/>
      <c r="AA139" s="38"/>
      <c r="AB139" s="38"/>
      <c r="AC139" s="38"/>
      <c r="AD139" s="38"/>
      <c r="AE139" s="38"/>
      <c r="AR139" s="191" t="s">
        <v>152</v>
      </c>
      <c r="AT139" s="191" t="s">
        <v>147</v>
      </c>
      <c r="AU139" s="191" t="s">
        <v>82</v>
      </c>
      <c r="AY139" s="19" t="s">
        <v>145</v>
      </c>
      <c r="BE139" s="192">
        <f>IF(N139="základní",J139,0)</f>
        <v>0</v>
      </c>
      <c r="BF139" s="192">
        <f>IF(N139="snížená",J139,0)</f>
        <v>0</v>
      </c>
      <c r="BG139" s="192">
        <f>IF(N139="zákl. přenesená",J139,0)</f>
        <v>0</v>
      </c>
      <c r="BH139" s="192">
        <f>IF(N139="sníž. přenesená",J139,0)</f>
        <v>0</v>
      </c>
      <c r="BI139" s="192">
        <f>IF(N139="nulová",J139,0)</f>
        <v>0</v>
      </c>
      <c r="BJ139" s="19" t="s">
        <v>82</v>
      </c>
      <c r="BK139" s="192">
        <f>ROUND(I139*H139,2)</f>
        <v>0</v>
      </c>
      <c r="BL139" s="19" t="s">
        <v>152</v>
      </c>
      <c r="BM139" s="191" t="s">
        <v>1815</v>
      </c>
    </row>
    <row r="140" s="2" customFormat="1">
      <c r="A140" s="38"/>
      <c r="B140" s="39"/>
      <c r="C140" s="38"/>
      <c r="D140" s="193" t="s">
        <v>154</v>
      </c>
      <c r="E140" s="38"/>
      <c r="F140" s="194" t="s">
        <v>1814</v>
      </c>
      <c r="G140" s="38"/>
      <c r="H140" s="38"/>
      <c r="I140" s="195"/>
      <c r="J140" s="38"/>
      <c r="K140" s="38"/>
      <c r="L140" s="39"/>
      <c r="M140" s="196"/>
      <c r="N140" s="197"/>
      <c r="O140" s="77"/>
      <c r="P140" s="77"/>
      <c r="Q140" s="77"/>
      <c r="R140" s="77"/>
      <c r="S140" s="77"/>
      <c r="T140" s="78"/>
      <c r="U140" s="38"/>
      <c r="V140" s="38"/>
      <c r="W140" s="38"/>
      <c r="X140" s="38"/>
      <c r="Y140" s="38"/>
      <c r="Z140" s="38"/>
      <c r="AA140" s="38"/>
      <c r="AB140" s="38"/>
      <c r="AC140" s="38"/>
      <c r="AD140" s="38"/>
      <c r="AE140" s="38"/>
      <c r="AT140" s="19" t="s">
        <v>154</v>
      </c>
      <c r="AU140" s="19" t="s">
        <v>82</v>
      </c>
    </row>
    <row r="141" s="2" customFormat="1" ht="16.5" customHeight="1">
      <c r="A141" s="38"/>
      <c r="B141" s="179"/>
      <c r="C141" s="180" t="s">
        <v>207</v>
      </c>
      <c r="D141" s="180" t="s">
        <v>147</v>
      </c>
      <c r="E141" s="181" t="s">
        <v>1816</v>
      </c>
      <c r="F141" s="182" t="s">
        <v>1817</v>
      </c>
      <c r="G141" s="183" t="s">
        <v>392</v>
      </c>
      <c r="H141" s="184">
        <v>300</v>
      </c>
      <c r="I141" s="185"/>
      <c r="J141" s="186">
        <f>ROUND(I141*H141,2)</f>
        <v>0</v>
      </c>
      <c r="K141" s="182" t="s">
        <v>1</v>
      </c>
      <c r="L141" s="39"/>
      <c r="M141" s="187" t="s">
        <v>1</v>
      </c>
      <c r="N141" s="188" t="s">
        <v>39</v>
      </c>
      <c r="O141" s="77"/>
      <c r="P141" s="189">
        <f>O141*H141</f>
        <v>0</v>
      </c>
      <c r="Q141" s="189">
        <v>0</v>
      </c>
      <c r="R141" s="189">
        <f>Q141*H141</f>
        <v>0</v>
      </c>
      <c r="S141" s="189">
        <v>0</v>
      </c>
      <c r="T141" s="190">
        <f>S141*H141</f>
        <v>0</v>
      </c>
      <c r="U141" s="38"/>
      <c r="V141" s="38"/>
      <c r="W141" s="38"/>
      <c r="X141" s="38"/>
      <c r="Y141" s="38"/>
      <c r="Z141" s="38"/>
      <c r="AA141" s="38"/>
      <c r="AB141" s="38"/>
      <c r="AC141" s="38"/>
      <c r="AD141" s="38"/>
      <c r="AE141" s="38"/>
      <c r="AR141" s="191" t="s">
        <v>152</v>
      </c>
      <c r="AT141" s="191" t="s">
        <v>147</v>
      </c>
      <c r="AU141" s="191" t="s">
        <v>82</v>
      </c>
      <c r="AY141" s="19" t="s">
        <v>145</v>
      </c>
      <c r="BE141" s="192">
        <f>IF(N141="základní",J141,0)</f>
        <v>0</v>
      </c>
      <c r="BF141" s="192">
        <f>IF(N141="snížená",J141,0)</f>
        <v>0</v>
      </c>
      <c r="BG141" s="192">
        <f>IF(N141="zákl. přenesená",J141,0)</f>
        <v>0</v>
      </c>
      <c r="BH141" s="192">
        <f>IF(N141="sníž. přenesená",J141,0)</f>
        <v>0</v>
      </c>
      <c r="BI141" s="192">
        <f>IF(N141="nulová",J141,0)</f>
        <v>0</v>
      </c>
      <c r="BJ141" s="19" t="s">
        <v>82</v>
      </c>
      <c r="BK141" s="192">
        <f>ROUND(I141*H141,2)</f>
        <v>0</v>
      </c>
      <c r="BL141" s="19" t="s">
        <v>152</v>
      </c>
      <c r="BM141" s="191" t="s">
        <v>1818</v>
      </c>
    </row>
    <row r="142" s="2" customFormat="1">
      <c r="A142" s="38"/>
      <c r="B142" s="39"/>
      <c r="C142" s="38"/>
      <c r="D142" s="193" t="s">
        <v>154</v>
      </c>
      <c r="E142" s="38"/>
      <c r="F142" s="194" t="s">
        <v>1817</v>
      </c>
      <c r="G142" s="38"/>
      <c r="H142" s="38"/>
      <c r="I142" s="195"/>
      <c r="J142" s="38"/>
      <c r="K142" s="38"/>
      <c r="L142" s="39"/>
      <c r="M142" s="196"/>
      <c r="N142" s="197"/>
      <c r="O142" s="77"/>
      <c r="P142" s="77"/>
      <c r="Q142" s="77"/>
      <c r="R142" s="77"/>
      <c r="S142" s="77"/>
      <c r="T142" s="78"/>
      <c r="U142" s="38"/>
      <c r="V142" s="38"/>
      <c r="W142" s="38"/>
      <c r="X142" s="38"/>
      <c r="Y142" s="38"/>
      <c r="Z142" s="38"/>
      <c r="AA142" s="38"/>
      <c r="AB142" s="38"/>
      <c r="AC142" s="38"/>
      <c r="AD142" s="38"/>
      <c r="AE142" s="38"/>
      <c r="AT142" s="19" t="s">
        <v>154</v>
      </c>
      <c r="AU142" s="19" t="s">
        <v>82</v>
      </c>
    </row>
    <row r="143" s="2" customFormat="1" ht="16.5" customHeight="1">
      <c r="A143" s="38"/>
      <c r="B143" s="179"/>
      <c r="C143" s="180" t="s">
        <v>217</v>
      </c>
      <c r="D143" s="180" t="s">
        <v>147</v>
      </c>
      <c r="E143" s="181" t="s">
        <v>1819</v>
      </c>
      <c r="F143" s="182" t="s">
        <v>1820</v>
      </c>
      <c r="G143" s="183" t="s">
        <v>392</v>
      </c>
      <c r="H143" s="184">
        <v>200</v>
      </c>
      <c r="I143" s="185"/>
      <c r="J143" s="186">
        <f>ROUND(I143*H143,2)</f>
        <v>0</v>
      </c>
      <c r="K143" s="182" t="s">
        <v>1</v>
      </c>
      <c r="L143" s="39"/>
      <c r="M143" s="187" t="s">
        <v>1</v>
      </c>
      <c r="N143" s="188" t="s">
        <v>39</v>
      </c>
      <c r="O143" s="77"/>
      <c r="P143" s="189">
        <f>O143*H143</f>
        <v>0</v>
      </c>
      <c r="Q143" s="189">
        <v>0</v>
      </c>
      <c r="R143" s="189">
        <f>Q143*H143</f>
        <v>0</v>
      </c>
      <c r="S143" s="189">
        <v>0</v>
      </c>
      <c r="T143" s="190">
        <f>S143*H143</f>
        <v>0</v>
      </c>
      <c r="U143" s="38"/>
      <c r="V143" s="38"/>
      <c r="W143" s="38"/>
      <c r="X143" s="38"/>
      <c r="Y143" s="38"/>
      <c r="Z143" s="38"/>
      <c r="AA143" s="38"/>
      <c r="AB143" s="38"/>
      <c r="AC143" s="38"/>
      <c r="AD143" s="38"/>
      <c r="AE143" s="38"/>
      <c r="AR143" s="191" t="s">
        <v>152</v>
      </c>
      <c r="AT143" s="191" t="s">
        <v>147</v>
      </c>
      <c r="AU143" s="191" t="s">
        <v>82</v>
      </c>
      <c r="AY143" s="19" t="s">
        <v>145</v>
      </c>
      <c r="BE143" s="192">
        <f>IF(N143="základní",J143,0)</f>
        <v>0</v>
      </c>
      <c r="BF143" s="192">
        <f>IF(N143="snížená",J143,0)</f>
        <v>0</v>
      </c>
      <c r="BG143" s="192">
        <f>IF(N143="zákl. přenesená",J143,0)</f>
        <v>0</v>
      </c>
      <c r="BH143" s="192">
        <f>IF(N143="sníž. přenesená",J143,0)</f>
        <v>0</v>
      </c>
      <c r="BI143" s="192">
        <f>IF(N143="nulová",J143,0)</f>
        <v>0</v>
      </c>
      <c r="BJ143" s="19" t="s">
        <v>82</v>
      </c>
      <c r="BK143" s="192">
        <f>ROUND(I143*H143,2)</f>
        <v>0</v>
      </c>
      <c r="BL143" s="19" t="s">
        <v>152</v>
      </c>
      <c r="BM143" s="191" t="s">
        <v>1821</v>
      </c>
    </row>
    <row r="144" s="2" customFormat="1">
      <c r="A144" s="38"/>
      <c r="B144" s="39"/>
      <c r="C144" s="38"/>
      <c r="D144" s="193" t="s">
        <v>154</v>
      </c>
      <c r="E144" s="38"/>
      <c r="F144" s="194" t="s">
        <v>1820</v>
      </c>
      <c r="G144" s="38"/>
      <c r="H144" s="38"/>
      <c r="I144" s="195"/>
      <c r="J144" s="38"/>
      <c r="K144" s="38"/>
      <c r="L144" s="39"/>
      <c r="M144" s="196"/>
      <c r="N144" s="197"/>
      <c r="O144" s="77"/>
      <c r="P144" s="77"/>
      <c r="Q144" s="77"/>
      <c r="R144" s="77"/>
      <c r="S144" s="77"/>
      <c r="T144" s="78"/>
      <c r="U144" s="38"/>
      <c r="V144" s="38"/>
      <c r="W144" s="38"/>
      <c r="X144" s="38"/>
      <c r="Y144" s="38"/>
      <c r="Z144" s="38"/>
      <c r="AA144" s="38"/>
      <c r="AB144" s="38"/>
      <c r="AC144" s="38"/>
      <c r="AD144" s="38"/>
      <c r="AE144" s="38"/>
      <c r="AT144" s="19" t="s">
        <v>154</v>
      </c>
      <c r="AU144" s="19" t="s">
        <v>82</v>
      </c>
    </row>
    <row r="145" s="2" customFormat="1" ht="16.5" customHeight="1">
      <c r="A145" s="38"/>
      <c r="B145" s="179"/>
      <c r="C145" s="180" t="s">
        <v>224</v>
      </c>
      <c r="D145" s="180" t="s">
        <v>147</v>
      </c>
      <c r="E145" s="181" t="s">
        <v>1822</v>
      </c>
      <c r="F145" s="182" t="s">
        <v>1823</v>
      </c>
      <c r="G145" s="183" t="s">
        <v>392</v>
      </c>
      <c r="H145" s="184">
        <v>105</v>
      </c>
      <c r="I145" s="185"/>
      <c r="J145" s="186">
        <f>ROUND(I145*H145,2)</f>
        <v>0</v>
      </c>
      <c r="K145" s="182" t="s">
        <v>1</v>
      </c>
      <c r="L145" s="39"/>
      <c r="M145" s="187" t="s">
        <v>1</v>
      </c>
      <c r="N145" s="188" t="s">
        <v>39</v>
      </c>
      <c r="O145" s="77"/>
      <c r="P145" s="189">
        <f>O145*H145</f>
        <v>0</v>
      </c>
      <c r="Q145" s="189">
        <v>0</v>
      </c>
      <c r="R145" s="189">
        <f>Q145*H145</f>
        <v>0</v>
      </c>
      <c r="S145" s="189">
        <v>0</v>
      </c>
      <c r="T145" s="190">
        <f>S145*H145</f>
        <v>0</v>
      </c>
      <c r="U145" s="38"/>
      <c r="V145" s="38"/>
      <c r="W145" s="38"/>
      <c r="X145" s="38"/>
      <c r="Y145" s="38"/>
      <c r="Z145" s="38"/>
      <c r="AA145" s="38"/>
      <c r="AB145" s="38"/>
      <c r="AC145" s="38"/>
      <c r="AD145" s="38"/>
      <c r="AE145" s="38"/>
      <c r="AR145" s="191" t="s">
        <v>152</v>
      </c>
      <c r="AT145" s="191" t="s">
        <v>147</v>
      </c>
      <c r="AU145" s="191" t="s">
        <v>82</v>
      </c>
      <c r="AY145" s="19" t="s">
        <v>145</v>
      </c>
      <c r="BE145" s="192">
        <f>IF(N145="základní",J145,0)</f>
        <v>0</v>
      </c>
      <c r="BF145" s="192">
        <f>IF(N145="snížená",J145,0)</f>
        <v>0</v>
      </c>
      <c r="BG145" s="192">
        <f>IF(N145="zákl. přenesená",J145,0)</f>
        <v>0</v>
      </c>
      <c r="BH145" s="192">
        <f>IF(N145="sníž. přenesená",J145,0)</f>
        <v>0</v>
      </c>
      <c r="BI145" s="192">
        <f>IF(N145="nulová",J145,0)</f>
        <v>0</v>
      </c>
      <c r="BJ145" s="19" t="s">
        <v>82</v>
      </c>
      <c r="BK145" s="192">
        <f>ROUND(I145*H145,2)</f>
        <v>0</v>
      </c>
      <c r="BL145" s="19" t="s">
        <v>152</v>
      </c>
      <c r="BM145" s="191" t="s">
        <v>1824</v>
      </c>
    </row>
    <row r="146" s="2" customFormat="1">
      <c r="A146" s="38"/>
      <c r="B146" s="39"/>
      <c r="C146" s="38"/>
      <c r="D146" s="193" t="s">
        <v>154</v>
      </c>
      <c r="E146" s="38"/>
      <c r="F146" s="194" t="s">
        <v>1823</v>
      </c>
      <c r="G146" s="38"/>
      <c r="H146" s="38"/>
      <c r="I146" s="195"/>
      <c r="J146" s="38"/>
      <c r="K146" s="38"/>
      <c r="L146" s="39"/>
      <c r="M146" s="196"/>
      <c r="N146" s="197"/>
      <c r="O146" s="77"/>
      <c r="P146" s="77"/>
      <c r="Q146" s="77"/>
      <c r="R146" s="77"/>
      <c r="S146" s="77"/>
      <c r="T146" s="78"/>
      <c r="U146" s="38"/>
      <c r="V146" s="38"/>
      <c r="W146" s="38"/>
      <c r="X146" s="38"/>
      <c r="Y146" s="38"/>
      <c r="Z146" s="38"/>
      <c r="AA146" s="38"/>
      <c r="AB146" s="38"/>
      <c r="AC146" s="38"/>
      <c r="AD146" s="38"/>
      <c r="AE146" s="38"/>
      <c r="AT146" s="19" t="s">
        <v>154</v>
      </c>
      <c r="AU146" s="19" t="s">
        <v>82</v>
      </c>
    </row>
    <row r="147" s="2" customFormat="1" ht="16.5" customHeight="1">
      <c r="A147" s="38"/>
      <c r="B147" s="179"/>
      <c r="C147" s="180" t="s">
        <v>230</v>
      </c>
      <c r="D147" s="180" t="s">
        <v>147</v>
      </c>
      <c r="E147" s="181" t="s">
        <v>1825</v>
      </c>
      <c r="F147" s="182" t="s">
        <v>1826</v>
      </c>
      <c r="G147" s="183" t="s">
        <v>392</v>
      </c>
      <c r="H147" s="184">
        <v>70</v>
      </c>
      <c r="I147" s="185"/>
      <c r="J147" s="186">
        <f>ROUND(I147*H147,2)</f>
        <v>0</v>
      </c>
      <c r="K147" s="182" t="s">
        <v>1</v>
      </c>
      <c r="L147" s="39"/>
      <c r="M147" s="187" t="s">
        <v>1</v>
      </c>
      <c r="N147" s="188" t="s">
        <v>39</v>
      </c>
      <c r="O147" s="77"/>
      <c r="P147" s="189">
        <f>O147*H147</f>
        <v>0</v>
      </c>
      <c r="Q147" s="189">
        <v>0</v>
      </c>
      <c r="R147" s="189">
        <f>Q147*H147</f>
        <v>0</v>
      </c>
      <c r="S147" s="189">
        <v>0</v>
      </c>
      <c r="T147" s="190">
        <f>S147*H147</f>
        <v>0</v>
      </c>
      <c r="U147" s="38"/>
      <c r="V147" s="38"/>
      <c r="W147" s="38"/>
      <c r="X147" s="38"/>
      <c r="Y147" s="38"/>
      <c r="Z147" s="38"/>
      <c r="AA147" s="38"/>
      <c r="AB147" s="38"/>
      <c r="AC147" s="38"/>
      <c r="AD147" s="38"/>
      <c r="AE147" s="38"/>
      <c r="AR147" s="191" t="s">
        <v>152</v>
      </c>
      <c r="AT147" s="191" t="s">
        <v>147</v>
      </c>
      <c r="AU147" s="191" t="s">
        <v>82</v>
      </c>
      <c r="AY147" s="19" t="s">
        <v>145</v>
      </c>
      <c r="BE147" s="192">
        <f>IF(N147="základní",J147,0)</f>
        <v>0</v>
      </c>
      <c r="BF147" s="192">
        <f>IF(N147="snížená",J147,0)</f>
        <v>0</v>
      </c>
      <c r="BG147" s="192">
        <f>IF(N147="zákl. přenesená",J147,0)</f>
        <v>0</v>
      </c>
      <c r="BH147" s="192">
        <f>IF(N147="sníž. přenesená",J147,0)</f>
        <v>0</v>
      </c>
      <c r="BI147" s="192">
        <f>IF(N147="nulová",J147,0)</f>
        <v>0</v>
      </c>
      <c r="BJ147" s="19" t="s">
        <v>82</v>
      </c>
      <c r="BK147" s="192">
        <f>ROUND(I147*H147,2)</f>
        <v>0</v>
      </c>
      <c r="BL147" s="19" t="s">
        <v>152</v>
      </c>
      <c r="BM147" s="191" t="s">
        <v>1827</v>
      </c>
    </row>
    <row r="148" s="2" customFormat="1">
      <c r="A148" s="38"/>
      <c r="B148" s="39"/>
      <c r="C148" s="38"/>
      <c r="D148" s="193" t="s">
        <v>154</v>
      </c>
      <c r="E148" s="38"/>
      <c r="F148" s="194" t="s">
        <v>1826</v>
      </c>
      <c r="G148" s="38"/>
      <c r="H148" s="38"/>
      <c r="I148" s="195"/>
      <c r="J148" s="38"/>
      <c r="K148" s="38"/>
      <c r="L148" s="39"/>
      <c r="M148" s="196"/>
      <c r="N148" s="197"/>
      <c r="O148" s="77"/>
      <c r="P148" s="77"/>
      <c r="Q148" s="77"/>
      <c r="R148" s="77"/>
      <c r="S148" s="77"/>
      <c r="T148" s="78"/>
      <c r="U148" s="38"/>
      <c r="V148" s="38"/>
      <c r="W148" s="38"/>
      <c r="X148" s="38"/>
      <c r="Y148" s="38"/>
      <c r="Z148" s="38"/>
      <c r="AA148" s="38"/>
      <c r="AB148" s="38"/>
      <c r="AC148" s="38"/>
      <c r="AD148" s="38"/>
      <c r="AE148" s="38"/>
      <c r="AT148" s="19" t="s">
        <v>154</v>
      </c>
      <c r="AU148" s="19" t="s">
        <v>82</v>
      </c>
    </row>
    <row r="149" s="2" customFormat="1" ht="16.5" customHeight="1">
      <c r="A149" s="38"/>
      <c r="B149" s="179"/>
      <c r="C149" s="180" t="s">
        <v>8</v>
      </c>
      <c r="D149" s="180" t="s">
        <v>147</v>
      </c>
      <c r="E149" s="181" t="s">
        <v>1828</v>
      </c>
      <c r="F149" s="182" t="s">
        <v>1829</v>
      </c>
      <c r="G149" s="183" t="s">
        <v>392</v>
      </c>
      <c r="H149" s="184">
        <v>35</v>
      </c>
      <c r="I149" s="185"/>
      <c r="J149" s="186">
        <f>ROUND(I149*H149,2)</f>
        <v>0</v>
      </c>
      <c r="K149" s="182" t="s">
        <v>1</v>
      </c>
      <c r="L149" s="39"/>
      <c r="M149" s="187" t="s">
        <v>1</v>
      </c>
      <c r="N149" s="188" t="s">
        <v>39</v>
      </c>
      <c r="O149" s="77"/>
      <c r="P149" s="189">
        <f>O149*H149</f>
        <v>0</v>
      </c>
      <c r="Q149" s="189">
        <v>0</v>
      </c>
      <c r="R149" s="189">
        <f>Q149*H149</f>
        <v>0</v>
      </c>
      <c r="S149" s="189">
        <v>0</v>
      </c>
      <c r="T149" s="190">
        <f>S149*H149</f>
        <v>0</v>
      </c>
      <c r="U149" s="38"/>
      <c r="V149" s="38"/>
      <c r="W149" s="38"/>
      <c r="X149" s="38"/>
      <c r="Y149" s="38"/>
      <c r="Z149" s="38"/>
      <c r="AA149" s="38"/>
      <c r="AB149" s="38"/>
      <c r="AC149" s="38"/>
      <c r="AD149" s="38"/>
      <c r="AE149" s="38"/>
      <c r="AR149" s="191" t="s">
        <v>152</v>
      </c>
      <c r="AT149" s="191" t="s">
        <v>147</v>
      </c>
      <c r="AU149" s="191" t="s">
        <v>82</v>
      </c>
      <c r="AY149" s="19" t="s">
        <v>145</v>
      </c>
      <c r="BE149" s="192">
        <f>IF(N149="základní",J149,0)</f>
        <v>0</v>
      </c>
      <c r="BF149" s="192">
        <f>IF(N149="snížená",J149,0)</f>
        <v>0</v>
      </c>
      <c r="BG149" s="192">
        <f>IF(N149="zákl. přenesená",J149,0)</f>
        <v>0</v>
      </c>
      <c r="BH149" s="192">
        <f>IF(N149="sníž. přenesená",J149,0)</f>
        <v>0</v>
      </c>
      <c r="BI149" s="192">
        <f>IF(N149="nulová",J149,0)</f>
        <v>0</v>
      </c>
      <c r="BJ149" s="19" t="s">
        <v>82</v>
      </c>
      <c r="BK149" s="192">
        <f>ROUND(I149*H149,2)</f>
        <v>0</v>
      </c>
      <c r="BL149" s="19" t="s">
        <v>152</v>
      </c>
      <c r="BM149" s="191" t="s">
        <v>1830</v>
      </c>
    </row>
    <row r="150" s="2" customFormat="1">
      <c r="A150" s="38"/>
      <c r="B150" s="39"/>
      <c r="C150" s="38"/>
      <c r="D150" s="193" t="s">
        <v>154</v>
      </c>
      <c r="E150" s="38"/>
      <c r="F150" s="194" t="s">
        <v>1829</v>
      </c>
      <c r="G150" s="38"/>
      <c r="H150" s="38"/>
      <c r="I150" s="195"/>
      <c r="J150" s="38"/>
      <c r="K150" s="38"/>
      <c r="L150" s="39"/>
      <c r="M150" s="196"/>
      <c r="N150" s="197"/>
      <c r="O150" s="77"/>
      <c r="P150" s="77"/>
      <c r="Q150" s="77"/>
      <c r="R150" s="77"/>
      <c r="S150" s="77"/>
      <c r="T150" s="78"/>
      <c r="U150" s="38"/>
      <c r="V150" s="38"/>
      <c r="W150" s="38"/>
      <c r="X150" s="38"/>
      <c r="Y150" s="38"/>
      <c r="Z150" s="38"/>
      <c r="AA150" s="38"/>
      <c r="AB150" s="38"/>
      <c r="AC150" s="38"/>
      <c r="AD150" s="38"/>
      <c r="AE150" s="38"/>
      <c r="AT150" s="19" t="s">
        <v>154</v>
      </c>
      <c r="AU150" s="19" t="s">
        <v>82</v>
      </c>
    </row>
    <row r="151" s="2" customFormat="1" ht="16.5" customHeight="1">
      <c r="A151" s="38"/>
      <c r="B151" s="179"/>
      <c r="C151" s="180" t="s">
        <v>243</v>
      </c>
      <c r="D151" s="180" t="s">
        <v>147</v>
      </c>
      <c r="E151" s="181" t="s">
        <v>1831</v>
      </c>
      <c r="F151" s="182" t="s">
        <v>1832</v>
      </c>
      <c r="G151" s="183" t="s">
        <v>392</v>
      </c>
      <c r="H151" s="184">
        <v>35</v>
      </c>
      <c r="I151" s="185"/>
      <c r="J151" s="186">
        <f>ROUND(I151*H151,2)</f>
        <v>0</v>
      </c>
      <c r="K151" s="182" t="s">
        <v>1</v>
      </c>
      <c r="L151" s="39"/>
      <c r="M151" s="187" t="s">
        <v>1</v>
      </c>
      <c r="N151" s="188" t="s">
        <v>39</v>
      </c>
      <c r="O151" s="77"/>
      <c r="P151" s="189">
        <f>O151*H151</f>
        <v>0</v>
      </c>
      <c r="Q151" s="189">
        <v>0</v>
      </c>
      <c r="R151" s="189">
        <f>Q151*H151</f>
        <v>0</v>
      </c>
      <c r="S151" s="189">
        <v>0</v>
      </c>
      <c r="T151" s="190">
        <f>S151*H151</f>
        <v>0</v>
      </c>
      <c r="U151" s="38"/>
      <c r="V151" s="38"/>
      <c r="W151" s="38"/>
      <c r="X151" s="38"/>
      <c r="Y151" s="38"/>
      <c r="Z151" s="38"/>
      <c r="AA151" s="38"/>
      <c r="AB151" s="38"/>
      <c r="AC151" s="38"/>
      <c r="AD151" s="38"/>
      <c r="AE151" s="38"/>
      <c r="AR151" s="191" t="s">
        <v>152</v>
      </c>
      <c r="AT151" s="191" t="s">
        <v>147</v>
      </c>
      <c r="AU151" s="191" t="s">
        <v>82</v>
      </c>
      <c r="AY151" s="19" t="s">
        <v>145</v>
      </c>
      <c r="BE151" s="192">
        <f>IF(N151="základní",J151,0)</f>
        <v>0</v>
      </c>
      <c r="BF151" s="192">
        <f>IF(N151="snížená",J151,0)</f>
        <v>0</v>
      </c>
      <c r="BG151" s="192">
        <f>IF(N151="zákl. přenesená",J151,0)</f>
        <v>0</v>
      </c>
      <c r="BH151" s="192">
        <f>IF(N151="sníž. přenesená",J151,0)</f>
        <v>0</v>
      </c>
      <c r="BI151" s="192">
        <f>IF(N151="nulová",J151,0)</f>
        <v>0</v>
      </c>
      <c r="BJ151" s="19" t="s">
        <v>82</v>
      </c>
      <c r="BK151" s="192">
        <f>ROUND(I151*H151,2)</f>
        <v>0</v>
      </c>
      <c r="BL151" s="19" t="s">
        <v>152</v>
      </c>
      <c r="BM151" s="191" t="s">
        <v>1833</v>
      </c>
    </row>
    <row r="152" s="2" customFormat="1">
      <c r="A152" s="38"/>
      <c r="B152" s="39"/>
      <c r="C152" s="38"/>
      <c r="D152" s="193" t="s">
        <v>154</v>
      </c>
      <c r="E152" s="38"/>
      <c r="F152" s="194" t="s">
        <v>1832</v>
      </c>
      <c r="G152" s="38"/>
      <c r="H152" s="38"/>
      <c r="I152" s="195"/>
      <c r="J152" s="38"/>
      <c r="K152" s="38"/>
      <c r="L152" s="39"/>
      <c r="M152" s="196"/>
      <c r="N152" s="197"/>
      <c r="O152" s="77"/>
      <c r="P152" s="77"/>
      <c r="Q152" s="77"/>
      <c r="R152" s="77"/>
      <c r="S152" s="77"/>
      <c r="T152" s="78"/>
      <c r="U152" s="38"/>
      <c r="V152" s="38"/>
      <c r="W152" s="38"/>
      <c r="X152" s="38"/>
      <c r="Y152" s="38"/>
      <c r="Z152" s="38"/>
      <c r="AA152" s="38"/>
      <c r="AB152" s="38"/>
      <c r="AC152" s="38"/>
      <c r="AD152" s="38"/>
      <c r="AE152" s="38"/>
      <c r="AT152" s="19" t="s">
        <v>154</v>
      </c>
      <c r="AU152" s="19" t="s">
        <v>82</v>
      </c>
    </row>
    <row r="153" s="2" customFormat="1" ht="16.5" customHeight="1">
      <c r="A153" s="38"/>
      <c r="B153" s="179"/>
      <c r="C153" s="180" t="s">
        <v>250</v>
      </c>
      <c r="D153" s="180" t="s">
        <v>147</v>
      </c>
      <c r="E153" s="181" t="s">
        <v>1834</v>
      </c>
      <c r="F153" s="182" t="s">
        <v>1835</v>
      </c>
      <c r="G153" s="183" t="s">
        <v>392</v>
      </c>
      <c r="H153" s="184">
        <v>35</v>
      </c>
      <c r="I153" s="185"/>
      <c r="J153" s="186">
        <f>ROUND(I153*H153,2)</f>
        <v>0</v>
      </c>
      <c r="K153" s="182" t="s">
        <v>1</v>
      </c>
      <c r="L153" s="39"/>
      <c r="M153" s="187" t="s">
        <v>1</v>
      </c>
      <c r="N153" s="188" t="s">
        <v>39</v>
      </c>
      <c r="O153" s="77"/>
      <c r="P153" s="189">
        <f>O153*H153</f>
        <v>0</v>
      </c>
      <c r="Q153" s="189">
        <v>0</v>
      </c>
      <c r="R153" s="189">
        <f>Q153*H153</f>
        <v>0</v>
      </c>
      <c r="S153" s="189">
        <v>0</v>
      </c>
      <c r="T153" s="190">
        <f>S153*H153</f>
        <v>0</v>
      </c>
      <c r="U153" s="38"/>
      <c r="V153" s="38"/>
      <c r="W153" s="38"/>
      <c r="X153" s="38"/>
      <c r="Y153" s="38"/>
      <c r="Z153" s="38"/>
      <c r="AA153" s="38"/>
      <c r="AB153" s="38"/>
      <c r="AC153" s="38"/>
      <c r="AD153" s="38"/>
      <c r="AE153" s="38"/>
      <c r="AR153" s="191" t="s">
        <v>152</v>
      </c>
      <c r="AT153" s="191" t="s">
        <v>147</v>
      </c>
      <c r="AU153" s="191" t="s">
        <v>82</v>
      </c>
      <c r="AY153" s="19" t="s">
        <v>145</v>
      </c>
      <c r="BE153" s="192">
        <f>IF(N153="základní",J153,0)</f>
        <v>0</v>
      </c>
      <c r="BF153" s="192">
        <f>IF(N153="snížená",J153,0)</f>
        <v>0</v>
      </c>
      <c r="BG153" s="192">
        <f>IF(N153="zákl. přenesená",J153,0)</f>
        <v>0</v>
      </c>
      <c r="BH153" s="192">
        <f>IF(N153="sníž. přenesená",J153,0)</f>
        <v>0</v>
      </c>
      <c r="BI153" s="192">
        <f>IF(N153="nulová",J153,0)</f>
        <v>0</v>
      </c>
      <c r="BJ153" s="19" t="s">
        <v>82</v>
      </c>
      <c r="BK153" s="192">
        <f>ROUND(I153*H153,2)</f>
        <v>0</v>
      </c>
      <c r="BL153" s="19" t="s">
        <v>152</v>
      </c>
      <c r="BM153" s="191" t="s">
        <v>1836</v>
      </c>
    </row>
    <row r="154" s="2" customFormat="1">
      <c r="A154" s="38"/>
      <c r="B154" s="39"/>
      <c r="C154" s="38"/>
      <c r="D154" s="193" t="s">
        <v>154</v>
      </c>
      <c r="E154" s="38"/>
      <c r="F154" s="194" t="s">
        <v>1835</v>
      </c>
      <c r="G154" s="38"/>
      <c r="H154" s="38"/>
      <c r="I154" s="195"/>
      <c r="J154" s="38"/>
      <c r="K154" s="38"/>
      <c r="L154" s="39"/>
      <c r="M154" s="196"/>
      <c r="N154" s="197"/>
      <c r="O154" s="77"/>
      <c r="P154" s="77"/>
      <c r="Q154" s="77"/>
      <c r="R154" s="77"/>
      <c r="S154" s="77"/>
      <c r="T154" s="78"/>
      <c r="U154" s="38"/>
      <c r="V154" s="38"/>
      <c r="W154" s="38"/>
      <c r="X154" s="38"/>
      <c r="Y154" s="38"/>
      <c r="Z154" s="38"/>
      <c r="AA154" s="38"/>
      <c r="AB154" s="38"/>
      <c r="AC154" s="38"/>
      <c r="AD154" s="38"/>
      <c r="AE154" s="38"/>
      <c r="AT154" s="19" t="s">
        <v>154</v>
      </c>
      <c r="AU154" s="19" t="s">
        <v>82</v>
      </c>
    </row>
    <row r="155" s="2" customFormat="1" ht="16.5" customHeight="1">
      <c r="A155" s="38"/>
      <c r="B155" s="179"/>
      <c r="C155" s="180" t="s">
        <v>257</v>
      </c>
      <c r="D155" s="180" t="s">
        <v>147</v>
      </c>
      <c r="E155" s="181" t="s">
        <v>1837</v>
      </c>
      <c r="F155" s="182" t="s">
        <v>1838</v>
      </c>
      <c r="G155" s="183" t="s">
        <v>392</v>
      </c>
      <c r="H155" s="184">
        <v>35</v>
      </c>
      <c r="I155" s="185"/>
      <c r="J155" s="186">
        <f>ROUND(I155*H155,2)</f>
        <v>0</v>
      </c>
      <c r="K155" s="182" t="s">
        <v>1</v>
      </c>
      <c r="L155" s="39"/>
      <c r="M155" s="187" t="s">
        <v>1</v>
      </c>
      <c r="N155" s="188" t="s">
        <v>39</v>
      </c>
      <c r="O155" s="77"/>
      <c r="P155" s="189">
        <f>O155*H155</f>
        <v>0</v>
      </c>
      <c r="Q155" s="189">
        <v>0</v>
      </c>
      <c r="R155" s="189">
        <f>Q155*H155</f>
        <v>0</v>
      </c>
      <c r="S155" s="189">
        <v>0</v>
      </c>
      <c r="T155" s="190">
        <f>S155*H155</f>
        <v>0</v>
      </c>
      <c r="U155" s="38"/>
      <c r="V155" s="38"/>
      <c r="W155" s="38"/>
      <c r="X155" s="38"/>
      <c r="Y155" s="38"/>
      <c r="Z155" s="38"/>
      <c r="AA155" s="38"/>
      <c r="AB155" s="38"/>
      <c r="AC155" s="38"/>
      <c r="AD155" s="38"/>
      <c r="AE155" s="38"/>
      <c r="AR155" s="191" t="s">
        <v>152</v>
      </c>
      <c r="AT155" s="191" t="s">
        <v>147</v>
      </c>
      <c r="AU155" s="191" t="s">
        <v>82</v>
      </c>
      <c r="AY155" s="19" t="s">
        <v>145</v>
      </c>
      <c r="BE155" s="192">
        <f>IF(N155="základní",J155,0)</f>
        <v>0</v>
      </c>
      <c r="BF155" s="192">
        <f>IF(N155="snížená",J155,0)</f>
        <v>0</v>
      </c>
      <c r="BG155" s="192">
        <f>IF(N155="zákl. přenesená",J155,0)</f>
        <v>0</v>
      </c>
      <c r="BH155" s="192">
        <f>IF(N155="sníž. přenesená",J155,0)</f>
        <v>0</v>
      </c>
      <c r="BI155" s="192">
        <f>IF(N155="nulová",J155,0)</f>
        <v>0</v>
      </c>
      <c r="BJ155" s="19" t="s">
        <v>82</v>
      </c>
      <c r="BK155" s="192">
        <f>ROUND(I155*H155,2)</f>
        <v>0</v>
      </c>
      <c r="BL155" s="19" t="s">
        <v>152</v>
      </c>
      <c r="BM155" s="191" t="s">
        <v>1839</v>
      </c>
    </row>
    <row r="156" s="2" customFormat="1">
      <c r="A156" s="38"/>
      <c r="B156" s="39"/>
      <c r="C156" s="38"/>
      <c r="D156" s="193" t="s">
        <v>154</v>
      </c>
      <c r="E156" s="38"/>
      <c r="F156" s="194" t="s">
        <v>1838</v>
      </c>
      <c r="G156" s="38"/>
      <c r="H156" s="38"/>
      <c r="I156" s="195"/>
      <c r="J156" s="38"/>
      <c r="K156" s="38"/>
      <c r="L156" s="39"/>
      <c r="M156" s="196"/>
      <c r="N156" s="197"/>
      <c r="O156" s="77"/>
      <c r="P156" s="77"/>
      <c r="Q156" s="77"/>
      <c r="R156" s="77"/>
      <c r="S156" s="77"/>
      <c r="T156" s="78"/>
      <c r="U156" s="38"/>
      <c r="V156" s="38"/>
      <c r="W156" s="38"/>
      <c r="X156" s="38"/>
      <c r="Y156" s="38"/>
      <c r="Z156" s="38"/>
      <c r="AA156" s="38"/>
      <c r="AB156" s="38"/>
      <c r="AC156" s="38"/>
      <c r="AD156" s="38"/>
      <c r="AE156" s="38"/>
      <c r="AT156" s="19" t="s">
        <v>154</v>
      </c>
      <c r="AU156" s="19" t="s">
        <v>82</v>
      </c>
    </row>
    <row r="157" s="2" customFormat="1" ht="16.5" customHeight="1">
      <c r="A157" s="38"/>
      <c r="B157" s="179"/>
      <c r="C157" s="180" t="s">
        <v>263</v>
      </c>
      <c r="D157" s="180" t="s">
        <v>147</v>
      </c>
      <c r="E157" s="181" t="s">
        <v>1840</v>
      </c>
      <c r="F157" s="182" t="s">
        <v>1841</v>
      </c>
      <c r="G157" s="183" t="s">
        <v>273</v>
      </c>
      <c r="H157" s="184">
        <v>1</v>
      </c>
      <c r="I157" s="185"/>
      <c r="J157" s="186">
        <f>ROUND(I157*H157,2)</f>
        <v>0</v>
      </c>
      <c r="K157" s="182" t="s">
        <v>1</v>
      </c>
      <c r="L157" s="39"/>
      <c r="M157" s="187" t="s">
        <v>1</v>
      </c>
      <c r="N157" s="188" t="s">
        <v>39</v>
      </c>
      <c r="O157" s="77"/>
      <c r="P157" s="189">
        <f>O157*H157</f>
        <v>0</v>
      </c>
      <c r="Q157" s="189">
        <v>0</v>
      </c>
      <c r="R157" s="189">
        <f>Q157*H157</f>
        <v>0</v>
      </c>
      <c r="S157" s="189">
        <v>0</v>
      </c>
      <c r="T157" s="190">
        <f>S157*H157</f>
        <v>0</v>
      </c>
      <c r="U157" s="38"/>
      <c r="V157" s="38"/>
      <c r="W157" s="38"/>
      <c r="X157" s="38"/>
      <c r="Y157" s="38"/>
      <c r="Z157" s="38"/>
      <c r="AA157" s="38"/>
      <c r="AB157" s="38"/>
      <c r="AC157" s="38"/>
      <c r="AD157" s="38"/>
      <c r="AE157" s="38"/>
      <c r="AR157" s="191" t="s">
        <v>152</v>
      </c>
      <c r="AT157" s="191" t="s">
        <v>147</v>
      </c>
      <c r="AU157" s="191" t="s">
        <v>82</v>
      </c>
      <c r="AY157" s="19" t="s">
        <v>145</v>
      </c>
      <c r="BE157" s="192">
        <f>IF(N157="základní",J157,0)</f>
        <v>0</v>
      </c>
      <c r="BF157" s="192">
        <f>IF(N157="snížená",J157,0)</f>
        <v>0</v>
      </c>
      <c r="BG157" s="192">
        <f>IF(N157="zákl. přenesená",J157,0)</f>
        <v>0</v>
      </c>
      <c r="BH157" s="192">
        <f>IF(N157="sníž. přenesená",J157,0)</f>
        <v>0</v>
      </c>
      <c r="BI157" s="192">
        <f>IF(N157="nulová",J157,0)</f>
        <v>0</v>
      </c>
      <c r="BJ157" s="19" t="s">
        <v>82</v>
      </c>
      <c r="BK157" s="192">
        <f>ROUND(I157*H157,2)</f>
        <v>0</v>
      </c>
      <c r="BL157" s="19" t="s">
        <v>152</v>
      </c>
      <c r="BM157" s="191" t="s">
        <v>1842</v>
      </c>
    </row>
    <row r="158" s="2" customFormat="1">
      <c r="A158" s="38"/>
      <c r="B158" s="39"/>
      <c r="C158" s="38"/>
      <c r="D158" s="193" t="s">
        <v>154</v>
      </c>
      <c r="E158" s="38"/>
      <c r="F158" s="194" t="s">
        <v>1841</v>
      </c>
      <c r="G158" s="38"/>
      <c r="H158" s="38"/>
      <c r="I158" s="195"/>
      <c r="J158" s="38"/>
      <c r="K158" s="38"/>
      <c r="L158" s="39"/>
      <c r="M158" s="196"/>
      <c r="N158" s="197"/>
      <c r="O158" s="77"/>
      <c r="P158" s="77"/>
      <c r="Q158" s="77"/>
      <c r="R158" s="77"/>
      <c r="S158" s="77"/>
      <c r="T158" s="78"/>
      <c r="U158" s="38"/>
      <c r="V158" s="38"/>
      <c r="W158" s="38"/>
      <c r="X158" s="38"/>
      <c r="Y158" s="38"/>
      <c r="Z158" s="38"/>
      <c r="AA158" s="38"/>
      <c r="AB158" s="38"/>
      <c r="AC158" s="38"/>
      <c r="AD158" s="38"/>
      <c r="AE158" s="38"/>
      <c r="AT158" s="19" t="s">
        <v>154</v>
      </c>
      <c r="AU158" s="19" t="s">
        <v>82</v>
      </c>
    </row>
    <row r="159" s="2" customFormat="1" ht="16.5" customHeight="1">
      <c r="A159" s="38"/>
      <c r="B159" s="179"/>
      <c r="C159" s="180" t="s">
        <v>270</v>
      </c>
      <c r="D159" s="180" t="s">
        <v>147</v>
      </c>
      <c r="E159" s="181" t="s">
        <v>1843</v>
      </c>
      <c r="F159" s="182" t="s">
        <v>1844</v>
      </c>
      <c r="G159" s="183" t="s">
        <v>273</v>
      </c>
      <c r="H159" s="184">
        <v>1</v>
      </c>
      <c r="I159" s="185"/>
      <c r="J159" s="186">
        <f>ROUND(I159*H159,2)</f>
        <v>0</v>
      </c>
      <c r="K159" s="182" t="s">
        <v>1</v>
      </c>
      <c r="L159" s="39"/>
      <c r="M159" s="187" t="s">
        <v>1</v>
      </c>
      <c r="N159" s="188" t="s">
        <v>39</v>
      </c>
      <c r="O159" s="77"/>
      <c r="P159" s="189">
        <f>O159*H159</f>
        <v>0</v>
      </c>
      <c r="Q159" s="189">
        <v>0</v>
      </c>
      <c r="R159" s="189">
        <f>Q159*H159</f>
        <v>0</v>
      </c>
      <c r="S159" s="189">
        <v>0</v>
      </c>
      <c r="T159" s="190">
        <f>S159*H159</f>
        <v>0</v>
      </c>
      <c r="U159" s="38"/>
      <c r="V159" s="38"/>
      <c r="W159" s="38"/>
      <c r="X159" s="38"/>
      <c r="Y159" s="38"/>
      <c r="Z159" s="38"/>
      <c r="AA159" s="38"/>
      <c r="AB159" s="38"/>
      <c r="AC159" s="38"/>
      <c r="AD159" s="38"/>
      <c r="AE159" s="38"/>
      <c r="AR159" s="191" t="s">
        <v>152</v>
      </c>
      <c r="AT159" s="191" t="s">
        <v>147</v>
      </c>
      <c r="AU159" s="191" t="s">
        <v>82</v>
      </c>
      <c r="AY159" s="19" t="s">
        <v>145</v>
      </c>
      <c r="BE159" s="192">
        <f>IF(N159="základní",J159,0)</f>
        <v>0</v>
      </c>
      <c r="BF159" s="192">
        <f>IF(N159="snížená",J159,0)</f>
        <v>0</v>
      </c>
      <c r="BG159" s="192">
        <f>IF(N159="zákl. přenesená",J159,0)</f>
        <v>0</v>
      </c>
      <c r="BH159" s="192">
        <f>IF(N159="sníž. přenesená",J159,0)</f>
        <v>0</v>
      </c>
      <c r="BI159" s="192">
        <f>IF(N159="nulová",J159,0)</f>
        <v>0</v>
      </c>
      <c r="BJ159" s="19" t="s">
        <v>82</v>
      </c>
      <c r="BK159" s="192">
        <f>ROUND(I159*H159,2)</f>
        <v>0</v>
      </c>
      <c r="BL159" s="19" t="s">
        <v>152</v>
      </c>
      <c r="BM159" s="191" t="s">
        <v>1845</v>
      </c>
    </row>
    <row r="160" s="2" customFormat="1">
      <c r="A160" s="38"/>
      <c r="B160" s="39"/>
      <c r="C160" s="38"/>
      <c r="D160" s="193" t="s">
        <v>154</v>
      </c>
      <c r="E160" s="38"/>
      <c r="F160" s="194" t="s">
        <v>1844</v>
      </c>
      <c r="G160" s="38"/>
      <c r="H160" s="38"/>
      <c r="I160" s="195"/>
      <c r="J160" s="38"/>
      <c r="K160" s="38"/>
      <c r="L160" s="39"/>
      <c r="M160" s="196"/>
      <c r="N160" s="197"/>
      <c r="O160" s="77"/>
      <c r="P160" s="77"/>
      <c r="Q160" s="77"/>
      <c r="R160" s="77"/>
      <c r="S160" s="77"/>
      <c r="T160" s="78"/>
      <c r="U160" s="38"/>
      <c r="V160" s="38"/>
      <c r="W160" s="38"/>
      <c r="X160" s="38"/>
      <c r="Y160" s="38"/>
      <c r="Z160" s="38"/>
      <c r="AA160" s="38"/>
      <c r="AB160" s="38"/>
      <c r="AC160" s="38"/>
      <c r="AD160" s="38"/>
      <c r="AE160" s="38"/>
      <c r="AT160" s="19" t="s">
        <v>154</v>
      </c>
      <c r="AU160" s="19" t="s">
        <v>82</v>
      </c>
    </row>
    <row r="161" s="2" customFormat="1" ht="21.75" customHeight="1">
      <c r="A161" s="38"/>
      <c r="B161" s="179"/>
      <c r="C161" s="180" t="s">
        <v>277</v>
      </c>
      <c r="D161" s="180" t="s">
        <v>147</v>
      </c>
      <c r="E161" s="181" t="s">
        <v>1846</v>
      </c>
      <c r="F161" s="182" t="s">
        <v>1847</v>
      </c>
      <c r="G161" s="183" t="s">
        <v>273</v>
      </c>
      <c r="H161" s="184">
        <v>30</v>
      </c>
      <c r="I161" s="185"/>
      <c r="J161" s="186">
        <f>ROUND(I161*H161,2)</f>
        <v>0</v>
      </c>
      <c r="K161" s="182" t="s">
        <v>1</v>
      </c>
      <c r="L161" s="39"/>
      <c r="M161" s="187" t="s">
        <v>1</v>
      </c>
      <c r="N161" s="188" t="s">
        <v>39</v>
      </c>
      <c r="O161" s="77"/>
      <c r="P161" s="189">
        <f>O161*H161</f>
        <v>0</v>
      </c>
      <c r="Q161" s="189">
        <v>0</v>
      </c>
      <c r="R161" s="189">
        <f>Q161*H161</f>
        <v>0</v>
      </c>
      <c r="S161" s="189">
        <v>0</v>
      </c>
      <c r="T161" s="190">
        <f>S161*H161</f>
        <v>0</v>
      </c>
      <c r="U161" s="38"/>
      <c r="V161" s="38"/>
      <c r="W161" s="38"/>
      <c r="X161" s="38"/>
      <c r="Y161" s="38"/>
      <c r="Z161" s="38"/>
      <c r="AA161" s="38"/>
      <c r="AB161" s="38"/>
      <c r="AC161" s="38"/>
      <c r="AD161" s="38"/>
      <c r="AE161" s="38"/>
      <c r="AR161" s="191" t="s">
        <v>152</v>
      </c>
      <c r="AT161" s="191" t="s">
        <v>147</v>
      </c>
      <c r="AU161" s="191" t="s">
        <v>82</v>
      </c>
      <c r="AY161" s="19" t="s">
        <v>145</v>
      </c>
      <c r="BE161" s="192">
        <f>IF(N161="základní",J161,0)</f>
        <v>0</v>
      </c>
      <c r="BF161" s="192">
        <f>IF(N161="snížená",J161,0)</f>
        <v>0</v>
      </c>
      <c r="BG161" s="192">
        <f>IF(N161="zákl. přenesená",J161,0)</f>
        <v>0</v>
      </c>
      <c r="BH161" s="192">
        <f>IF(N161="sníž. přenesená",J161,0)</f>
        <v>0</v>
      </c>
      <c r="BI161" s="192">
        <f>IF(N161="nulová",J161,0)</f>
        <v>0</v>
      </c>
      <c r="BJ161" s="19" t="s">
        <v>82</v>
      </c>
      <c r="BK161" s="192">
        <f>ROUND(I161*H161,2)</f>
        <v>0</v>
      </c>
      <c r="BL161" s="19" t="s">
        <v>152</v>
      </c>
      <c r="BM161" s="191" t="s">
        <v>1848</v>
      </c>
    </row>
    <row r="162" s="2" customFormat="1">
      <c r="A162" s="38"/>
      <c r="B162" s="39"/>
      <c r="C162" s="38"/>
      <c r="D162" s="193" t="s">
        <v>154</v>
      </c>
      <c r="E162" s="38"/>
      <c r="F162" s="194" t="s">
        <v>1847</v>
      </c>
      <c r="G162" s="38"/>
      <c r="H162" s="38"/>
      <c r="I162" s="195"/>
      <c r="J162" s="38"/>
      <c r="K162" s="38"/>
      <c r="L162" s="39"/>
      <c r="M162" s="196"/>
      <c r="N162" s="197"/>
      <c r="O162" s="77"/>
      <c r="P162" s="77"/>
      <c r="Q162" s="77"/>
      <c r="R162" s="77"/>
      <c r="S162" s="77"/>
      <c r="T162" s="78"/>
      <c r="U162" s="38"/>
      <c r="V162" s="38"/>
      <c r="W162" s="38"/>
      <c r="X162" s="38"/>
      <c r="Y162" s="38"/>
      <c r="Z162" s="38"/>
      <c r="AA162" s="38"/>
      <c r="AB162" s="38"/>
      <c r="AC162" s="38"/>
      <c r="AD162" s="38"/>
      <c r="AE162" s="38"/>
      <c r="AT162" s="19" t="s">
        <v>154</v>
      </c>
      <c r="AU162" s="19" t="s">
        <v>82</v>
      </c>
    </row>
    <row r="163" s="2" customFormat="1" ht="24.15" customHeight="1">
      <c r="A163" s="38"/>
      <c r="B163" s="179"/>
      <c r="C163" s="180" t="s">
        <v>283</v>
      </c>
      <c r="D163" s="180" t="s">
        <v>147</v>
      </c>
      <c r="E163" s="181" t="s">
        <v>1849</v>
      </c>
      <c r="F163" s="182" t="s">
        <v>1850</v>
      </c>
      <c r="G163" s="183" t="s">
        <v>273</v>
      </c>
      <c r="H163" s="184">
        <v>14</v>
      </c>
      <c r="I163" s="185"/>
      <c r="J163" s="186">
        <f>ROUND(I163*H163,2)</f>
        <v>0</v>
      </c>
      <c r="K163" s="182" t="s">
        <v>1</v>
      </c>
      <c r="L163" s="39"/>
      <c r="M163" s="187" t="s">
        <v>1</v>
      </c>
      <c r="N163" s="188" t="s">
        <v>39</v>
      </c>
      <c r="O163" s="77"/>
      <c r="P163" s="189">
        <f>O163*H163</f>
        <v>0</v>
      </c>
      <c r="Q163" s="189">
        <v>0</v>
      </c>
      <c r="R163" s="189">
        <f>Q163*H163</f>
        <v>0</v>
      </c>
      <c r="S163" s="189">
        <v>0</v>
      </c>
      <c r="T163" s="190">
        <f>S163*H163</f>
        <v>0</v>
      </c>
      <c r="U163" s="38"/>
      <c r="V163" s="38"/>
      <c r="W163" s="38"/>
      <c r="X163" s="38"/>
      <c r="Y163" s="38"/>
      <c r="Z163" s="38"/>
      <c r="AA163" s="38"/>
      <c r="AB163" s="38"/>
      <c r="AC163" s="38"/>
      <c r="AD163" s="38"/>
      <c r="AE163" s="38"/>
      <c r="AR163" s="191" t="s">
        <v>152</v>
      </c>
      <c r="AT163" s="191" t="s">
        <v>147</v>
      </c>
      <c r="AU163" s="191" t="s">
        <v>82</v>
      </c>
      <c r="AY163" s="19" t="s">
        <v>145</v>
      </c>
      <c r="BE163" s="192">
        <f>IF(N163="základní",J163,0)</f>
        <v>0</v>
      </c>
      <c r="BF163" s="192">
        <f>IF(N163="snížená",J163,0)</f>
        <v>0</v>
      </c>
      <c r="BG163" s="192">
        <f>IF(N163="zákl. přenesená",J163,0)</f>
        <v>0</v>
      </c>
      <c r="BH163" s="192">
        <f>IF(N163="sníž. přenesená",J163,0)</f>
        <v>0</v>
      </c>
      <c r="BI163" s="192">
        <f>IF(N163="nulová",J163,0)</f>
        <v>0</v>
      </c>
      <c r="BJ163" s="19" t="s">
        <v>82</v>
      </c>
      <c r="BK163" s="192">
        <f>ROUND(I163*H163,2)</f>
        <v>0</v>
      </c>
      <c r="BL163" s="19" t="s">
        <v>152</v>
      </c>
      <c r="BM163" s="191" t="s">
        <v>1851</v>
      </c>
    </row>
    <row r="164" s="2" customFormat="1">
      <c r="A164" s="38"/>
      <c r="B164" s="39"/>
      <c r="C164" s="38"/>
      <c r="D164" s="193" t="s">
        <v>154</v>
      </c>
      <c r="E164" s="38"/>
      <c r="F164" s="194" t="s">
        <v>1850</v>
      </c>
      <c r="G164" s="38"/>
      <c r="H164" s="38"/>
      <c r="I164" s="195"/>
      <c r="J164" s="38"/>
      <c r="K164" s="38"/>
      <c r="L164" s="39"/>
      <c r="M164" s="196"/>
      <c r="N164" s="197"/>
      <c r="O164" s="77"/>
      <c r="P164" s="77"/>
      <c r="Q164" s="77"/>
      <c r="R164" s="77"/>
      <c r="S164" s="77"/>
      <c r="T164" s="78"/>
      <c r="U164" s="38"/>
      <c r="V164" s="38"/>
      <c r="W164" s="38"/>
      <c r="X164" s="38"/>
      <c r="Y164" s="38"/>
      <c r="Z164" s="38"/>
      <c r="AA164" s="38"/>
      <c r="AB164" s="38"/>
      <c r="AC164" s="38"/>
      <c r="AD164" s="38"/>
      <c r="AE164" s="38"/>
      <c r="AT164" s="19" t="s">
        <v>154</v>
      </c>
      <c r="AU164" s="19" t="s">
        <v>82</v>
      </c>
    </row>
    <row r="165" s="2" customFormat="1" ht="16.5" customHeight="1">
      <c r="A165" s="38"/>
      <c r="B165" s="179"/>
      <c r="C165" s="180" t="s">
        <v>293</v>
      </c>
      <c r="D165" s="180" t="s">
        <v>147</v>
      </c>
      <c r="E165" s="181" t="s">
        <v>1852</v>
      </c>
      <c r="F165" s="182" t="s">
        <v>1853</v>
      </c>
      <c r="G165" s="183" t="s">
        <v>392</v>
      </c>
      <c r="H165" s="184">
        <v>100</v>
      </c>
      <c r="I165" s="185"/>
      <c r="J165" s="186">
        <f>ROUND(I165*H165,2)</f>
        <v>0</v>
      </c>
      <c r="K165" s="182" t="s">
        <v>1</v>
      </c>
      <c r="L165" s="39"/>
      <c r="M165" s="187" t="s">
        <v>1</v>
      </c>
      <c r="N165" s="188" t="s">
        <v>39</v>
      </c>
      <c r="O165" s="77"/>
      <c r="P165" s="189">
        <f>O165*H165</f>
        <v>0</v>
      </c>
      <c r="Q165" s="189">
        <v>0</v>
      </c>
      <c r="R165" s="189">
        <f>Q165*H165</f>
        <v>0</v>
      </c>
      <c r="S165" s="189">
        <v>0</v>
      </c>
      <c r="T165" s="190">
        <f>S165*H165</f>
        <v>0</v>
      </c>
      <c r="U165" s="38"/>
      <c r="V165" s="38"/>
      <c r="W165" s="38"/>
      <c r="X165" s="38"/>
      <c r="Y165" s="38"/>
      <c r="Z165" s="38"/>
      <c r="AA165" s="38"/>
      <c r="AB165" s="38"/>
      <c r="AC165" s="38"/>
      <c r="AD165" s="38"/>
      <c r="AE165" s="38"/>
      <c r="AR165" s="191" t="s">
        <v>152</v>
      </c>
      <c r="AT165" s="191" t="s">
        <v>147</v>
      </c>
      <c r="AU165" s="191" t="s">
        <v>82</v>
      </c>
      <c r="AY165" s="19" t="s">
        <v>145</v>
      </c>
      <c r="BE165" s="192">
        <f>IF(N165="základní",J165,0)</f>
        <v>0</v>
      </c>
      <c r="BF165" s="192">
        <f>IF(N165="snížená",J165,0)</f>
        <v>0</v>
      </c>
      <c r="BG165" s="192">
        <f>IF(N165="zákl. přenesená",J165,0)</f>
        <v>0</v>
      </c>
      <c r="BH165" s="192">
        <f>IF(N165="sníž. přenesená",J165,0)</f>
        <v>0</v>
      </c>
      <c r="BI165" s="192">
        <f>IF(N165="nulová",J165,0)</f>
        <v>0</v>
      </c>
      <c r="BJ165" s="19" t="s">
        <v>82</v>
      </c>
      <c r="BK165" s="192">
        <f>ROUND(I165*H165,2)</f>
        <v>0</v>
      </c>
      <c r="BL165" s="19" t="s">
        <v>152</v>
      </c>
      <c r="BM165" s="191" t="s">
        <v>1854</v>
      </c>
    </row>
    <row r="166" s="2" customFormat="1">
      <c r="A166" s="38"/>
      <c r="B166" s="39"/>
      <c r="C166" s="38"/>
      <c r="D166" s="193" t="s">
        <v>154</v>
      </c>
      <c r="E166" s="38"/>
      <c r="F166" s="194" t="s">
        <v>1853</v>
      </c>
      <c r="G166" s="38"/>
      <c r="H166" s="38"/>
      <c r="I166" s="195"/>
      <c r="J166" s="38"/>
      <c r="K166" s="38"/>
      <c r="L166" s="39"/>
      <c r="M166" s="196"/>
      <c r="N166" s="197"/>
      <c r="O166" s="77"/>
      <c r="P166" s="77"/>
      <c r="Q166" s="77"/>
      <c r="R166" s="77"/>
      <c r="S166" s="77"/>
      <c r="T166" s="78"/>
      <c r="U166" s="38"/>
      <c r="V166" s="38"/>
      <c r="W166" s="38"/>
      <c r="X166" s="38"/>
      <c r="Y166" s="38"/>
      <c r="Z166" s="38"/>
      <c r="AA166" s="38"/>
      <c r="AB166" s="38"/>
      <c r="AC166" s="38"/>
      <c r="AD166" s="38"/>
      <c r="AE166" s="38"/>
      <c r="AT166" s="19" t="s">
        <v>154</v>
      </c>
      <c r="AU166" s="19" t="s">
        <v>82</v>
      </c>
    </row>
    <row r="167" s="2" customFormat="1" ht="16.5" customHeight="1">
      <c r="A167" s="38"/>
      <c r="B167" s="179"/>
      <c r="C167" s="180" t="s">
        <v>7</v>
      </c>
      <c r="D167" s="180" t="s">
        <v>147</v>
      </c>
      <c r="E167" s="181" t="s">
        <v>1855</v>
      </c>
      <c r="F167" s="182" t="s">
        <v>1856</v>
      </c>
      <c r="G167" s="183" t="s">
        <v>273</v>
      </c>
      <c r="H167" s="184">
        <v>1</v>
      </c>
      <c r="I167" s="185"/>
      <c r="J167" s="186">
        <f>ROUND(I167*H167,2)</f>
        <v>0</v>
      </c>
      <c r="K167" s="182" t="s">
        <v>1</v>
      </c>
      <c r="L167" s="39"/>
      <c r="M167" s="187" t="s">
        <v>1</v>
      </c>
      <c r="N167" s="188" t="s">
        <v>39</v>
      </c>
      <c r="O167" s="77"/>
      <c r="P167" s="189">
        <f>O167*H167</f>
        <v>0</v>
      </c>
      <c r="Q167" s="189">
        <v>0</v>
      </c>
      <c r="R167" s="189">
        <f>Q167*H167</f>
        <v>0</v>
      </c>
      <c r="S167" s="189">
        <v>0</v>
      </c>
      <c r="T167" s="190">
        <f>S167*H167</f>
        <v>0</v>
      </c>
      <c r="U167" s="38"/>
      <c r="V167" s="38"/>
      <c r="W167" s="38"/>
      <c r="X167" s="38"/>
      <c r="Y167" s="38"/>
      <c r="Z167" s="38"/>
      <c r="AA167" s="38"/>
      <c r="AB167" s="38"/>
      <c r="AC167" s="38"/>
      <c r="AD167" s="38"/>
      <c r="AE167" s="38"/>
      <c r="AR167" s="191" t="s">
        <v>152</v>
      </c>
      <c r="AT167" s="191" t="s">
        <v>147</v>
      </c>
      <c r="AU167" s="191" t="s">
        <v>82</v>
      </c>
      <c r="AY167" s="19" t="s">
        <v>145</v>
      </c>
      <c r="BE167" s="192">
        <f>IF(N167="základní",J167,0)</f>
        <v>0</v>
      </c>
      <c r="BF167" s="192">
        <f>IF(N167="snížená",J167,0)</f>
        <v>0</v>
      </c>
      <c r="BG167" s="192">
        <f>IF(N167="zákl. přenesená",J167,0)</f>
        <v>0</v>
      </c>
      <c r="BH167" s="192">
        <f>IF(N167="sníž. přenesená",J167,0)</f>
        <v>0</v>
      </c>
      <c r="BI167" s="192">
        <f>IF(N167="nulová",J167,0)</f>
        <v>0</v>
      </c>
      <c r="BJ167" s="19" t="s">
        <v>82</v>
      </c>
      <c r="BK167" s="192">
        <f>ROUND(I167*H167,2)</f>
        <v>0</v>
      </c>
      <c r="BL167" s="19" t="s">
        <v>152</v>
      </c>
      <c r="BM167" s="191" t="s">
        <v>1857</v>
      </c>
    </row>
    <row r="168" s="2" customFormat="1">
      <c r="A168" s="38"/>
      <c r="B168" s="39"/>
      <c r="C168" s="38"/>
      <c r="D168" s="193" t="s">
        <v>154</v>
      </c>
      <c r="E168" s="38"/>
      <c r="F168" s="194" t="s">
        <v>1856</v>
      </c>
      <c r="G168" s="38"/>
      <c r="H168" s="38"/>
      <c r="I168" s="195"/>
      <c r="J168" s="38"/>
      <c r="K168" s="38"/>
      <c r="L168" s="39"/>
      <c r="M168" s="196"/>
      <c r="N168" s="197"/>
      <c r="O168" s="77"/>
      <c r="P168" s="77"/>
      <c r="Q168" s="77"/>
      <c r="R168" s="77"/>
      <c r="S168" s="77"/>
      <c r="T168" s="78"/>
      <c r="U168" s="38"/>
      <c r="V168" s="38"/>
      <c r="W168" s="38"/>
      <c r="X168" s="38"/>
      <c r="Y168" s="38"/>
      <c r="Z168" s="38"/>
      <c r="AA168" s="38"/>
      <c r="AB168" s="38"/>
      <c r="AC168" s="38"/>
      <c r="AD168" s="38"/>
      <c r="AE168" s="38"/>
      <c r="AT168" s="19" t="s">
        <v>154</v>
      </c>
      <c r="AU168" s="19" t="s">
        <v>82</v>
      </c>
    </row>
    <row r="169" s="2" customFormat="1" ht="16.5" customHeight="1">
      <c r="A169" s="38"/>
      <c r="B169" s="179"/>
      <c r="C169" s="180" t="s">
        <v>309</v>
      </c>
      <c r="D169" s="180" t="s">
        <v>147</v>
      </c>
      <c r="E169" s="181" t="s">
        <v>1858</v>
      </c>
      <c r="F169" s="182" t="s">
        <v>1859</v>
      </c>
      <c r="G169" s="183" t="s">
        <v>392</v>
      </c>
      <c r="H169" s="184">
        <v>35</v>
      </c>
      <c r="I169" s="185"/>
      <c r="J169" s="186">
        <f>ROUND(I169*H169,2)</f>
        <v>0</v>
      </c>
      <c r="K169" s="182" t="s">
        <v>1</v>
      </c>
      <c r="L169" s="39"/>
      <c r="M169" s="187" t="s">
        <v>1</v>
      </c>
      <c r="N169" s="188" t="s">
        <v>39</v>
      </c>
      <c r="O169" s="77"/>
      <c r="P169" s="189">
        <f>O169*H169</f>
        <v>0</v>
      </c>
      <c r="Q169" s="189">
        <v>0</v>
      </c>
      <c r="R169" s="189">
        <f>Q169*H169</f>
        <v>0</v>
      </c>
      <c r="S169" s="189">
        <v>0</v>
      </c>
      <c r="T169" s="190">
        <f>S169*H169</f>
        <v>0</v>
      </c>
      <c r="U169" s="38"/>
      <c r="V169" s="38"/>
      <c r="W169" s="38"/>
      <c r="X169" s="38"/>
      <c r="Y169" s="38"/>
      <c r="Z169" s="38"/>
      <c r="AA169" s="38"/>
      <c r="AB169" s="38"/>
      <c r="AC169" s="38"/>
      <c r="AD169" s="38"/>
      <c r="AE169" s="38"/>
      <c r="AR169" s="191" t="s">
        <v>152</v>
      </c>
      <c r="AT169" s="191" t="s">
        <v>147</v>
      </c>
      <c r="AU169" s="191" t="s">
        <v>82</v>
      </c>
      <c r="AY169" s="19" t="s">
        <v>145</v>
      </c>
      <c r="BE169" s="192">
        <f>IF(N169="základní",J169,0)</f>
        <v>0</v>
      </c>
      <c r="BF169" s="192">
        <f>IF(N169="snížená",J169,0)</f>
        <v>0</v>
      </c>
      <c r="BG169" s="192">
        <f>IF(N169="zákl. přenesená",J169,0)</f>
        <v>0</v>
      </c>
      <c r="BH169" s="192">
        <f>IF(N169="sníž. přenesená",J169,0)</f>
        <v>0</v>
      </c>
      <c r="BI169" s="192">
        <f>IF(N169="nulová",J169,0)</f>
        <v>0</v>
      </c>
      <c r="BJ169" s="19" t="s">
        <v>82</v>
      </c>
      <c r="BK169" s="192">
        <f>ROUND(I169*H169,2)</f>
        <v>0</v>
      </c>
      <c r="BL169" s="19" t="s">
        <v>152</v>
      </c>
      <c r="BM169" s="191" t="s">
        <v>1860</v>
      </c>
    </row>
    <row r="170" s="2" customFormat="1">
      <c r="A170" s="38"/>
      <c r="B170" s="39"/>
      <c r="C170" s="38"/>
      <c r="D170" s="193" t="s">
        <v>154</v>
      </c>
      <c r="E170" s="38"/>
      <c r="F170" s="194" t="s">
        <v>1859</v>
      </c>
      <c r="G170" s="38"/>
      <c r="H170" s="38"/>
      <c r="I170" s="195"/>
      <c r="J170" s="38"/>
      <c r="K170" s="38"/>
      <c r="L170" s="39"/>
      <c r="M170" s="196"/>
      <c r="N170" s="197"/>
      <c r="O170" s="77"/>
      <c r="P170" s="77"/>
      <c r="Q170" s="77"/>
      <c r="R170" s="77"/>
      <c r="S170" s="77"/>
      <c r="T170" s="78"/>
      <c r="U170" s="38"/>
      <c r="V170" s="38"/>
      <c r="W170" s="38"/>
      <c r="X170" s="38"/>
      <c r="Y170" s="38"/>
      <c r="Z170" s="38"/>
      <c r="AA170" s="38"/>
      <c r="AB170" s="38"/>
      <c r="AC170" s="38"/>
      <c r="AD170" s="38"/>
      <c r="AE170" s="38"/>
      <c r="AT170" s="19" t="s">
        <v>154</v>
      </c>
      <c r="AU170" s="19" t="s">
        <v>82</v>
      </c>
    </row>
    <row r="171" s="2" customFormat="1" ht="16.5" customHeight="1">
      <c r="A171" s="38"/>
      <c r="B171" s="179"/>
      <c r="C171" s="180" t="s">
        <v>322</v>
      </c>
      <c r="D171" s="180" t="s">
        <v>147</v>
      </c>
      <c r="E171" s="181" t="s">
        <v>1861</v>
      </c>
      <c r="F171" s="182" t="s">
        <v>1862</v>
      </c>
      <c r="G171" s="183" t="s">
        <v>392</v>
      </c>
      <c r="H171" s="184">
        <v>35</v>
      </c>
      <c r="I171" s="185"/>
      <c r="J171" s="186">
        <f>ROUND(I171*H171,2)</f>
        <v>0</v>
      </c>
      <c r="K171" s="182" t="s">
        <v>1</v>
      </c>
      <c r="L171" s="39"/>
      <c r="M171" s="187" t="s">
        <v>1</v>
      </c>
      <c r="N171" s="188" t="s">
        <v>39</v>
      </c>
      <c r="O171" s="77"/>
      <c r="P171" s="189">
        <f>O171*H171</f>
        <v>0</v>
      </c>
      <c r="Q171" s="189">
        <v>0</v>
      </c>
      <c r="R171" s="189">
        <f>Q171*H171</f>
        <v>0</v>
      </c>
      <c r="S171" s="189">
        <v>0</v>
      </c>
      <c r="T171" s="190">
        <f>S171*H171</f>
        <v>0</v>
      </c>
      <c r="U171" s="38"/>
      <c r="V171" s="38"/>
      <c r="W171" s="38"/>
      <c r="X171" s="38"/>
      <c r="Y171" s="38"/>
      <c r="Z171" s="38"/>
      <c r="AA171" s="38"/>
      <c r="AB171" s="38"/>
      <c r="AC171" s="38"/>
      <c r="AD171" s="38"/>
      <c r="AE171" s="38"/>
      <c r="AR171" s="191" t="s">
        <v>152</v>
      </c>
      <c r="AT171" s="191" t="s">
        <v>147</v>
      </c>
      <c r="AU171" s="191" t="s">
        <v>82</v>
      </c>
      <c r="AY171" s="19" t="s">
        <v>145</v>
      </c>
      <c r="BE171" s="192">
        <f>IF(N171="základní",J171,0)</f>
        <v>0</v>
      </c>
      <c r="BF171" s="192">
        <f>IF(N171="snížená",J171,0)</f>
        <v>0</v>
      </c>
      <c r="BG171" s="192">
        <f>IF(N171="zákl. přenesená",J171,0)</f>
        <v>0</v>
      </c>
      <c r="BH171" s="192">
        <f>IF(N171="sníž. přenesená",J171,0)</f>
        <v>0</v>
      </c>
      <c r="BI171" s="192">
        <f>IF(N171="nulová",J171,0)</f>
        <v>0</v>
      </c>
      <c r="BJ171" s="19" t="s">
        <v>82</v>
      </c>
      <c r="BK171" s="192">
        <f>ROUND(I171*H171,2)</f>
        <v>0</v>
      </c>
      <c r="BL171" s="19" t="s">
        <v>152</v>
      </c>
      <c r="BM171" s="191" t="s">
        <v>1863</v>
      </c>
    </row>
    <row r="172" s="2" customFormat="1">
      <c r="A172" s="38"/>
      <c r="B172" s="39"/>
      <c r="C172" s="38"/>
      <c r="D172" s="193" t="s">
        <v>154</v>
      </c>
      <c r="E172" s="38"/>
      <c r="F172" s="194" t="s">
        <v>1862</v>
      </c>
      <c r="G172" s="38"/>
      <c r="H172" s="38"/>
      <c r="I172" s="195"/>
      <c r="J172" s="38"/>
      <c r="K172" s="38"/>
      <c r="L172" s="39"/>
      <c r="M172" s="196"/>
      <c r="N172" s="197"/>
      <c r="O172" s="77"/>
      <c r="P172" s="77"/>
      <c r="Q172" s="77"/>
      <c r="R172" s="77"/>
      <c r="S172" s="77"/>
      <c r="T172" s="78"/>
      <c r="U172" s="38"/>
      <c r="V172" s="38"/>
      <c r="W172" s="38"/>
      <c r="X172" s="38"/>
      <c r="Y172" s="38"/>
      <c r="Z172" s="38"/>
      <c r="AA172" s="38"/>
      <c r="AB172" s="38"/>
      <c r="AC172" s="38"/>
      <c r="AD172" s="38"/>
      <c r="AE172" s="38"/>
      <c r="AT172" s="19" t="s">
        <v>154</v>
      </c>
      <c r="AU172" s="19" t="s">
        <v>82</v>
      </c>
    </row>
    <row r="173" s="2" customFormat="1" ht="16.5" customHeight="1">
      <c r="A173" s="38"/>
      <c r="B173" s="179"/>
      <c r="C173" s="180" t="s">
        <v>327</v>
      </c>
      <c r="D173" s="180" t="s">
        <v>147</v>
      </c>
      <c r="E173" s="181" t="s">
        <v>1864</v>
      </c>
      <c r="F173" s="182" t="s">
        <v>1865</v>
      </c>
      <c r="G173" s="183" t="s">
        <v>392</v>
      </c>
      <c r="H173" s="184">
        <v>70</v>
      </c>
      <c r="I173" s="185"/>
      <c r="J173" s="186">
        <f>ROUND(I173*H173,2)</f>
        <v>0</v>
      </c>
      <c r="K173" s="182" t="s">
        <v>1</v>
      </c>
      <c r="L173" s="39"/>
      <c r="M173" s="187" t="s">
        <v>1</v>
      </c>
      <c r="N173" s="188" t="s">
        <v>39</v>
      </c>
      <c r="O173" s="77"/>
      <c r="P173" s="189">
        <f>O173*H173</f>
        <v>0</v>
      </c>
      <c r="Q173" s="189">
        <v>0</v>
      </c>
      <c r="R173" s="189">
        <f>Q173*H173</f>
        <v>0</v>
      </c>
      <c r="S173" s="189">
        <v>0</v>
      </c>
      <c r="T173" s="190">
        <f>S173*H173</f>
        <v>0</v>
      </c>
      <c r="U173" s="38"/>
      <c r="V173" s="38"/>
      <c r="W173" s="38"/>
      <c r="X173" s="38"/>
      <c r="Y173" s="38"/>
      <c r="Z173" s="38"/>
      <c r="AA173" s="38"/>
      <c r="AB173" s="38"/>
      <c r="AC173" s="38"/>
      <c r="AD173" s="38"/>
      <c r="AE173" s="38"/>
      <c r="AR173" s="191" t="s">
        <v>152</v>
      </c>
      <c r="AT173" s="191" t="s">
        <v>147</v>
      </c>
      <c r="AU173" s="191" t="s">
        <v>82</v>
      </c>
      <c r="AY173" s="19" t="s">
        <v>145</v>
      </c>
      <c r="BE173" s="192">
        <f>IF(N173="základní",J173,0)</f>
        <v>0</v>
      </c>
      <c r="BF173" s="192">
        <f>IF(N173="snížená",J173,0)</f>
        <v>0</v>
      </c>
      <c r="BG173" s="192">
        <f>IF(N173="zákl. přenesená",J173,0)</f>
        <v>0</v>
      </c>
      <c r="BH173" s="192">
        <f>IF(N173="sníž. přenesená",J173,0)</f>
        <v>0</v>
      </c>
      <c r="BI173" s="192">
        <f>IF(N173="nulová",J173,0)</f>
        <v>0</v>
      </c>
      <c r="BJ173" s="19" t="s">
        <v>82</v>
      </c>
      <c r="BK173" s="192">
        <f>ROUND(I173*H173,2)</f>
        <v>0</v>
      </c>
      <c r="BL173" s="19" t="s">
        <v>152</v>
      </c>
      <c r="BM173" s="191" t="s">
        <v>1866</v>
      </c>
    </row>
    <row r="174" s="2" customFormat="1">
      <c r="A174" s="38"/>
      <c r="B174" s="39"/>
      <c r="C174" s="38"/>
      <c r="D174" s="193" t="s">
        <v>154</v>
      </c>
      <c r="E174" s="38"/>
      <c r="F174" s="194" t="s">
        <v>1865</v>
      </c>
      <c r="G174" s="38"/>
      <c r="H174" s="38"/>
      <c r="I174" s="195"/>
      <c r="J174" s="38"/>
      <c r="K174" s="38"/>
      <c r="L174" s="39"/>
      <c r="M174" s="196"/>
      <c r="N174" s="197"/>
      <c r="O174" s="77"/>
      <c r="P174" s="77"/>
      <c r="Q174" s="77"/>
      <c r="R174" s="77"/>
      <c r="S174" s="77"/>
      <c r="T174" s="78"/>
      <c r="U174" s="38"/>
      <c r="V174" s="38"/>
      <c r="W174" s="38"/>
      <c r="X174" s="38"/>
      <c r="Y174" s="38"/>
      <c r="Z174" s="38"/>
      <c r="AA174" s="38"/>
      <c r="AB174" s="38"/>
      <c r="AC174" s="38"/>
      <c r="AD174" s="38"/>
      <c r="AE174" s="38"/>
      <c r="AT174" s="19" t="s">
        <v>154</v>
      </c>
      <c r="AU174" s="19" t="s">
        <v>82</v>
      </c>
    </row>
    <row r="175" s="2" customFormat="1" ht="16.5" customHeight="1">
      <c r="A175" s="38"/>
      <c r="B175" s="179"/>
      <c r="C175" s="180" t="s">
        <v>334</v>
      </c>
      <c r="D175" s="180" t="s">
        <v>147</v>
      </c>
      <c r="E175" s="181" t="s">
        <v>1867</v>
      </c>
      <c r="F175" s="182" t="s">
        <v>1868</v>
      </c>
      <c r="G175" s="183" t="s">
        <v>392</v>
      </c>
      <c r="H175" s="184">
        <v>35</v>
      </c>
      <c r="I175" s="185"/>
      <c r="J175" s="186">
        <f>ROUND(I175*H175,2)</f>
        <v>0</v>
      </c>
      <c r="K175" s="182" t="s">
        <v>1</v>
      </c>
      <c r="L175" s="39"/>
      <c r="M175" s="187" t="s">
        <v>1</v>
      </c>
      <c r="N175" s="188" t="s">
        <v>39</v>
      </c>
      <c r="O175" s="77"/>
      <c r="P175" s="189">
        <f>O175*H175</f>
        <v>0</v>
      </c>
      <c r="Q175" s="189">
        <v>0</v>
      </c>
      <c r="R175" s="189">
        <f>Q175*H175</f>
        <v>0</v>
      </c>
      <c r="S175" s="189">
        <v>0</v>
      </c>
      <c r="T175" s="190">
        <f>S175*H175</f>
        <v>0</v>
      </c>
      <c r="U175" s="38"/>
      <c r="V175" s="38"/>
      <c r="W175" s="38"/>
      <c r="X175" s="38"/>
      <c r="Y175" s="38"/>
      <c r="Z175" s="38"/>
      <c r="AA175" s="38"/>
      <c r="AB175" s="38"/>
      <c r="AC175" s="38"/>
      <c r="AD175" s="38"/>
      <c r="AE175" s="38"/>
      <c r="AR175" s="191" t="s">
        <v>152</v>
      </c>
      <c r="AT175" s="191" t="s">
        <v>147</v>
      </c>
      <c r="AU175" s="191" t="s">
        <v>82</v>
      </c>
      <c r="AY175" s="19" t="s">
        <v>145</v>
      </c>
      <c r="BE175" s="192">
        <f>IF(N175="základní",J175,0)</f>
        <v>0</v>
      </c>
      <c r="BF175" s="192">
        <f>IF(N175="snížená",J175,0)</f>
        <v>0</v>
      </c>
      <c r="BG175" s="192">
        <f>IF(N175="zákl. přenesená",J175,0)</f>
        <v>0</v>
      </c>
      <c r="BH175" s="192">
        <f>IF(N175="sníž. přenesená",J175,0)</f>
        <v>0</v>
      </c>
      <c r="BI175" s="192">
        <f>IF(N175="nulová",J175,0)</f>
        <v>0</v>
      </c>
      <c r="BJ175" s="19" t="s">
        <v>82</v>
      </c>
      <c r="BK175" s="192">
        <f>ROUND(I175*H175,2)</f>
        <v>0</v>
      </c>
      <c r="BL175" s="19" t="s">
        <v>152</v>
      </c>
      <c r="BM175" s="191" t="s">
        <v>1869</v>
      </c>
    </row>
    <row r="176" s="2" customFormat="1">
      <c r="A176" s="38"/>
      <c r="B176" s="39"/>
      <c r="C176" s="38"/>
      <c r="D176" s="193" t="s">
        <v>154</v>
      </c>
      <c r="E176" s="38"/>
      <c r="F176" s="194" t="s">
        <v>1868</v>
      </c>
      <c r="G176" s="38"/>
      <c r="H176" s="38"/>
      <c r="I176" s="195"/>
      <c r="J176" s="38"/>
      <c r="K176" s="38"/>
      <c r="L176" s="39"/>
      <c r="M176" s="196"/>
      <c r="N176" s="197"/>
      <c r="O176" s="77"/>
      <c r="P176" s="77"/>
      <c r="Q176" s="77"/>
      <c r="R176" s="77"/>
      <c r="S176" s="77"/>
      <c r="T176" s="78"/>
      <c r="U176" s="38"/>
      <c r="V176" s="38"/>
      <c r="W176" s="38"/>
      <c r="X176" s="38"/>
      <c r="Y176" s="38"/>
      <c r="Z176" s="38"/>
      <c r="AA176" s="38"/>
      <c r="AB176" s="38"/>
      <c r="AC176" s="38"/>
      <c r="AD176" s="38"/>
      <c r="AE176" s="38"/>
      <c r="AT176" s="19" t="s">
        <v>154</v>
      </c>
      <c r="AU176" s="19" t="s">
        <v>82</v>
      </c>
    </row>
    <row r="177" s="2" customFormat="1" ht="16.5" customHeight="1">
      <c r="A177" s="38"/>
      <c r="B177" s="179"/>
      <c r="C177" s="180" t="s">
        <v>339</v>
      </c>
      <c r="D177" s="180" t="s">
        <v>147</v>
      </c>
      <c r="E177" s="181" t="s">
        <v>1870</v>
      </c>
      <c r="F177" s="182" t="s">
        <v>1871</v>
      </c>
      <c r="G177" s="183" t="s">
        <v>392</v>
      </c>
      <c r="H177" s="184">
        <v>120</v>
      </c>
      <c r="I177" s="185"/>
      <c r="J177" s="186">
        <f>ROUND(I177*H177,2)</f>
        <v>0</v>
      </c>
      <c r="K177" s="182" t="s">
        <v>1</v>
      </c>
      <c r="L177" s="39"/>
      <c r="M177" s="187" t="s">
        <v>1</v>
      </c>
      <c r="N177" s="188" t="s">
        <v>39</v>
      </c>
      <c r="O177" s="77"/>
      <c r="P177" s="189">
        <f>O177*H177</f>
        <v>0</v>
      </c>
      <c r="Q177" s="189">
        <v>0</v>
      </c>
      <c r="R177" s="189">
        <f>Q177*H177</f>
        <v>0</v>
      </c>
      <c r="S177" s="189">
        <v>0</v>
      </c>
      <c r="T177" s="190">
        <f>S177*H177</f>
        <v>0</v>
      </c>
      <c r="U177" s="38"/>
      <c r="V177" s="38"/>
      <c r="W177" s="38"/>
      <c r="X177" s="38"/>
      <c r="Y177" s="38"/>
      <c r="Z177" s="38"/>
      <c r="AA177" s="38"/>
      <c r="AB177" s="38"/>
      <c r="AC177" s="38"/>
      <c r="AD177" s="38"/>
      <c r="AE177" s="38"/>
      <c r="AR177" s="191" t="s">
        <v>152</v>
      </c>
      <c r="AT177" s="191" t="s">
        <v>147</v>
      </c>
      <c r="AU177" s="191" t="s">
        <v>82</v>
      </c>
      <c r="AY177" s="19" t="s">
        <v>145</v>
      </c>
      <c r="BE177" s="192">
        <f>IF(N177="základní",J177,0)</f>
        <v>0</v>
      </c>
      <c r="BF177" s="192">
        <f>IF(N177="snížená",J177,0)</f>
        <v>0</v>
      </c>
      <c r="BG177" s="192">
        <f>IF(N177="zákl. přenesená",J177,0)</f>
        <v>0</v>
      </c>
      <c r="BH177" s="192">
        <f>IF(N177="sníž. přenesená",J177,0)</f>
        <v>0</v>
      </c>
      <c r="BI177" s="192">
        <f>IF(N177="nulová",J177,0)</f>
        <v>0</v>
      </c>
      <c r="BJ177" s="19" t="s">
        <v>82</v>
      </c>
      <c r="BK177" s="192">
        <f>ROUND(I177*H177,2)</f>
        <v>0</v>
      </c>
      <c r="BL177" s="19" t="s">
        <v>152</v>
      </c>
      <c r="BM177" s="191" t="s">
        <v>1872</v>
      </c>
    </row>
    <row r="178" s="2" customFormat="1">
      <c r="A178" s="38"/>
      <c r="B178" s="39"/>
      <c r="C178" s="38"/>
      <c r="D178" s="193" t="s">
        <v>154</v>
      </c>
      <c r="E178" s="38"/>
      <c r="F178" s="194" t="s">
        <v>1871</v>
      </c>
      <c r="G178" s="38"/>
      <c r="H178" s="38"/>
      <c r="I178" s="195"/>
      <c r="J178" s="38"/>
      <c r="K178" s="38"/>
      <c r="L178" s="39"/>
      <c r="M178" s="196"/>
      <c r="N178" s="197"/>
      <c r="O178" s="77"/>
      <c r="P178" s="77"/>
      <c r="Q178" s="77"/>
      <c r="R178" s="77"/>
      <c r="S178" s="77"/>
      <c r="T178" s="78"/>
      <c r="U178" s="38"/>
      <c r="V178" s="38"/>
      <c r="W178" s="38"/>
      <c r="X178" s="38"/>
      <c r="Y178" s="38"/>
      <c r="Z178" s="38"/>
      <c r="AA178" s="38"/>
      <c r="AB178" s="38"/>
      <c r="AC178" s="38"/>
      <c r="AD178" s="38"/>
      <c r="AE178" s="38"/>
      <c r="AT178" s="19" t="s">
        <v>154</v>
      </c>
      <c r="AU178" s="19" t="s">
        <v>82</v>
      </c>
    </row>
    <row r="179" s="2" customFormat="1" ht="16.5" customHeight="1">
      <c r="A179" s="38"/>
      <c r="B179" s="179"/>
      <c r="C179" s="180" t="s">
        <v>341</v>
      </c>
      <c r="D179" s="180" t="s">
        <v>147</v>
      </c>
      <c r="E179" s="181" t="s">
        <v>1873</v>
      </c>
      <c r="F179" s="182" t="s">
        <v>1874</v>
      </c>
      <c r="G179" s="183" t="s">
        <v>392</v>
      </c>
      <c r="H179" s="184">
        <v>35</v>
      </c>
      <c r="I179" s="185"/>
      <c r="J179" s="186">
        <f>ROUND(I179*H179,2)</f>
        <v>0</v>
      </c>
      <c r="K179" s="182" t="s">
        <v>1</v>
      </c>
      <c r="L179" s="39"/>
      <c r="M179" s="187" t="s">
        <v>1</v>
      </c>
      <c r="N179" s="188" t="s">
        <v>39</v>
      </c>
      <c r="O179" s="77"/>
      <c r="P179" s="189">
        <f>O179*H179</f>
        <v>0</v>
      </c>
      <c r="Q179" s="189">
        <v>0</v>
      </c>
      <c r="R179" s="189">
        <f>Q179*H179</f>
        <v>0</v>
      </c>
      <c r="S179" s="189">
        <v>0</v>
      </c>
      <c r="T179" s="190">
        <f>S179*H179</f>
        <v>0</v>
      </c>
      <c r="U179" s="38"/>
      <c r="V179" s="38"/>
      <c r="W179" s="38"/>
      <c r="X179" s="38"/>
      <c r="Y179" s="38"/>
      <c r="Z179" s="38"/>
      <c r="AA179" s="38"/>
      <c r="AB179" s="38"/>
      <c r="AC179" s="38"/>
      <c r="AD179" s="38"/>
      <c r="AE179" s="38"/>
      <c r="AR179" s="191" t="s">
        <v>152</v>
      </c>
      <c r="AT179" s="191" t="s">
        <v>147</v>
      </c>
      <c r="AU179" s="191" t="s">
        <v>82</v>
      </c>
      <c r="AY179" s="19" t="s">
        <v>145</v>
      </c>
      <c r="BE179" s="192">
        <f>IF(N179="základní",J179,0)</f>
        <v>0</v>
      </c>
      <c r="BF179" s="192">
        <f>IF(N179="snížená",J179,0)</f>
        <v>0</v>
      </c>
      <c r="BG179" s="192">
        <f>IF(N179="zákl. přenesená",J179,0)</f>
        <v>0</v>
      </c>
      <c r="BH179" s="192">
        <f>IF(N179="sníž. přenesená",J179,0)</f>
        <v>0</v>
      </c>
      <c r="BI179" s="192">
        <f>IF(N179="nulová",J179,0)</f>
        <v>0</v>
      </c>
      <c r="BJ179" s="19" t="s">
        <v>82</v>
      </c>
      <c r="BK179" s="192">
        <f>ROUND(I179*H179,2)</f>
        <v>0</v>
      </c>
      <c r="BL179" s="19" t="s">
        <v>152</v>
      </c>
      <c r="BM179" s="191" t="s">
        <v>1875</v>
      </c>
    </row>
    <row r="180" s="2" customFormat="1">
      <c r="A180" s="38"/>
      <c r="B180" s="39"/>
      <c r="C180" s="38"/>
      <c r="D180" s="193" t="s">
        <v>154</v>
      </c>
      <c r="E180" s="38"/>
      <c r="F180" s="194" t="s">
        <v>1874</v>
      </c>
      <c r="G180" s="38"/>
      <c r="H180" s="38"/>
      <c r="I180" s="195"/>
      <c r="J180" s="38"/>
      <c r="K180" s="38"/>
      <c r="L180" s="39"/>
      <c r="M180" s="196"/>
      <c r="N180" s="197"/>
      <c r="O180" s="77"/>
      <c r="P180" s="77"/>
      <c r="Q180" s="77"/>
      <c r="R180" s="77"/>
      <c r="S180" s="77"/>
      <c r="T180" s="78"/>
      <c r="U180" s="38"/>
      <c r="V180" s="38"/>
      <c r="W180" s="38"/>
      <c r="X180" s="38"/>
      <c r="Y180" s="38"/>
      <c r="Z180" s="38"/>
      <c r="AA180" s="38"/>
      <c r="AB180" s="38"/>
      <c r="AC180" s="38"/>
      <c r="AD180" s="38"/>
      <c r="AE180" s="38"/>
      <c r="AT180" s="19" t="s">
        <v>154</v>
      </c>
      <c r="AU180" s="19" t="s">
        <v>82</v>
      </c>
    </row>
    <row r="181" s="2" customFormat="1" ht="16.5" customHeight="1">
      <c r="A181" s="38"/>
      <c r="B181" s="179"/>
      <c r="C181" s="180" t="s">
        <v>346</v>
      </c>
      <c r="D181" s="180" t="s">
        <v>147</v>
      </c>
      <c r="E181" s="181" t="s">
        <v>1876</v>
      </c>
      <c r="F181" s="182" t="s">
        <v>1877</v>
      </c>
      <c r="G181" s="183" t="s">
        <v>392</v>
      </c>
      <c r="H181" s="184">
        <v>70</v>
      </c>
      <c r="I181" s="185"/>
      <c r="J181" s="186">
        <f>ROUND(I181*H181,2)</f>
        <v>0</v>
      </c>
      <c r="K181" s="182" t="s">
        <v>1</v>
      </c>
      <c r="L181" s="39"/>
      <c r="M181" s="187" t="s">
        <v>1</v>
      </c>
      <c r="N181" s="188" t="s">
        <v>39</v>
      </c>
      <c r="O181" s="77"/>
      <c r="P181" s="189">
        <f>O181*H181</f>
        <v>0</v>
      </c>
      <c r="Q181" s="189">
        <v>0</v>
      </c>
      <c r="R181" s="189">
        <f>Q181*H181</f>
        <v>0</v>
      </c>
      <c r="S181" s="189">
        <v>0</v>
      </c>
      <c r="T181" s="190">
        <f>S181*H181</f>
        <v>0</v>
      </c>
      <c r="U181" s="38"/>
      <c r="V181" s="38"/>
      <c r="W181" s="38"/>
      <c r="X181" s="38"/>
      <c r="Y181" s="38"/>
      <c r="Z181" s="38"/>
      <c r="AA181" s="38"/>
      <c r="AB181" s="38"/>
      <c r="AC181" s="38"/>
      <c r="AD181" s="38"/>
      <c r="AE181" s="38"/>
      <c r="AR181" s="191" t="s">
        <v>152</v>
      </c>
      <c r="AT181" s="191" t="s">
        <v>147</v>
      </c>
      <c r="AU181" s="191" t="s">
        <v>82</v>
      </c>
      <c r="AY181" s="19" t="s">
        <v>145</v>
      </c>
      <c r="BE181" s="192">
        <f>IF(N181="základní",J181,0)</f>
        <v>0</v>
      </c>
      <c r="BF181" s="192">
        <f>IF(N181="snížená",J181,0)</f>
        <v>0</v>
      </c>
      <c r="BG181" s="192">
        <f>IF(N181="zákl. přenesená",J181,0)</f>
        <v>0</v>
      </c>
      <c r="BH181" s="192">
        <f>IF(N181="sníž. přenesená",J181,0)</f>
        <v>0</v>
      </c>
      <c r="BI181" s="192">
        <f>IF(N181="nulová",J181,0)</f>
        <v>0</v>
      </c>
      <c r="BJ181" s="19" t="s">
        <v>82</v>
      </c>
      <c r="BK181" s="192">
        <f>ROUND(I181*H181,2)</f>
        <v>0</v>
      </c>
      <c r="BL181" s="19" t="s">
        <v>152</v>
      </c>
      <c r="BM181" s="191" t="s">
        <v>1878</v>
      </c>
    </row>
    <row r="182" s="2" customFormat="1">
      <c r="A182" s="38"/>
      <c r="B182" s="39"/>
      <c r="C182" s="38"/>
      <c r="D182" s="193" t="s">
        <v>154</v>
      </c>
      <c r="E182" s="38"/>
      <c r="F182" s="194" t="s">
        <v>1877</v>
      </c>
      <c r="G182" s="38"/>
      <c r="H182" s="38"/>
      <c r="I182" s="195"/>
      <c r="J182" s="38"/>
      <c r="K182" s="38"/>
      <c r="L182" s="39"/>
      <c r="M182" s="196"/>
      <c r="N182" s="197"/>
      <c r="O182" s="77"/>
      <c r="P182" s="77"/>
      <c r="Q182" s="77"/>
      <c r="R182" s="77"/>
      <c r="S182" s="77"/>
      <c r="T182" s="78"/>
      <c r="U182" s="38"/>
      <c r="V182" s="38"/>
      <c r="W182" s="38"/>
      <c r="X182" s="38"/>
      <c r="Y182" s="38"/>
      <c r="Z182" s="38"/>
      <c r="AA182" s="38"/>
      <c r="AB182" s="38"/>
      <c r="AC182" s="38"/>
      <c r="AD182" s="38"/>
      <c r="AE182" s="38"/>
      <c r="AT182" s="19" t="s">
        <v>154</v>
      </c>
      <c r="AU182" s="19" t="s">
        <v>82</v>
      </c>
    </row>
    <row r="183" s="12" customFormat="1" ht="25.92" customHeight="1">
      <c r="A183" s="12"/>
      <c r="B183" s="166"/>
      <c r="C183" s="12"/>
      <c r="D183" s="167" t="s">
        <v>73</v>
      </c>
      <c r="E183" s="168" t="s">
        <v>1879</v>
      </c>
      <c r="F183" s="168" t="s">
        <v>1880</v>
      </c>
      <c r="G183" s="12"/>
      <c r="H183" s="12"/>
      <c r="I183" s="169"/>
      <c r="J183" s="170">
        <f>BK183</f>
        <v>0</v>
      </c>
      <c r="K183" s="12"/>
      <c r="L183" s="166"/>
      <c r="M183" s="171"/>
      <c r="N183" s="172"/>
      <c r="O183" s="172"/>
      <c r="P183" s="173">
        <f>SUM(P184:P205)</f>
        <v>0</v>
      </c>
      <c r="Q183" s="172"/>
      <c r="R183" s="173">
        <f>SUM(R184:R205)</f>
        <v>0</v>
      </c>
      <c r="S183" s="172"/>
      <c r="T183" s="174">
        <f>SUM(T184:T205)</f>
        <v>0</v>
      </c>
      <c r="U183" s="12"/>
      <c r="V183" s="12"/>
      <c r="W183" s="12"/>
      <c r="X183" s="12"/>
      <c r="Y183" s="12"/>
      <c r="Z183" s="12"/>
      <c r="AA183" s="12"/>
      <c r="AB183" s="12"/>
      <c r="AC183" s="12"/>
      <c r="AD183" s="12"/>
      <c r="AE183" s="12"/>
      <c r="AR183" s="167" t="s">
        <v>82</v>
      </c>
      <c r="AT183" s="175" t="s">
        <v>73</v>
      </c>
      <c r="AU183" s="175" t="s">
        <v>74</v>
      </c>
      <c r="AY183" s="167" t="s">
        <v>145</v>
      </c>
      <c r="BK183" s="176">
        <f>SUM(BK184:BK205)</f>
        <v>0</v>
      </c>
    </row>
    <row r="184" s="2" customFormat="1" ht="16.5" customHeight="1">
      <c r="A184" s="38"/>
      <c r="B184" s="179"/>
      <c r="C184" s="180" t="s">
        <v>352</v>
      </c>
      <c r="D184" s="180" t="s">
        <v>147</v>
      </c>
      <c r="E184" s="181" t="s">
        <v>1881</v>
      </c>
      <c r="F184" s="182" t="s">
        <v>1882</v>
      </c>
      <c r="G184" s="183" t="s">
        <v>624</v>
      </c>
      <c r="H184" s="184">
        <v>211</v>
      </c>
      <c r="I184" s="185"/>
      <c r="J184" s="186">
        <f>ROUND(I184*H184,2)</f>
        <v>0</v>
      </c>
      <c r="K184" s="182" t="s">
        <v>1</v>
      </c>
      <c r="L184" s="39"/>
      <c r="M184" s="187" t="s">
        <v>1</v>
      </c>
      <c r="N184" s="188" t="s">
        <v>39</v>
      </c>
      <c r="O184" s="77"/>
      <c r="P184" s="189">
        <f>O184*H184</f>
        <v>0</v>
      </c>
      <c r="Q184" s="189">
        <v>0</v>
      </c>
      <c r="R184" s="189">
        <f>Q184*H184</f>
        <v>0</v>
      </c>
      <c r="S184" s="189">
        <v>0</v>
      </c>
      <c r="T184" s="190">
        <f>S184*H184</f>
        <v>0</v>
      </c>
      <c r="U184" s="38"/>
      <c r="V184" s="38"/>
      <c r="W184" s="38"/>
      <c r="X184" s="38"/>
      <c r="Y184" s="38"/>
      <c r="Z184" s="38"/>
      <c r="AA184" s="38"/>
      <c r="AB184" s="38"/>
      <c r="AC184" s="38"/>
      <c r="AD184" s="38"/>
      <c r="AE184" s="38"/>
      <c r="AR184" s="191" t="s">
        <v>152</v>
      </c>
      <c r="AT184" s="191" t="s">
        <v>147</v>
      </c>
      <c r="AU184" s="191" t="s">
        <v>82</v>
      </c>
      <c r="AY184" s="19" t="s">
        <v>145</v>
      </c>
      <c r="BE184" s="192">
        <f>IF(N184="základní",J184,0)</f>
        <v>0</v>
      </c>
      <c r="BF184" s="192">
        <f>IF(N184="snížená",J184,0)</f>
        <v>0</v>
      </c>
      <c r="BG184" s="192">
        <f>IF(N184="zákl. přenesená",J184,0)</f>
        <v>0</v>
      </c>
      <c r="BH184" s="192">
        <f>IF(N184="sníž. přenesená",J184,0)</f>
        <v>0</v>
      </c>
      <c r="BI184" s="192">
        <f>IF(N184="nulová",J184,0)</f>
        <v>0</v>
      </c>
      <c r="BJ184" s="19" t="s">
        <v>82</v>
      </c>
      <c r="BK184" s="192">
        <f>ROUND(I184*H184,2)</f>
        <v>0</v>
      </c>
      <c r="BL184" s="19" t="s">
        <v>152</v>
      </c>
      <c r="BM184" s="191" t="s">
        <v>561</v>
      </c>
    </row>
    <row r="185" s="2" customFormat="1">
      <c r="A185" s="38"/>
      <c r="B185" s="39"/>
      <c r="C185" s="38"/>
      <c r="D185" s="193" t="s">
        <v>154</v>
      </c>
      <c r="E185" s="38"/>
      <c r="F185" s="194" t="s">
        <v>1882</v>
      </c>
      <c r="G185" s="38"/>
      <c r="H185" s="38"/>
      <c r="I185" s="195"/>
      <c r="J185" s="38"/>
      <c r="K185" s="38"/>
      <c r="L185" s="39"/>
      <c r="M185" s="196"/>
      <c r="N185" s="197"/>
      <c r="O185" s="77"/>
      <c r="P185" s="77"/>
      <c r="Q185" s="77"/>
      <c r="R185" s="77"/>
      <c r="S185" s="77"/>
      <c r="T185" s="78"/>
      <c r="U185" s="38"/>
      <c r="V185" s="38"/>
      <c r="W185" s="38"/>
      <c r="X185" s="38"/>
      <c r="Y185" s="38"/>
      <c r="Z185" s="38"/>
      <c r="AA185" s="38"/>
      <c r="AB185" s="38"/>
      <c r="AC185" s="38"/>
      <c r="AD185" s="38"/>
      <c r="AE185" s="38"/>
      <c r="AT185" s="19" t="s">
        <v>154</v>
      </c>
      <c r="AU185" s="19" t="s">
        <v>82</v>
      </c>
    </row>
    <row r="186" s="2" customFormat="1" ht="24.15" customHeight="1">
      <c r="A186" s="38"/>
      <c r="B186" s="179"/>
      <c r="C186" s="180" t="s">
        <v>357</v>
      </c>
      <c r="D186" s="180" t="s">
        <v>147</v>
      </c>
      <c r="E186" s="181" t="s">
        <v>1883</v>
      </c>
      <c r="F186" s="182" t="s">
        <v>1884</v>
      </c>
      <c r="G186" s="183" t="s">
        <v>624</v>
      </c>
      <c r="H186" s="184">
        <v>130</v>
      </c>
      <c r="I186" s="185"/>
      <c r="J186" s="186">
        <f>ROUND(I186*H186,2)</f>
        <v>0</v>
      </c>
      <c r="K186" s="182" t="s">
        <v>1</v>
      </c>
      <c r="L186" s="39"/>
      <c r="M186" s="187" t="s">
        <v>1</v>
      </c>
      <c r="N186" s="188" t="s">
        <v>39</v>
      </c>
      <c r="O186" s="77"/>
      <c r="P186" s="189">
        <f>O186*H186</f>
        <v>0</v>
      </c>
      <c r="Q186" s="189">
        <v>0</v>
      </c>
      <c r="R186" s="189">
        <f>Q186*H186</f>
        <v>0</v>
      </c>
      <c r="S186" s="189">
        <v>0</v>
      </c>
      <c r="T186" s="190">
        <f>S186*H186</f>
        <v>0</v>
      </c>
      <c r="U186" s="38"/>
      <c r="V186" s="38"/>
      <c r="W186" s="38"/>
      <c r="X186" s="38"/>
      <c r="Y186" s="38"/>
      <c r="Z186" s="38"/>
      <c r="AA186" s="38"/>
      <c r="AB186" s="38"/>
      <c r="AC186" s="38"/>
      <c r="AD186" s="38"/>
      <c r="AE186" s="38"/>
      <c r="AR186" s="191" t="s">
        <v>152</v>
      </c>
      <c r="AT186" s="191" t="s">
        <v>147</v>
      </c>
      <c r="AU186" s="191" t="s">
        <v>82</v>
      </c>
      <c r="AY186" s="19" t="s">
        <v>145</v>
      </c>
      <c r="BE186" s="192">
        <f>IF(N186="základní",J186,0)</f>
        <v>0</v>
      </c>
      <c r="BF186" s="192">
        <f>IF(N186="snížená",J186,0)</f>
        <v>0</v>
      </c>
      <c r="BG186" s="192">
        <f>IF(N186="zákl. přenesená",J186,0)</f>
        <v>0</v>
      </c>
      <c r="BH186" s="192">
        <f>IF(N186="sníž. přenesená",J186,0)</f>
        <v>0</v>
      </c>
      <c r="BI186" s="192">
        <f>IF(N186="nulová",J186,0)</f>
        <v>0</v>
      </c>
      <c r="BJ186" s="19" t="s">
        <v>82</v>
      </c>
      <c r="BK186" s="192">
        <f>ROUND(I186*H186,2)</f>
        <v>0</v>
      </c>
      <c r="BL186" s="19" t="s">
        <v>152</v>
      </c>
      <c r="BM186" s="191" t="s">
        <v>573</v>
      </c>
    </row>
    <row r="187" s="2" customFormat="1">
      <c r="A187" s="38"/>
      <c r="B187" s="39"/>
      <c r="C187" s="38"/>
      <c r="D187" s="193" t="s">
        <v>154</v>
      </c>
      <c r="E187" s="38"/>
      <c r="F187" s="194" t="s">
        <v>1884</v>
      </c>
      <c r="G187" s="38"/>
      <c r="H187" s="38"/>
      <c r="I187" s="195"/>
      <c r="J187" s="38"/>
      <c r="K187" s="38"/>
      <c r="L187" s="39"/>
      <c r="M187" s="196"/>
      <c r="N187" s="197"/>
      <c r="O187" s="77"/>
      <c r="P187" s="77"/>
      <c r="Q187" s="77"/>
      <c r="R187" s="77"/>
      <c r="S187" s="77"/>
      <c r="T187" s="78"/>
      <c r="U187" s="38"/>
      <c r="V187" s="38"/>
      <c r="W187" s="38"/>
      <c r="X187" s="38"/>
      <c r="Y187" s="38"/>
      <c r="Z187" s="38"/>
      <c r="AA187" s="38"/>
      <c r="AB187" s="38"/>
      <c r="AC187" s="38"/>
      <c r="AD187" s="38"/>
      <c r="AE187" s="38"/>
      <c r="AT187" s="19" t="s">
        <v>154</v>
      </c>
      <c r="AU187" s="19" t="s">
        <v>82</v>
      </c>
    </row>
    <row r="188" s="2" customFormat="1" ht="21.75" customHeight="1">
      <c r="A188" s="38"/>
      <c r="B188" s="179"/>
      <c r="C188" s="180" t="s">
        <v>363</v>
      </c>
      <c r="D188" s="180" t="s">
        <v>147</v>
      </c>
      <c r="E188" s="181" t="s">
        <v>1885</v>
      </c>
      <c r="F188" s="182" t="s">
        <v>1886</v>
      </c>
      <c r="G188" s="183" t="s">
        <v>273</v>
      </c>
      <c r="H188" s="184">
        <v>4</v>
      </c>
      <c r="I188" s="185"/>
      <c r="J188" s="186">
        <f>ROUND(I188*H188,2)</f>
        <v>0</v>
      </c>
      <c r="K188" s="182" t="s">
        <v>1</v>
      </c>
      <c r="L188" s="39"/>
      <c r="M188" s="187" t="s">
        <v>1</v>
      </c>
      <c r="N188" s="188" t="s">
        <v>39</v>
      </c>
      <c r="O188" s="77"/>
      <c r="P188" s="189">
        <f>O188*H188</f>
        <v>0</v>
      </c>
      <c r="Q188" s="189">
        <v>0</v>
      </c>
      <c r="R188" s="189">
        <f>Q188*H188</f>
        <v>0</v>
      </c>
      <c r="S188" s="189">
        <v>0</v>
      </c>
      <c r="T188" s="190">
        <f>S188*H188</f>
        <v>0</v>
      </c>
      <c r="U188" s="38"/>
      <c r="V188" s="38"/>
      <c r="W188" s="38"/>
      <c r="X188" s="38"/>
      <c r="Y188" s="38"/>
      <c r="Z188" s="38"/>
      <c r="AA188" s="38"/>
      <c r="AB188" s="38"/>
      <c r="AC188" s="38"/>
      <c r="AD188" s="38"/>
      <c r="AE188" s="38"/>
      <c r="AR188" s="191" t="s">
        <v>152</v>
      </c>
      <c r="AT188" s="191" t="s">
        <v>147</v>
      </c>
      <c r="AU188" s="191" t="s">
        <v>82</v>
      </c>
      <c r="AY188" s="19" t="s">
        <v>145</v>
      </c>
      <c r="BE188" s="192">
        <f>IF(N188="základní",J188,0)</f>
        <v>0</v>
      </c>
      <c r="BF188" s="192">
        <f>IF(N188="snížená",J188,0)</f>
        <v>0</v>
      </c>
      <c r="BG188" s="192">
        <f>IF(N188="zákl. přenesená",J188,0)</f>
        <v>0</v>
      </c>
      <c r="BH188" s="192">
        <f>IF(N188="sníž. přenesená",J188,0)</f>
        <v>0</v>
      </c>
      <c r="BI188" s="192">
        <f>IF(N188="nulová",J188,0)</f>
        <v>0</v>
      </c>
      <c r="BJ188" s="19" t="s">
        <v>82</v>
      </c>
      <c r="BK188" s="192">
        <f>ROUND(I188*H188,2)</f>
        <v>0</v>
      </c>
      <c r="BL188" s="19" t="s">
        <v>152</v>
      </c>
      <c r="BM188" s="191" t="s">
        <v>587</v>
      </c>
    </row>
    <row r="189" s="2" customFormat="1">
      <c r="A189" s="38"/>
      <c r="B189" s="39"/>
      <c r="C189" s="38"/>
      <c r="D189" s="193" t="s">
        <v>154</v>
      </c>
      <c r="E189" s="38"/>
      <c r="F189" s="194" t="s">
        <v>1886</v>
      </c>
      <c r="G189" s="38"/>
      <c r="H189" s="38"/>
      <c r="I189" s="195"/>
      <c r="J189" s="38"/>
      <c r="K189" s="38"/>
      <c r="L189" s="39"/>
      <c r="M189" s="196"/>
      <c r="N189" s="197"/>
      <c r="O189" s="77"/>
      <c r="P189" s="77"/>
      <c r="Q189" s="77"/>
      <c r="R189" s="77"/>
      <c r="S189" s="77"/>
      <c r="T189" s="78"/>
      <c r="U189" s="38"/>
      <c r="V189" s="38"/>
      <c r="W189" s="38"/>
      <c r="X189" s="38"/>
      <c r="Y189" s="38"/>
      <c r="Z189" s="38"/>
      <c r="AA189" s="38"/>
      <c r="AB189" s="38"/>
      <c r="AC189" s="38"/>
      <c r="AD189" s="38"/>
      <c r="AE189" s="38"/>
      <c r="AT189" s="19" t="s">
        <v>154</v>
      </c>
      <c r="AU189" s="19" t="s">
        <v>82</v>
      </c>
    </row>
    <row r="190" s="2" customFormat="1" ht="21.75" customHeight="1">
      <c r="A190" s="38"/>
      <c r="B190" s="179"/>
      <c r="C190" s="180" t="s">
        <v>304</v>
      </c>
      <c r="D190" s="180" t="s">
        <v>147</v>
      </c>
      <c r="E190" s="181" t="s">
        <v>1887</v>
      </c>
      <c r="F190" s="182" t="s">
        <v>1888</v>
      </c>
      <c r="G190" s="183" t="s">
        <v>273</v>
      </c>
      <c r="H190" s="184">
        <v>3</v>
      </c>
      <c r="I190" s="185"/>
      <c r="J190" s="186">
        <f>ROUND(I190*H190,2)</f>
        <v>0</v>
      </c>
      <c r="K190" s="182" t="s">
        <v>1</v>
      </c>
      <c r="L190" s="39"/>
      <c r="M190" s="187" t="s">
        <v>1</v>
      </c>
      <c r="N190" s="188" t="s">
        <v>39</v>
      </c>
      <c r="O190" s="77"/>
      <c r="P190" s="189">
        <f>O190*H190</f>
        <v>0</v>
      </c>
      <c r="Q190" s="189">
        <v>0</v>
      </c>
      <c r="R190" s="189">
        <f>Q190*H190</f>
        <v>0</v>
      </c>
      <c r="S190" s="189">
        <v>0</v>
      </c>
      <c r="T190" s="190">
        <f>S190*H190</f>
        <v>0</v>
      </c>
      <c r="U190" s="38"/>
      <c r="V190" s="38"/>
      <c r="W190" s="38"/>
      <c r="X190" s="38"/>
      <c r="Y190" s="38"/>
      <c r="Z190" s="38"/>
      <c r="AA190" s="38"/>
      <c r="AB190" s="38"/>
      <c r="AC190" s="38"/>
      <c r="AD190" s="38"/>
      <c r="AE190" s="38"/>
      <c r="AR190" s="191" t="s">
        <v>152</v>
      </c>
      <c r="AT190" s="191" t="s">
        <v>147</v>
      </c>
      <c r="AU190" s="191" t="s">
        <v>82</v>
      </c>
      <c r="AY190" s="19" t="s">
        <v>145</v>
      </c>
      <c r="BE190" s="192">
        <f>IF(N190="základní",J190,0)</f>
        <v>0</v>
      </c>
      <c r="BF190" s="192">
        <f>IF(N190="snížená",J190,0)</f>
        <v>0</v>
      </c>
      <c r="BG190" s="192">
        <f>IF(N190="zákl. přenesená",J190,0)</f>
        <v>0</v>
      </c>
      <c r="BH190" s="192">
        <f>IF(N190="sníž. přenesená",J190,0)</f>
        <v>0</v>
      </c>
      <c r="BI190" s="192">
        <f>IF(N190="nulová",J190,0)</f>
        <v>0</v>
      </c>
      <c r="BJ190" s="19" t="s">
        <v>82</v>
      </c>
      <c r="BK190" s="192">
        <f>ROUND(I190*H190,2)</f>
        <v>0</v>
      </c>
      <c r="BL190" s="19" t="s">
        <v>152</v>
      </c>
      <c r="BM190" s="191" t="s">
        <v>606</v>
      </c>
    </row>
    <row r="191" s="2" customFormat="1">
      <c r="A191" s="38"/>
      <c r="B191" s="39"/>
      <c r="C191" s="38"/>
      <c r="D191" s="193" t="s">
        <v>154</v>
      </c>
      <c r="E191" s="38"/>
      <c r="F191" s="194" t="s">
        <v>1888</v>
      </c>
      <c r="G191" s="38"/>
      <c r="H191" s="38"/>
      <c r="I191" s="195"/>
      <c r="J191" s="38"/>
      <c r="K191" s="38"/>
      <c r="L191" s="39"/>
      <c r="M191" s="196"/>
      <c r="N191" s="197"/>
      <c r="O191" s="77"/>
      <c r="P191" s="77"/>
      <c r="Q191" s="77"/>
      <c r="R191" s="77"/>
      <c r="S191" s="77"/>
      <c r="T191" s="78"/>
      <c r="U191" s="38"/>
      <c r="V191" s="38"/>
      <c r="W191" s="38"/>
      <c r="X191" s="38"/>
      <c r="Y191" s="38"/>
      <c r="Z191" s="38"/>
      <c r="AA191" s="38"/>
      <c r="AB191" s="38"/>
      <c r="AC191" s="38"/>
      <c r="AD191" s="38"/>
      <c r="AE191" s="38"/>
      <c r="AT191" s="19" t="s">
        <v>154</v>
      </c>
      <c r="AU191" s="19" t="s">
        <v>82</v>
      </c>
    </row>
    <row r="192" s="2" customFormat="1" ht="24.15" customHeight="1">
      <c r="A192" s="38"/>
      <c r="B192" s="179"/>
      <c r="C192" s="180" t="s">
        <v>372</v>
      </c>
      <c r="D192" s="180" t="s">
        <v>147</v>
      </c>
      <c r="E192" s="181" t="s">
        <v>1889</v>
      </c>
      <c r="F192" s="182" t="s">
        <v>1890</v>
      </c>
      <c r="G192" s="183" t="s">
        <v>273</v>
      </c>
      <c r="H192" s="184">
        <v>4</v>
      </c>
      <c r="I192" s="185"/>
      <c r="J192" s="186">
        <f>ROUND(I192*H192,2)</f>
        <v>0</v>
      </c>
      <c r="K192" s="182" t="s">
        <v>1</v>
      </c>
      <c r="L192" s="39"/>
      <c r="M192" s="187" t="s">
        <v>1</v>
      </c>
      <c r="N192" s="188" t="s">
        <v>39</v>
      </c>
      <c r="O192" s="77"/>
      <c r="P192" s="189">
        <f>O192*H192</f>
        <v>0</v>
      </c>
      <c r="Q192" s="189">
        <v>0</v>
      </c>
      <c r="R192" s="189">
        <f>Q192*H192</f>
        <v>0</v>
      </c>
      <c r="S192" s="189">
        <v>0</v>
      </c>
      <c r="T192" s="190">
        <f>S192*H192</f>
        <v>0</v>
      </c>
      <c r="U192" s="38"/>
      <c r="V192" s="38"/>
      <c r="W192" s="38"/>
      <c r="X192" s="38"/>
      <c r="Y192" s="38"/>
      <c r="Z192" s="38"/>
      <c r="AA192" s="38"/>
      <c r="AB192" s="38"/>
      <c r="AC192" s="38"/>
      <c r="AD192" s="38"/>
      <c r="AE192" s="38"/>
      <c r="AR192" s="191" t="s">
        <v>152</v>
      </c>
      <c r="AT192" s="191" t="s">
        <v>147</v>
      </c>
      <c r="AU192" s="191" t="s">
        <v>82</v>
      </c>
      <c r="AY192" s="19" t="s">
        <v>145</v>
      </c>
      <c r="BE192" s="192">
        <f>IF(N192="základní",J192,0)</f>
        <v>0</v>
      </c>
      <c r="BF192" s="192">
        <f>IF(N192="snížená",J192,0)</f>
        <v>0</v>
      </c>
      <c r="BG192" s="192">
        <f>IF(N192="zákl. přenesená",J192,0)</f>
        <v>0</v>
      </c>
      <c r="BH192" s="192">
        <f>IF(N192="sníž. přenesená",J192,0)</f>
        <v>0</v>
      </c>
      <c r="BI192" s="192">
        <f>IF(N192="nulová",J192,0)</f>
        <v>0</v>
      </c>
      <c r="BJ192" s="19" t="s">
        <v>82</v>
      </c>
      <c r="BK192" s="192">
        <f>ROUND(I192*H192,2)</f>
        <v>0</v>
      </c>
      <c r="BL192" s="19" t="s">
        <v>152</v>
      </c>
      <c r="BM192" s="191" t="s">
        <v>621</v>
      </c>
    </row>
    <row r="193" s="2" customFormat="1">
      <c r="A193" s="38"/>
      <c r="B193" s="39"/>
      <c r="C193" s="38"/>
      <c r="D193" s="193" t="s">
        <v>154</v>
      </c>
      <c r="E193" s="38"/>
      <c r="F193" s="194" t="s">
        <v>1890</v>
      </c>
      <c r="G193" s="38"/>
      <c r="H193" s="38"/>
      <c r="I193" s="195"/>
      <c r="J193" s="38"/>
      <c r="K193" s="38"/>
      <c r="L193" s="39"/>
      <c r="M193" s="196"/>
      <c r="N193" s="197"/>
      <c r="O193" s="77"/>
      <c r="P193" s="77"/>
      <c r="Q193" s="77"/>
      <c r="R193" s="77"/>
      <c r="S193" s="77"/>
      <c r="T193" s="78"/>
      <c r="U193" s="38"/>
      <c r="V193" s="38"/>
      <c r="W193" s="38"/>
      <c r="X193" s="38"/>
      <c r="Y193" s="38"/>
      <c r="Z193" s="38"/>
      <c r="AA193" s="38"/>
      <c r="AB193" s="38"/>
      <c r="AC193" s="38"/>
      <c r="AD193" s="38"/>
      <c r="AE193" s="38"/>
      <c r="AT193" s="19" t="s">
        <v>154</v>
      </c>
      <c r="AU193" s="19" t="s">
        <v>82</v>
      </c>
    </row>
    <row r="194" s="2" customFormat="1" ht="24.15" customHeight="1">
      <c r="A194" s="38"/>
      <c r="B194" s="179"/>
      <c r="C194" s="180" t="s">
        <v>377</v>
      </c>
      <c r="D194" s="180" t="s">
        <v>147</v>
      </c>
      <c r="E194" s="181" t="s">
        <v>1891</v>
      </c>
      <c r="F194" s="182" t="s">
        <v>1892</v>
      </c>
      <c r="G194" s="183" t="s">
        <v>273</v>
      </c>
      <c r="H194" s="184">
        <v>3</v>
      </c>
      <c r="I194" s="185"/>
      <c r="J194" s="186">
        <f>ROUND(I194*H194,2)</f>
        <v>0</v>
      </c>
      <c r="K194" s="182" t="s">
        <v>1</v>
      </c>
      <c r="L194" s="39"/>
      <c r="M194" s="187" t="s">
        <v>1</v>
      </c>
      <c r="N194" s="188" t="s">
        <v>39</v>
      </c>
      <c r="O194" s="77"/>
      <c r="P194" s="189">
        <f>O194*H194</f>
        <v>0</v>
      </c>
      <c r="Q194" s="189">
        <v>0</v>
      </c>
      <c r="R194" s="189">
        <f>Q194*H194</f>
        <v>0</v>
      </c>
      <c r="S194" s="189">
        <v>0</v>
      </c>
      <c r="T194" s="190">
        <f>S194*H194</f>
        <v>0</v>
      </c>
      <c r="U194" s="38"/>
      <c r="V194" s="38"/>
      <c r="W194" s="38"/>
      <c r="X194" s="38"/>
      <c r="Y194" s="38"/>
      <c r="Z194" s="38"/>
      <c r="AA194" s="38"/>
      <c r="AB194" s="38"/>
      <c r="AC194" s="38"/>
      <c r="AD194" s="38"/>
      <c r="AE194" s="38"/>
      <c r="AR194" s="191" t="s">
        <v>152</v>
      </c>
      <c r="AT194" s="191" t="s">
        <v>147</v>
      </c>
      <c r="AU194" s="191" t="s">
        <v>82</v>
      </c>
      <c r="AY194" s="19" t="s">
        <v>145</v>
      </c>
      <c r="BE194" s="192">
        <f>IF(N194="základní",J194,0)</f>
        <v>0</v>
      </c>
      <c r="BF194" s="192">
        <f>IF(N194="snížená",J194,0)</f>
        <v>0</v>
      </c>
      <c r="BG194" s="192">
        <f>IF(N194="zákl. přenesená",J194,0)</f>
        <v>0</v>
      </c>
      <c r="BH194" s="192">
        <f>IF(N194="sníž. přenesená",J194,0)</f>
        <v>0</v>
      </c>
      <c r="BI194" s="192">
        <f>IF(N194="nulová",J194,0)</f>
        <v>0</v>
      </c>
      <c r="BJ194" s="19" t="s">
        <v>82</v>
      </c>
      <c r="BK194" s="192">
        <f>ROUND(I194*H194,2)</f>
        <v>0</v>
      </c>
      <c r="BL194" s="19" t="s">
        <v>152</v>
      </c>
      <c r="BM194" s="191" t="s">
        <v>636</v>
      </c>
    </row>
    <row r="195" s="2" customFormat="1">
      <c r="A195" s="38"/>
      <c r="B195" s="39"/>
      <c r="C195" s="38"/>
      <c r="D195" s="193" t="s">
        <v>154</v>
      </c>
      <c r="E195" s="38"/>
      <c r="F195" s="194" t="s">
        <v>1892</v>
      </c>
      <c r="G195" s="38"/>
      <c r="H195" s="38"/>
      <c r="I195" s="195"/>
      <c r="J195" s="38"/>
      <c r="K195" s="38"/>
      <c r="L195" s="39"/>
      <c r="M195" s="196"/>
      <c r="N195" s="197"/>
      <c r="O195" s="77"/>
      <c r="P195" s="77"/>
      <c r="Q195" s="77"/>
      <c r="R195" s="77"/>
      <c r="S195" s="77"/>
      <c r="T195" s="78"/>
      <c r="U195" s="38"/>
      <c r="V195" s="38"/>
      <c r="W195" s="38"/>
      <c r="X195" s="38"/>
      <c r="Y195" s="38"/>
      <c r="Z195" s="38"/>
      <c r="AA195" s="38"/>
      <c r="AB195" s="38"/>
      <c r="AC195" s="38"/>
      <c r="AD195" s="38"/>
      <c r="AE195" s="38"/>
      <c r="AT195" s="19" t="s">
        <v>154</v>
      </c>
      <c r="AU195" s="19" t="s">
        <v>82</v>
      </c>
    </row>
    <row r="196" s="2" customFormat="1" ht="16.5" customHeight="1">
      <c r="A196" s="38"/>
      <c r="B196" s="179"/>
      <c r="C196" s="180" t="s">
        <v>383</v>
      </c>
      <c r="D196" s="180" t="s">
        <v>147</v>
      </c>
      <c r="E196" s="181" t="s">
        <v>1881</v>
      </c>
      <c r="F196" s="182" t="s">
        <v>1882</v>
      </c>
      <c r="G196" s="183" t="s">
        <v>624</v>
      </c>
      <c r="H196" s="184">
        <v>130</v>
      </c>
      <c r="I196" s="185"/>
      <c r="J196" s="186">
        <f>ROUND(I196*H196,2)</f>
        <v>0</v>
      </c>
      <c r="K196" s="182" t="s">
        <v>1</v>
      </c>
      <c r="L196" s="39"/>
      <c r="M196" s="187" t="s">
        <v>1</v>
      </c>
      <c r="N196" s="188" t="s">
        <v>39</v>
      </c>
      <c r="O196" s="77"/>
      <c r="P196" s="189">
        <f>O196*H196</f>
        <v>0</v>
      </c>
      <c r="Q196" s="189">
        <v>0</v>
      </c>
      <c r="R196" s="189">
        <f>Q196*H196</f>
        <v>0</v>
      </c>
      <c r="S196" s="189">
        <v>0</v>
      </c>
      <c r="T196" s="190">
        <f>S196*H196</f>
        <v>0</v>
      </c>
      <c r="U196" s="38"/>
      <c r="V196" s="38"/>
      <c r="W196" s="38"/>
      <c r="X196" s="38"/>
      <c r="Y196" s="38"/>
      <c r="Z196" s="38"/>
      <c r="AA196" s="38"/>
      <c r="AB196" s="38"/>
      <c r="AC196" s="38"/>
      <c r="AD196" s="38"/>
      <c r="AE196" s="38"/>
      <c r="AR196" s="191" t="s">
        <v>152</v>
      </c>
      <c r="AT196" s="191" t="s">
        <v>147</v>
      </c>
      <c r="AU196" s="191" t="s">
        <v>82</v>
      </c>
      <c r="AY196" s="19" t="s">
        <v>145</v>
      </c>
      <c r="BE196" s="192">
        <f>IF(N196="základní",J196,0)</f>
        <v>0</v>
      </c>
      <c r="BF196" s="192">
        <f>IF(N196="snížená",J196,0)</f>
        <v>0</v>
      </c>
      <c r="BG196" s="192">
        <f>IF(N196="zákl. přenesená",J196,0)</f>
        <v>0</v>
      </c>
      <c r="BH196" s="192">
        <f>IF(N196="sníž. přenesená",J196,0)</f>
        <v>0</v>
      </c>
      <c r="BI196" s="192">
        <f>IF(N196="nulová",J196,0)</f>
        <v>0</v>
      </c>
      <c r="BJ196" s="19" t="s">
        <v>82</v>
      </c>
      <c r="BK196" s="192">
        <f>ROUND(I196*H196,2)</f>
        <v>0</v>
      </c>
      <c r="BL196" s="19" t="s">
        <v>152</v>
      </c>
      <c r="BM196" s="191" t="s">
        <v>648</v>
      </c>
    </row>
    <row r="197" s="2" customFormat="1">
      <c r="A197" s="38"/>
      <c r="B197" s="39"/>
      <c r="C197" s="38"/>
      <c r="D197" s="193" t="s">
        <v>154</v>
      </c>
      <c r="E197" s="38"/>
      <c r="F197" s="194" t="s">
        <v>1882</v>
      </c>
      <c r="G197" s="38"/>
      <c r="H197" s="38"/>
      <c r="I197" s="195"/>
      <c r="J197" s="38"/>
      <c r="K197" s="38"/>
      <c r="L197" s="39"/>
      <c r="M197" s="196"/>
      <c r="N197" s="197"/>
      <c r="O197" s="77"/>
      <c r="P197" s="77"/>
      <c r="Q197" s="77"/>
      <c r="R197" s="77"/>
      <c r="S197" s="77"/>
      <c r="T197" s="78"/>
      <c r="U197" s="38"/>
      <c r="V197" s="38"/>
      <c r="W197" s="38"/>
      <c r="X197" s="38"/>
      <c r="Y197" s="38"/>
      <c r="Z197" s="38"/>
      <c r="AA197" s="38"/>
      <c r="AB197" s="38"/>
      <c r="AC197" s="38"/>
      <c r="AD197" s="38"/>
      <c r="AE197" s="38"/>
      <c r="AT197" s="19" t="s">
        <v>154</v>
      </c>
      <c r="AU197" s="19" t="s">
        <v>82</v>
      </c>
    </row>
    <row r="198" s="2" customFormat="1" ht="24.15" customHeight="1">
      <c r="A198" s="38"/>
      <c r="B198" s="179"/>
      <c r="C198" s="180" t="s">
        <v>389</v>
      </c>
      <c r="D198" s="180" t="s">
        <v>147</v>
      </c>
      <c r="E198" s="181" t="s">
        <v>1883</v>
      </c>
      <c r="F198" s="182" t="s">
        <v>1884</v>
      </c>
      <c r="G198" s="183" t="s">
        <v>624</v>
      </c>
      <c r="H198" s="184">
        <v>220</v>
      </c>
      <c r="I198" s="185"/>
      <c r="J198" s="186">
        <f>ROUND(I198*H198,2)</f>
        <v>0</v>
      </c>
      <c r="K198" s="182" t="s">
        <v>1</v>
      </c>
      <c r="L198" s="39"/>
      <c r="M198" s="187" t="s">
        <v>1</v>
      </c>
      <c r="N198" s="188" t="s">
        <v>39</v>
      </c>
      <c r="O198" s="77"/>
      <c r="P198" s="189">
        <f>O198*H198</f>
        <v>0</v>
      </c>
      <c r="Q198" s="189">
        <v>0</v>
      </c>
      <c r="R198" s="189">
        <f>Q198*H198</f>
        <v>0</v>
      </c>
      <c r="S198" s="189">
        <v>0</v>
      </c>
      <c r="T198" s="190">
        <f>S198*H198</f>
        <v>0</v>
      </c>
      <c r="U198" s="38"/>
      <c r="V198" s="38"/>
      <c r="W198" s="38"/>
      <c r="X198" s="38"/>
      <c r="Y198" s="38"/>
      <c r="Z198" s="38"/>
      <c r="AA198" s="38"/>
      <c r="AB198" s="38"/>
      <c r="AC198" s="38"/>
      <c r="AD198" s="38"/>
      <c r="AE198" s="38"/>
      <c r="AR198" s="191" t="s">
        <v>152</v>
      </c>
      <c r="AT198" s="191" t="s">
        <v>147</v>
      </c>
      <c r="AU198" s="191" t="s">
        <v>82</v>
      </c>
      <c r="AY198" s="19" t="s">
        <v>145</v>
      </c>
      <c r="BE198" s="192">
        <f>IF(N198="základní",J198,0)</f>
        <v>0</v>
      </c>
      <c r="BF198" s="192">
        <f>IF(N198="snížená",J198,0)</f>
        <v>0</v>
      </c>
      <c r="BG198" s="192">
        <f>IF(N198="zákl. přenesená",J198,0)</f>
        <v>0</v>
      </c>
      <c r="BH198" s="192">
        <f>IF(N198="sníž. přenesená",J198,0)</f>
        <v>0</v>
      </c>
      <c r="BI198" s="192">
        <f>IF(N198="nulová",J198,0)</f>
        <v>0</v>
      </c>
      <c r="BJ198" s="19" t="s">
        <v>82</v>
      </c>
      <c r="BK198" s="192">
        <f>ROUND(I198*H198,2)</f>
        <v>0</v>
      </c>
      <c r="BL198" s="19" t="s">
        <v>152</v>
      </c>
      <c r="BM198" s="191" t="s">
        <v>658</v>
      </c>
    </row>
    <row r="199" s="2" customFormat="1">
      <c r="A199" s="38"/>
      <c r="B199" s="39"/>
      <c r="C199" s="38"/>
      <c r="D199" s="193" t="s">
        <v>154</v>
      </c>
      <c r="E199" s="38"/>
      <c r="F199" s="194" t="s">
        <v>1884</v>
      </c>
      <c r="G199" s="38"/>
      <c r="H199" s="38"/>
      <c r="I199" s="195"/>
      <c r="J199" s="38"/>
      <c r="K199" s="38"/>
      <c r="L199" s="39"/>
      <c r="M199" s="196"/>
      <c r="N199" s="197"/>
      <c r="O199" s="77"/>
      <c r="P199" s="77"/>
      <c r="Q199" s="77"/>
      <c r="R199" s="77"/>
      <c r="S199" s="77"/>
      <c r="T199" s="78"/>
      <c r="U199" s="38"/>
      <c r="V199" s="38"/>
      <c r="W199" s="38"/>
      <c r="X199" s="38"/>
      <c r="Y199" s="38"/>
      <c r="Z199" s="38"/>
      <c r="AA199" s="38"/>
      <c r="AB199" s="38"/>
      <c r="AC199" s="38"/>
      <c r="AD199" s="38"/>
      <c r="AE199" s="38"/>
      <c r="AT199" s="19" t="s">
        <v>154</v>
      </c>
      <c r="AU199" s="19" t="s">
        <v>82</v>
      </c>
    </row>
    <row r="200" s="2" customFormat="1" ht="16.5" customHeight="1">
      <c r="A200" s="38"/>
      <c r="B200" s="179"/>
      <c r="C200" s="180" t="s">
        <v>410</v>
      </c>
      <c r="D200" s="180" t="s">
        <v>147</v>
      </c>
      <c r="E200" s="181" t="s">
        <v>1893</v>
      </c>
      <c r="F200" s="182" t="s">
        <v>1894</v>
      </c>
      <c r="G200" s="183" t="s">
        <v>624</v>
      </c>
      <c r="H200" s="184">
        <v>4</v>
      </c>
      <c r="I200" s="185"/>
      <c r="J200" s="186">
        <f>ROUND(I200*H200,2)</f>
        <v>0</v>
      </c>
      <c r="K200" s="182" t="s">
        <v>1</v>
      </c>
      <c r="L200" s="39"/>
      <c r="M200" s="187" t="s">
        <v>1</v>
      </c>
      <c r="N200" s="188" t="s">
        <v>39</v>
      </c>
      <c r="O200" s="77"/>
      <c r="P200" s="189">
        <f>O200*H200</f>
        <v>0</v>
      </c>
      <c r="Q200" s="189">
        <v>0</v>
      </c>
      <c r="R200" s="189">
        <f>Q200*H200</f>
        <v>0</v>
      </c>
      <c r="S200" s="189">
        <v>0</v>
      </c>
      <c r="T200" s="190">
        <f>S200*H200</f>
        <v>0</v>
      </c>
      <c r="U200" s="38"/>
      <c r="V200" s="38"/>
      <c r="W200" s="38"/>
      <c r="X200" s="38"/>
      <c r="Y200" s="38"/>
      <c r="Z200" s="38"/>
      <c r="AA200" s="38"/>
      <c r="AB200" s="38"/>
      <c r="AC200" s="38"/>
      <c r="AD200" s="38"/>
      <c r="AE200" s="38"/>
      <c r="AR200" s="191" t="s">
        <v>152</v>
      </c>
      <c r="AT200" s="191" t="s">
        <v>147</v>
      </c>
      <c r="AU200" s="191" t="s">
        <v>82</v>
      </c>
      <c r="AY200" s="19" t="s">
        <v>145</v>
      </c>
      <c r="BE200" s="192">
        <f>IF(N200="základní",J200,0)</f>
        <v>0</v>
      </c>
      <c r="BF200" s="192">
        <f>IF(N200="snížená",J200,0)</f>
        <v>0</v>
      </c>
      <c r="BG200" s="192">
        <f>IF(N200="zákl. přenesená",J200,0)</f>
        <v>0</v>
      </c>
      <c r="BH200" s="192">
        <f>IF(N200="sníž. přenesená",J200,0)</f>
        <v>0</v>
      </c>
      <c r="BI200" s="192">
        <f>IF(N200="nulová",J200,0)</f>
        <v>0</v>
      </c>
      <c r="BJ200" s="19" t="s">
        <v>82</v>
      </c>
      <c r="BK200" s="192">
        <f>ROUND(I200*H200,2)</f>
        <v>0</v>
      </c>
      <c r="BL200" s="19" t="s">
        <v>152</v>
      </c>
      <c r="BM200" s="191" t="s">
        <v>668</v>
      </c>
    </row>
    <row r="201" s="2" customFormat="1">
      <c r="A201" s="38"/>
      <c r="B201" s="39"/>
      <c r="C201" s="38"/>
      <c r="D201" s="193" t="s">
        <v>154</v>
      </c>
      <c r="E201" s="38"/>
      <c r="F201" s="194" t="s">
        <v>1894</v>
      </c>
      <c r="G201" s="38"/>
      <c r="H201" s="38"/>
      <c r="I201" s="195"/>
      <c r="J201" s="38"/>
      <c r="K201" s="38"/>
      <c r="L201" s="39"/>
      <c r="M201" s="196"/>
      <c r="N201" s="197"/>
      <c r="O201" s="77"/>
      <c r="P201" s="77"/>
      <c r="Q201" s="77"/>
      <c r="R201" s="77"/>
      <c r="S201" s="77"/>
      <c r="T201" s="78"/>
      <c r="U201" s="38"/>
      <c r="V201" s="38"/>
      <c r="W201" s="38"/>
      <c r="X201" s="38"/>
      <c r="Y201" s="38"/>
      <c r="Z201" s="38"/>
      <c r="AA201" s="38"/>
      <c r="AB201" s="38"/>
      <c r="AC201" s="38"/>
      <c r="AD201" s="38"/>
      <c r="AE201" s="38"/>
      <c r="AT201" s="19" t="s">
        <v>154</v>
      </c>
      <c r="AU201" s="19" t="s">
        <v>82</v>
      </c>
    </row>
    <row r="202" s="2" customFormat="1" ht="16.5" customHeight="1">
      <c r="A202" s="38"/>
      <c r="B202" s="179"/>
      <c r="C202" s="180" t="s">
        <v>415</v>
      </c>
      <c r="D202" s="180" t="s">
        <v>147</v>
      </c>
      <c r="E202" s="181" t="s">
        <v>1895</v>
      </c>
      <c r="F202" s="182" t="s">
        <v>1896</v>
      </c>
      <c r="G202" s="183" t="s">
        <v>624</v>
      </c>
      <c r="H202" s="184">
        <v>4</v>
      </c>
      <c r="I202" s="185"/>
      <c r="J202" s="186">
        <f>ROUND(I202*H202,2)</f>
        <v>0</v>
      </c>
      <c r="K202" s="182" t="s">
        <v>1</v>
      </c>
      <c r="L202" s="39"/>
      <c r="M202" s="187" t="s">
        <v>1</v>
      </c>
      <c r="N202" s="188" t="s">
        <v>39</v>
      </c>
      <c r="O202" s="77"/>
      <c r="P202" s="189">
        <f>O202*H202</f>
        <v>0</v>
      </c>
      <c r="Q202" s="189">
        <v>0</v>
      </c>
      <c r="R202" s="189">
        <f>Q202*H202</f>
        <v>0</v>
      </c>
      <c r="S202" s="189">
        <v>0</v>
      </c>
      <c r="T202" s="190">
        <f>S202*H202</f>
        <v>0</v>
      </c>
      <c r="U202" s="38"/>
      <c r="V202" s="38"/>
      <c r="W202" s="38"/>
      <c r="X202" s="38"/>
      <c r="Y202" s="38"/>
      <c r="Z202" s="38"/>
      <c r="AA202" s="38"/>
      <c r="AB202" s="38"/>
      <c r="AC202" s="38"/>
      <c r="AD202" s="38"/>
      <c r="AE202" s="38"/>
      <c r="AR202" s="191" t="s">
        <v>152</v>
      </c>
      <c r="AT202" s="191" t="s">
        <v>147</v>
      </c>
      <c r="AU202" s="191" t="s">
        <v>82</v>
      </c>
      <c r="AY202" s="19" t="s">
        <v>145</v>
      </c>
      <c r="BE202" s="192">
        <f>IF(N202="základní",J202,0)</f>
        <v>0</v>
      </c>
      <c r="BF202" s="192">
        <f>IF(N202="snížená",J202,0)</f>
        <v>0</v>
      </c>
      <c r="BG202" s="192">
        <f>IF(N202="zákl. přenesená",J202,0)</f>
        <v>0</v>
      </c>
      <c r="BH202" s="192">
        <f>IF(N202="sníž. přenesená",J202,0)</f>
        <v>0</v>
      </c>
      <c r="BI202" s="192">
        <f>IF(N202="nulová",J202,0)</f>
        <v>0</v>
      </c>
      <c r="BJ202" s="19" t="s">
        <v>82</v>
      </c>
      <c r="BK202" s="192">
        <f>ROUND(I202*H202,2)</f>
        <v>0</v>
      </c>
      <c r="BL202" s="19" t="s">
        <v>152</v>
      </c>
      <c r="BM202" s="191" t="s">
        <v>674</v>
      </c>
    </row>
    <row r="203" s="2" customFormat="1">
      <c r="A203" s="38"/>
      <c r="B203" s="39"/>
      <c r="C203" s="38"/>
      <c r="D203" s="193" t="s">
        <v>154</v>
      </c>
      <c r="E203" s="38"/>
      <c r="F203" s="194" t="s">
        <v>1896</v>
      </c>
      <c r="G203" s="38"/>
      <c r="H203" s="38"/>
      <c r="I203" s="195"/>
      <c r="J203" s="38"/>
      <c r="K203" s="38"/>
      <c r="L203" s="39"/>
      <c r="M203" s="196"/>
      <c r="N203" s="197"/>
      <c r="O203" s="77"/>
      <c r="P203" s="77"/>
      <c r="Q203" s="77"/>
      <c r="R203" s="77"/>
      <c r="S203" s="77"/>
      <c r="T203" s="78"/>
      <c r="U203" s="38"/>
      <c r="V203" s="38"/>
      <c r="W203" s="38"/>
      <c r="X203" s="38"/>
      <c r="Y203" s="38"/>
      <c r="Z203" s="38"/>
      <c r="AA203" s="38"/>
      <c r="AB203" s="38"/>
      <c r="AC203" s="38"/>
      <c r="AD203" s="38"/>
      <c r="AE203" s="38"/>
      <c r="AT203" s="19" t="s">
        <v>154</v>
      </c>
      <c r="AU203" s="19" t="s">
        <v>82</v>
      </c>
    </row>
    <row r="204" s="2" customFormat="1" ht="16.5" customHeight="1">
      <c r="A204" s="38"/>
      <c r="B204" s="179"/>
      <c r="C204" s="180" t="s">
        <v>421</v>
      </c>
      <c r="D204" s="180" t="s">
        <v>147</v>
      </c>
      <c r="E204" s="181" t="s">
        <v>1897</v>
      </c>
      <c r="F204" s="182" t="s">
        <v>1898</v>
      </c>
      <c r="G204" s="183" t="s">
        <v>273</v>
      </c>
      <c r="H204" s="184">
        <v>1</v>
      </c>
      <c r="I204" s="185"/>
      <c r="J204" s="186">
        <f>ROUND(I204*H204,2)</f>
        <v>0</v>
      </c>
      <c r="K204" s="182" t="s">
        <v>1</v>
      </c>
      <c r="L204" s="39"/>
      <c r="M204" s="187" t="s">
        <v>1</v>
      </c>
      <c r="N204" s="188" t="s">
        <v>39</v>
      </c>
      <c r="O204" s="77"/>
      <c r="P204" s="189">
        <f>O204*H204</f>
        <v>0</v>
      </c>
      <c r="Q204" s="189">
        <v>0</v>
      </c>
      <c r="R204" s="189">
        <f>Q204*H204</f>
        <v>0</v>
      </c>
      <c r="S204" s="189">
        <v>0</v>
      </c>
      <c r="T204" s="190">
        <f>S204*H204</f>
        <v>0</v>
      </c>
      <c r="U204" s="38"/>
      <c r="V204" s="38"/>
      <c r="W204" s="38"/>
      <c r="X204" s="38"/>
      <c r="Y204" s="38"/>
      <c r="Z204" s="38"/>
      <c r="AA204" s="38"/>
      <c r="AB204" s="38"/>
      <c r="AC204" s="38"/>
      <c r="AD204" s="38"/>
      <c r="AE204" s="38"/>
      <c r="AR204" s="191" t="s">
        <v>152</v>
      </c>
      <c r="AT204" s="191" t="s">
        <v>147</v>
      </c>
      <c r="AU204" s="191" t="s">
        <v>82</v>
      </c>
      <c r="AY204" s="19" t="s">
        <v>145</v>
      </c>
      <c r="BE204" s="192">
        <f>IF(N204="základní",J204,0)</f>
        <v>0</v>
      </c>
      <c r="BF204" s="192">
        <f>IF(N204="snížená",J204,0)</f>
        <v>0</v>
      </c>
      <c r="BG204" s="192">
        <f>IF(N204="zákl. přenesená",J204,0)</f>
        <v>0</v>
      </c>
      <c r="BH204" s="192">
        <f>IF(N204="sníž. přenesená",J204,0)</f>
        <v>0</v>
      </c>
      <c r="BI204" s="192">
        <f>IF(N204="nulová",J204,0)</f>
        <v>0</v>
      </c>
      <c r="BJ204" s="19" t="s">
        <v>82</v>
      </c>
      <c r="BK204" s="192">
        <f>ROUND(I204*H204,2)</f>
        <v>0</v>
      </c>
      <c r="BL204" s="19" t="s">
        <v>152</v>
      </c>
      <c r="BM204" s="191" t="s">
        <v>684</v>
      </c>
    </row>
    <row r="205" s="2" customFormat="1">
      <c r="A205" s="38"/>
      <c r="B205" s="39"/>
      <c r="C205" s="38"/>
      <c r="D205" s="193" t="s">
        <v>154</v>
      </c>
      <c r="E205" s="38"/>
      <c r="F205" s="194" t="s">
        <v>1898</v>
      </c>
      <c r="G205" s="38"/>
      <c r="H205" s="38"/>
      <c r="I205" s="195"/>
      <c r="J205" s="38"/>
      <c r="K205" s="38"/>
      <c r="L205" s="39"/>
      <c r="M205" s="196"/>
      <c r="N205" s="197"/>
      <c r="O205" s="77"/>
      <c r="P205" s="77"/>
      <c r="Q205" s="77"/>
      <c r="R205" s="77"/>
      <c r="S205" s="77"/>
      <c r="T205" s="78"/>
      <c r="U205" s="38"/>
      <c r="V205" s="38"/>
      <c r="W205" s="38"/>
      <c r="X205" s="38"/>
      <c r="Y205" s="38"/>
      <c r="Z205" s="38"/>
      <c r="AA205" s="38"/>
      <c r="AB205" s="38"/>
      <c r="AC205" s="38"/>
      <c r="AD205" s="38"/>
      <c r="AE205" s="38"/>
      <c r="AT205" s="19" t="s">
        <v>154</v>
      </c>
      <c r="AU205" s="19" t="s">
        <v>82</v>
      </c>
    </row>
    <row r="206" s="12" customFormat="1" ht="25.92" customHeight="1">
      <c r="A206" s="12"/>
      <c r="B206" s="166"/>
      <c r="C206" s="12"/>
      <c r="D206" s="167" t="s">
        <v>73</v>
      </c>
      <c r="E206" s="168" t="s">
        <v>1899</v>
      </c>
      <c r="F206" s="168" t="s">
        <v>1900</v>
      </c>
      <c r="G206" s="12"/>
      <c r="H206" s="12"/>
      <c r="I206" s="169"/>
      <c r="J206" s="170">
        <f>BK206</f>
        <v>0</v>
      </c>
      <c r="K206" s="12"/>
      <c r="L206" s="166"/>
      <c r="M206" s="171"/>
      <c r="N206" s="172"/>
      <c r="O206" s="172"/>
      <c r="P206" s="173">
        <f>SUM(P207:P222)</f>
        <v>0</v>
      </c>
      <c r="Q206" s="172"/>
      <c r="R206" s="173">
        <f>SUM(R207:R222)</f>
        <v>0</v>
      </c>
      <c r="S206" s="172"/>
      <c r="T206" s="174">
        <f>SUM(T207:T222)</f>
        <v>0</v>
      </c>
      <c r="U206" s="12"/>
      <c r="V206" s="12"/>
      <c r="W206" s="12"/>
      <c r="X206" s="12"/>
      <c r="Y206" s="12"/>
      <c r="Z206" s="12"/>
      <c r="AA206" s="12"/>
      <c r="AB206" s="12"/>
      <c r="AC206" s="12"/>
      <c r="AD206" s="12"/>
      <c r="AE206" s="12"/>
      <c r="AR206" s="167" t="s">
        <v>82</v>
      </c>
      <c r="AT206" s="175" t="s">
        <v>73</v>
      </c>
      <c r="AU206" s="175" t="s">
        <v>74</v>
      </c>
      <c r="AY206" s="167" t="s">
        <v>145</v>
      </c>
      <c r="BK206" s="176">
        <f>SUM(BK207:BK222)</f>
        <v>0</v>
      </c>
    </row>
    <row r="207" s="2" customFormat="1" ht="24.15" customHeight="1">
      <c r="A207" s="38"/>
      <c r="B207" s="179"/>
      <c r="C207" s="180" t="s">
        <v>428</v>
      </c>
      <c r="D207" s="180" t="s">
        <v>147</v>
      </c>
      <c r="E207" s="181" t="s">
        <v>1901</v>
      </c>
      <c r="F207" s="182" t="s">
        <v>1902</v>
      </c>
      <c r="G207" s="183" t="s">
        <v>624</v>
      </c>
      <c r="H207" s="184">
        <v>10</v>
      </c>
      <c r="I207" s="185"/>
      <c r="J207" s="186">
        <f>ROUND(I207*H207,2)</f>
        <v>0</v>
      </c>
      <c r="K207" s="182" t="s">
        <v>1</v>
      </c>
      <c r="L207" s="39"/>
      <c r="M207" s="187" t="s">
        <v>1</v>
      </c>
      <c r="N207" s="188" t="s">
        <v>39</v>
      </c>
      <c r="O207" s="77"/>
      <c r="P207" s="189">
        <f>O207*H207</f>
        <v>0</v>
      </c>
      <c r="Q207" s="189">
        <v>0</v>
      </c>
      <c r="R207" s="189">
        <f>Q207*H207</f>
        <v>0</v>
      </c>
      <c r="S207" s="189">
        <v>0</v>
      </c>
      <c r="T207" s="190">
        <f>S207*H207</f>
        <v>0</v>
      </c>
      <c r="U207" s="38"/>
      <c r="V207" s="38"/>
      <c r="W207" s="38"/>
      <c r="X207" s="38"/>
      <c r="Y207" s="38"/>
      <c r="Z207" s="38"/>
      <c r="AA207" s="38"/>
      <c r="AB207" s="38"/>
      <c r="AC207" s="38"/>
      <c r="AD207" s="38"/>
      <c r="AE207" s="38"/>
      <c r="AR207" s="191" t="s">
        <v>152</v>
      </c>
      <c r="AT207" s="191" t="s">
        <v>147</v>
      </c>
      <c r="AU207" s="191" t="s">
        <v>82</v>
      </c>
      <c r="AY207" s="19" t="s">
        <v>145</v>
      </c>
      <c r="BE207" s="192">
        <f>IF(N207="základní",J207,0)</f>
        <v>0</v>
      </c>
      <c r="BF207" s="192">
        <f>IF(N207="snížená",J207,0)</f>
        <v>0</v>
      </c>
      <c r="BG207" s="192">
        <f>IF(N207="zákl. přenesená",J207,0)</f>
        <v>0</v>
      </c>
      <c r="BH207" s="192">
        <f>IF(N207="sníž. přenesená",J207,0)</f>
        <v>0</v>
      </c>
      <c r="BI207" s="192">
        <f>IF(N207="nulová",J207,0)</f>
        <v>0</v>
      </c>
      <c r="BJ207" s="19" t="s">
        <v>82</v>
      </c>
      <c r="BK207" s="192">
        <f>ROUND(I207*H207,2)</f>
        <v>0</v>
      </c>
      <c r="BL207" s="19" t="s">
        <v>152</v>
      </c>
      <c r="BM207" s="191" t="s">
        <v>694</v>
      </c>
    </row>
    <row r="208" s="2" customFormat="1">
      <c r="A208" s="38"/>
      <c r="B208" s="39"/>
      <c r="C208" s="38"/>
      <c r="D208" s="193" t="s">
        <v>154</v>
      </c>
      <c r="E208" s="38"/>
      <c r="F208" s="194" t="s">
        <v>1902</v>
      </c>
      <c r="G208" s="38"/>
      <c r="H208" s="38"/>
      <c r="I208" s="195"/>
      <c r="J208" s="38"/>
      <c r="K208" s="38"/>
      <c r="L208" s="39"/>
      <c r="M208" s="196"/>
      <c r="N208" s="197"/>
      <c r="O208" s="77"/>
      <c r="P208" s="77"/>
      <c r="Q208" s="77"/>
      <c r="R208" s="77"/>
      <c r="S208" s="77"/>
      <c r="T208" s="78"/>
      <c r="U208" s="38"/>
      <c r="V208" s="38"/>
      <c r="W208" s="38"/>
      <c r="X208" s="38"/>
      <c r="Y208" s="38"/>
      <c r="Z208" s="38"/>
      <c r="AA208" s="38"/>
      <c r="AB208" s="38"/>
      <c r="AC208" s="38"/>
      <c r="AD208" s="38"/>
      <c r="AE208" s="38"/>
      <c r="AT208" s="19" t="s">
        <v>154</v>
      </c>
      <c r="AU208" s="19" t="s">
        <v>82</v>
      </c>
    </row>
    <row r="209" s="2" customFormat="1" ht="24.15" customHeight="1">
      <c r="A209" s="38"/>
      <c r="B209" s="179"/>
      <c r="C209" s="180" t="s">
        <v>433</v>
      </c>
      <c r="D209" s="180" t="s">
        <v>147</v>
      </c>
      <c r="E209" s="181" t="s">
        <v>1903</v>
      </c>
      <c r="F209" s="182" t="s">
        <v>1904</v>
      </c>
      <c r="G209" s="183" t="s">
        <v>624</v>
      </c>
      <c r="H209" s="184">
        <v>3</v>
      </c>
      <c r="I209" s="185"/>
      <c r="J209" s="186">
        <f>ROUND(I209*H209,2)</f>
        <v>0</v>
      </c>
      <c r="K209" s="182" t="s">
        <v>1</v>
      </c>
      <c r="L209" s="39"/>
      <c r="M209" s="187" t="s">
        <v>1</v>
      </c>
      <c r="N209" s="188" t="s">
        <v>39</v>
      </c>
      <c r="O209" s="77"/>
      <c r="P209" s="189">
        <f>O209*H209</f>
        <v>0</v>
      </c>
      <c r="Q209" s="189">
        <v>0</v>
      </c>
      <c r="R209" s="189">
        <f>Q209*H209</f>
        <v>0</v>
      </c>
      <c r="S209" s="189">
        <v>0</v>
      </c>
      <c r="T209" s="190">
        <f>S209*H209</f>
        <v>0</v>
      </c>
      <c r="U209" s="38"/>
      <c r="V209" s="38"/>
      <c r="W209" s="38"/>
      <c r="X209" s="38"/>
      <c r="Y209" s="38"/>
      <c r="Z209" s="38"/>
      <c r="AA209" s="38"/>
      <c r="AB209" s="38"/>
      <c r="AC209" s="38"/>
      <c r="AD209" s="38"/>
      <c r="AE209" s="38"/>
      <c r="AR209" s="191" t="s">
        <v>152</v>
      </c>
      <c r="AT209" s="191" t="s">
        <v>147</v>
      </c>
      <c r="AU209" s="191" t="s">
        <v>82</v>
      </c>
      <c r="AY209" s="19" t="s">
        <v>145</v>
      </c>
      <c r="BE209" s="192">
        <f>IF(N209="základní",J209,0)</f>
        <v>0</v>
      </c>
      <c r="BF209" s="192">
        <f>IF(N209="snížená",J209,0)</f>
        <v>0</v>
      </c>
      <c r="BG209" s="192">
        <f>IF(N209="zákl. přenesená",J209,0)</f>
        <v>0</v>
      </c>
      <c r="BH209" s="192">
        <f>IF(N209="sníž. přenesená",J209,0)</f>
        <v>0</v>
      </c>
      <c r="BI209" s="192">
        <f>IF(N209="nulová",J209,0)</f>
        <v>0</v>
      </c>
      <c r="BJ209" s="19" t="s">
        <v>82</v>
      </c>
      <c r="BK209" s="192">
        <f>ROUND(I209*H209,2)</f>
        <v>0</v>
      </c>
      <c r="BL209" s="19" t="s">
        <v>152</v>
      </c>
      <c r="BM209" s="191" t="s">
        <v>705</v>
      </c>
    </row>
    <row r="210" s="2" customFormat="1">
      <c r="A210" s="38"/>
      <c r="B210" s="39"/>
      <c r="C210" s="38"/>
      <c r="D210" s="193" t="s">
        <v>154</v>
      </c>
      <c r="E210" s="38"/>
      <c r="F210" s="194" t="s">
        <v>1904</v>
      </c>
      <c r="G210" s="38"/>
      <c r="H210" s="38"/>
      <c r="I210" s="195"/>
      <c r="J210" s="38"/>
      <c r="K210" s="38"/>
      <c r="L210" s="39"/>
      <c r="M210" s="196"/>
      <c r="N210" s="197"/>
      <c r="O210" s="77"/>
      <c r="P210" s="77"/>
      <c r="Q210" s="77"/>
      <c r="R210" s="77"/>
      <c r="S210" s="77"/>
      <c r="T210" s="78"/>
      <c r="U210" s="38"/>
      <c r="V210" s="38"/>
      <c r="W210" s="38"/>
      <c r="X210" s="38"/>
      <c r="Y210" s="38"/>
      <c r="Z210" s="38"/>
      <c r="AA210" s="38"/>
      <c r="AB210" s="38"/>
      <c r="AC210" s="38"/>
      <c r="AD210" s="38"/>
      <c r="AE210" s="38"/>
      <c r="AT210" s="19" t="s">
        <v>154</v>
      </c>
      <c r="AU210" s="19" t="s">
        <v>82</v>
      </c>
    </row>
    <row r="211" s="2" customFormat="1" ht="24.15" customHeight="1">
      <c r="A211" s="38"/>
      <c r="B211" s="179"/>
      <c r="C211" s="180" t="s">
        <v>439</v>
      </c>
      <c r="D211" s="180" t="s">
        <v>147</v>
      </c>
      <c r="E211" s="181" t="s">
        <v>1905</v>
      </c>
      <c r="F211" s="182" t="s">
        <v>1906</v>
      </c>
      <c r="G211" s="183" t="s">
        <v>624</v>
      </c>
      <c r="H211" s="184">
        <v>1</v>
      </c>
      <c r="I211" s="185"/>
      <c r="J211" s="186">
        <f>ROUND(I211*H211,2)</f>
        <v>0</v>
      </c>
      <c r="K211" s="182" t="s">
        <v>1</v>
      </c>
      <c r="L211" s="39"/>
      <c r="M211" s="187" t="s">
        <v>1</v>
      </c>
      <c r="N211" s="188" t="s">
        <v>39</v>
      </c>
      <c r="O211" s="77"/>
      <c r="P211" s="189">
        <f>O211*H211</f>
        <v>0</v>
      </c>
      <c r="Q211" s="189">
        <v>0</v>
      </c>
      <c r="R211" s="189">
        <f>Q211*H211</f>
        <v>0</v>
      </c>
      <c r="S211" s="189">
        <v>0</v>
      </c>
      <c r="T211" s="190">
        <f>S211*H211</f>
        <v>0</v>
      </c>
      <c r="U211" s="38"/>
      <c r="V211" s="38"/>
      <c r="W211" s="38"/>
      <c r="X211" s="38"/>
      <c r="Y211" s="38"/>
      <c r="Z211" s="38"/>
      <c r="AA211" s="38"/>
      <c r="AB211" s="38"/>
      <c r="AC211" s="38"/>
      <c r="AD211" s="38"/>
      <c r="AE211" s="38"/>
      <c r="AR211" s="191" t="s">
        <v>152</v>
      </c>
      <c r="AT211" s="191" t="s">
        <v>147</v>
      </c>
      <c r="AU211" s="191" t="s">
        <v>82</v>
      </c>
      <c r="AY211" s="19" t="s">
        <v>145</v>
      </c>
      <c r="BE211" s="192">
        <f>IF(N211="základní",J211,0)</f>
        <v>0</v>
      </c>
      <c r="BF211" s="192">
        <f>IF(N211="snížená",J211,0)</f>
        <v>0</v>
      </c>
      <c r="BG211" s="192">
        <f>IF(N211="zákl. přenesená",J211,0)</f>
        <v>0</v>
      </c>
      <c r="BH211" s="192">
        <f>IF(N211="sníž. přenesená",J211,0)</f>
        <v>0</v>
      </c>
      <c r="BI211" s="192">
        <f>IF(N211="nulová",J211,0)</f>
        <v>0</v>
      </c>
      <c r="BJ211" s="19" t="s">
        <v>82</v>
      </c>
      <c r="BK211" s="192">
        <f>ROUND(I211*H211,2)</f>
        <v>0</v>
      </c>
      <c r="BL211" s="19" t="s">
        <v>152</v>
      </c>
      <c r="BM211" s="191" t="s">
        <v>713</v>
      </c>
    </row>
    <row r="212" s="2" customFormat="1">
      <c r="A212" s="38"/>
      <c r="B212" s="39"/>
      <c r="C212" s="38"/>
      <c r="D212" s="193" t="s">
        <v>154</v>
      </c>
      <c r="E212" s="38"/>
      <c r="F212" s="194" t="s">
        <v>1906</v>
      </c>
      <c r="G212" s="38"/>
      <c r="H212" s="38"/>
      <c r="I212" s="195"/>
      <c r="J212" s="38"/>
      <c r="K212" s="38"/>
      <c r="L212" s="39"/>
      <c r="M212" s="196"/>
      <c r="N212" s="197"/>
      <c r="O212" s="77"/>
      <c r="P212" s="77"/>
      <c r="Q212" s="77"/>
      <c r="R212" s="77"/>
      <c r="S212" s="77"/>
      <c r="T212" s="78"/>
      <c r="U212" s="38"/>
      <c r="V212" s="38"/>
      <c r="W212" s="38"/>
      <c r="X212" s="38"/>
      <c r="Y212" s="38"/>
      <c r="Z212" s="38"/>
      <c r="AA212" s="38"/>
      <c r="AB212" s="38"/>
      <c r="AC212" s="38"/>
      <c r="AD212" s="38"/>
      <c r="AE212" s="38"/>
      <c r="AT212" s="19" t="s">
        <v>154</v>
      </c>
      <c r="AU212" s="19" t="s">
        <v>82</v>
      </c>
    </row>
    <row r="213" s="2" customFormat="1" ht="16.5" customHeight="1">
      <c r="A213" s="38"/>
      <c r="B213" s="179"/>
      <c r="C213" s="180" t="s">
        <v>445</v>
      </c>
      <c r="D213" s="180" t="s">
        <v>147</v>
      </c>
      <c r="E213" s="181" t="s">
        <v>1907</v>
      </c>
      <c r="F213" s="182" t="s">
        <v>1908</v>
      </c>
      <c r="G213" s="183" t="s">
        <v>624</v>
      </c>
      <c r="H213" s="184">
        <v>3</v>
      </c>
      <c r="I213" s="185"/>
      <c r="J213" s="186">
        <f>ROUND(I213*H213,2)</f>
        <v>0</v>
      </c>
      <c r="K213" s="182" t="s">
        <v>1</v>
      </c>
      <c r="L213" s="39"/>
      <c r="M213" s="187" t="s">
        <v>1</v>
      </c>
      <c r="N213" s="188" t="s">
        <v>39</v>
      </c>
      <c r="O213" s="77"/>
      <c r="P213" s="189">
        <f>O213*H213</f>
        <v>0</v>
      </c>
      <c r="Q213" s="189">
        <v>0</v>
      </c>
      <c r="R213" s="189">
        <f>Q213*H213</f>
        <v>0</v>
      </c>
      <c r="S213" s="189">
        <v>0</v>
      </c>
      <c r="T213" s="190">
        <f>S213*H213</f>
        <v>0</v>
      </c>
      <c r="U213" s="38"/>
      <c r="V213" s="38"/>
      <c r="W213" s="38"/>
      <c r="X213" s="38"/>
      <c r="Y213" s="38"/>
      <c r="Z213" s="38"/>
      <c r="AA213" s="38"/>
      <c r="AB213" s="38"/>
      <c r="AC213" s="38"/>
      <c r="AD213" s="38"/>
      <c r="AE213" s="38"/>
      <c r="AR213" s="191" t="s">
        <v>152</v>
      </c>
      <c r="AT213" s="191" t="s">
        <v>147</v>
      </c>
      <c r="AU213" s="191" t="s">
        <v>82</v>
      </c>
      <c r="AY213" s="19" t="s">
        <v>145</v>
      </c>
      <c r="BE213" s="192">
        <f>IF(N213="základní",J213,0)</f>
        <v>0</v>
      </c>
      <c r="BF213" s="192">
        <f>IF(N213="snížená",J213,0)</f>
        <v>0</v>
      </c>
      <c r="BG213" s="192">
        <f>IF(N213="zákl. přenesená",J213,0)</f>
        <v>0</v>
      </c>
      <c r="BH213" s="192">
        <f>IF(N213="sníž. přenesená",J213,0)</f>
        <v>0</v>
      </c>
      <c r="BI213" s="192">
        <f>IF(N213="nulová",J213,0)</f>
        <v>0</v>
      </c>
      <c r="BJ213" s="19" t="s">
        <v>82</v>
      </c>
      <c r="BK213" s="192">
        <f>ROUND(I213*H213,2)</f>
        <v>0</v>
      </c>
      <c r="BL213" s="19" t="s">
        <v>152</v>
      </c>
      <c r="BM213" s="191" t="s">
        <v>725</v>
      </c>
    </row>
    <row r="214" s="2" customFormat="1">
      <c r="A214" s="38"/>
      <c r="B214" s="39"/>
      <c r="C214" s="38"/>
      <c r="D214" s="193" t="s">
        <v>154</v>
      </c>
      <c r="E214" s="38"/>
      <c r="F214" s="194" t="s">
        <v>1908</v>
      </c>
      <c r="G214" s="38"/>
      <c r="H214" s="38"/>
      <c r="I214" s="195"/>
      <c r="J214" s="38"/>
      <c r="K214" s="38"/>
      <c r="L214" s="39"/>
      <c r="M214" s="196"/>
      <c r="N214" s="197"/>
      <c r="O214" s="77"/>
      <c r="P214" s="77"/>
      <c r="Q214" s="77"/>
      <c r="R214" s="77"/>
      <c r="S214" s="77"/>
      <c r="T214" s="78"/>
      <c r="U214" s="38"/>
      <c r="V214" s="38"/>
      <c r="W214" s="38"/>
      <c r="X214" s="38"/>
      <c r="Y214" s="38"/>
      <c r="Z214" s="38"/>
      <c r="AA214" s="38"/>
      <c r="AB214" s="38"/>
      <c r="AC214" s="38"/>
      <c r="AD214" s="38"/>
      <c r="AE214" s="38"/>
      <c r="AT214" s="19" t="s">
        <v>154</v>
      </c>
      <c r="AU214" s="19" t="s">
        <v>82</v>
      </c>
    </row>
    <row r="215" s="2" customFormat="1" ht="16.5" customHeight="1">
      <c r="A215" s="38"/>
      <c r="B215" s="179"/>
      <c r="C215" s="180" t="s">
        <v>461</v>
      </c>
      <c r="D215" s="180" t="s">
        <v>147</v>
      </c>
      <c r="E215" s="181" t="s">
        <v>1909</v>
      </c>
      <c r="F215" s="182" t="s">
        <v>1910</v>
      </c>
      <c r="G215" s="183" t="s">
        <v>624</v>
      </c>
      <c r="H215" s="184">
        <v>1</v>
      </c>
      <c r="I215" s="185"/>
      <c r="J215" s="186">
        <f>ROUND(I215*H215,2)</f>
        <v>0</v>
      </c>
      <c r="K215" s="182" t="s">
        <v>1</v>
      </c>
      <c r="L215" s="39"/>
      <c r="M215" s="187" t="s">
        <v>1</v>
      </c>
      <c r="N215" s="188" t="s">
        <v>39</v>
      </c>
      <c r="O215" s="77"/>
      <c r="P215" s="189">
        <f>O215*H215</f>
        <v>0</v>
      </c>
      <c r="Q215" s="189">
        <v>0</v>
      </c>
      <c r="R215" s="189">
        <f>Q215*H215</f>
        <v>0</v>
      </c>
      <c r="S215" s="189">
        <v>0</v>
      </c>
      <c r="T215" s="190">
        <f>S215*H215</f>
        <v>0</v>
      </c>
      <c r="U215" s="38"/>
      <c r="V215" s="38"/>
      <c r="W215" s="38"/>
      <c r="X215" s="38"/>
      <c r="Y215" s="38"/>
      <c r="Z215" s="38"/>
      <c r="AA215" s="38"/>
      <c r="AB215" s="38"/>
      <c r="AC215" s="38"/>
      <c r="AD215" s="38"/>
      <c r="AE215" s="38"/>
      <c r="AR215" s="191" t="s">
        <v>152</v>
      </c>
      <c r="AT215" s="191" t="s">
        <v>147</v>
      </c>
      <c r="AU215" s="191" t="s">
        <v>82</v>
      </c>
      <c r="AY215" s="19" t="s">
        <v>145</v>
      </c>
      <c r="BE215" s="192">
        <f>IF(N215="základní",J215,0)</f>
        <v>0</v>
      </c>
      <c r="BF215" s="192">
        <f>IF(N215="snížená",J215,0)</f>
        <v>0</v>
      </c>
      <c r="BG215" s="192">
        <f>IF(N215="zákl. přenesená",J215,0)</f>
        <v>0</v>
      </c>
      <c r="BH215" s="192">
        <f>IF(N215="sníž. přenesená",J215,0)</f>
        <v>0</v>
      </c>
      <c r="BI215" s="192">
        <f>IF(N215="nulová",J215,0)</f>
        <v>0</v>
      </c>
      <c r="BJ215" s="19" t="s">
        <v>82</v>
      </c>
      <c r="BK215" s="192">
        <f>ROUND(I215*H215,2)</f>
        <v>0</v>
      </c>
      <c r="BL215" s="19" t="s">
        <v>152</v>
      </c>
      <c r="BM215" s="191" t="s">
        <v>737</v>
      </c>
    </row>
    <row r="216" s="2" customFormat="1">
      <c r="A216" s="38"/>
      <c r="B216" s="39"/>
      <c r="C216" s="38"/>
      <c r="D216" s="193" t="s">
        <v>154</v>
      </c>
      <c r="E216" s="38"/>
      <c r="F216" s="194" t="s">
        <v>1910</v>
      </c>
      <c r="G216" s="38"/>
      <c r="H216" s="38"/>
      <c r="I216" s="195"/>
      <c r="J216" s="38"/>
      <c r="K216" s="38"/>
      <c r="L216" s="39"/>
      <c r="M216" s="196"/>
      <c r="N216" s="197"/>
      <c r="O216" s="77"/>
      <c r="P216" s="77"/>
      <c r="Q216" s="77"/>
      <c r="R216" s="77"/>
      <c r="S216" s="77"/>
      <c r="T216" s="78"/>
      <c r="U216" s="38"/>
      <c r="V216" s="38"/>
      <c r="W216" s="38"/>
      <c r="X216" s="38"/>
      <c r="Y216" s="38"/>
      <c r="Z216" s="38"/>
      <c r="AA216" s="38"/>
      <c r="AB216" s="38"/>
      <c r="AC216" s="38"/>
      <c r="AD216" s="38"/>
      <c r="AE216" s="38"/>
      <c r="AT216" s="19" t="s">
        <v>154</v>
      </c>
      <c r="AU216" s="19" t="s">
        <v>82</v>
      </c>
    </row>
    <row r="217" s="2" customFormat="1" ht="24.15" customHeight="1">
      <c r="A217" s="38"/>
      <c r="B217" s="179"/>
      <c r="C217" s="180" t="s">
        <v>465</v>
      </c>
      <c r="D217" s="180" t="s">
        <v>147</v>
      </c>
      <c r="E217" s="181" t="s">
        <v>1911</v>
      </c>
      <c r="F217" s="182" t="s">
        <v>1912</v>
      </c>
      <c r="G217" s="183" t="s">
        <v>624</v>
      </c>
      <c r="H217" s="184">
        <v>4</v>
      </c>
      <c r="I217" s="185"/>
      <c r="J217" s="186">
        <f>ROUND(I217*H217,2)</f>
        <v>0</v>
      </c>
      <c r="K217" s="182" t="s">
        <v>1</v>
      </c>
      <c r="L217" s="39"/>
      <c r="M217" s="187" t="s">
        <v>1</v>
      </c>
      <c r="N217" s="188" t="s">
        <v>39</v>
      </c>
      <c r="O217" s="77"/>
      <c r="P217" s="189">
        <f>O217*H217</f>
        <v>0</v>
      </c>
      <c r="Q217" s="189">
        <v>0</v>
      </c>
      <c r="R217" s="189">
        <f>Q217*H217</f>
        <v>0</v>
      </c>
      <c r="S217" s="189">
        <v>0</v>
      </c>
      <c r="T217" s="190">
        <f>S217*H217</f>
        <v>0</v>
      </c>
      <c r="U217" s="38"/>
      <c r="V217" s="38"/>
      <c r="W217" s="38"/>
      <c r="X217" s="38"/>
      <c r="Y217" s="38"/>
      <c r="Z217" s="38"/>
      <c r="AA217" s="38"/>
      <c r="AB217" s="38"/>
      <c r="AC217" s="38"/>
      <c r="AD217" s="38"/>
      <c r="AE217" s="38"/>
      <c r="AR217" s="191" t="s">
        <v>152</v>
      </c>
      <c r="AT217" s="191" t="s">
        <v>147</v>
      </c>
      <c r="AU217" s="191" t="s">
        <v>82</v>
      </c>
      <c r="AY217" s="19" t="s">
        <v>145</v>
      </c>
      <c r="BE217" s="192">
        <f>IF(N217="základní",J217,0)</f>
        <v>0</v>
      </c>
      <c r="BF217" s="192">
        <f>IF(N217="snížená",J217,0)</f>
        <v>0</v>
      </c>
      <c r="BG217" s="192">
        <f>IF(N217="zákl. přenesená",J217,0)</f>
        <v>0</v>
      </c>
      <c r="BH217" s="192">
        <f>IF(N217="sníž. přenesená",J217,0)</f>
        <v>0</v>
      </c>
      <c r="BI217" s="192">
        <f>IF(N217="nulová",J217,0)</f>
        <v>0</v>
      </c>
      <c r="BJ217" s="19" t="s">
        <v>82</v>
      </c>
      <c r="BK217" s="192">
        <f>ROUND(I217*H217,2)</f>
        <v>0</v>
      </c>
      <c r="BL217" s="19" t="s">
        <v>152</v>
      </c>
      <c r="BM217" s="191" t="s">
        <v>749</v>
      </c>
    </row>
    <row r="218" s="2" customFormat="1">
      <c r="A218" s="38"/>
      <c r="B218" s="39"/>
      <c r="C218" s="38"/>
      <c r="D218" s="193" t="s">
        <v>154</v>
      </c>
      <c r="E218" s="38"/>
      <c r="F218" s="194" t="s">
        <v>1912</v>
      </c>
      <c r="G218" s="38"/>
      <c r="H218" s="38"/>
      <c r="I218" s="195"/>
      <c r="J218" s="38"/>
      <c r="K218" s="38"/>
      <c r="L218" s="39"/>
      <c r="M218" s="196"/>
      <c r="N218" s="197"/>
      <c r="O218" s="77"/>
      <c r="P218" s="77"/>
      <c r="Q218" s="77"/>
      <c r="R218" s="77"/>
      <c r="S218" s="77"/>
      <c r="T218" s="78"/>
      <c r="U218" s="38"/>
      <c r="V218" s="38"/>
      <c r="W218" s="38"/>
      <c r="X218" s="38"/>
      <c r="Y218" s="38"/>
      <c r="Z218" s="38"/>
      <c r="AA218" s="38"/>
      <c r="AB218" s="38"/>
      <c r="AC218" s="38"/>
      <c r="AD218" s="38"/>
      <c r="AE218" s="38"/>
      <c r="AT218" s="19" t="s">
        <v>154</v>
      </c>
      <c r="AU218" s="19" t="s">
        <v>82</v>
      </c>
    </row>
    <row r="219" s="2" customFormat="1" ht="16.5" customHeight="1">
      <c r="A219" s="38"/>
      <c r="B219" s="179"/>
      <c r="C219" s="180" t="s">
        <v>476</v>
      </c>
      <c r="D219" s="180" t="s">
        <v>147</v>
      </c>
      <c r="E219" s="181" t="s">
        <v>1913</v>
      </c>
      <c r="F219" s="182" t="s">
        <v>1914</v>
      </c>
      <c r="G219" s="183" t="s">
        <v>624</v>
      </c>
      <c r="H219" s="184">
        <v>19</v>
      </c>
      <c r="I219" s="185"/>
      <c r="J219" s="186">
        <f>ROUND(I219*H219,2)</f>
        <v>0</v>
      </c>
      <c r="K219" s="182" t="s">
        <v>1</v>
      </c>
      <c r="L219" s="39"/>
      <c r="M219" s="187" t="s">
        <v>1</v>
      </c>
      <c r="N219" s="188" t="s">
        <v>39</v>
      </c>
      <c r="O219" s="77"/>
      <c r="P219" s="189">
        <f>O219*H219</f>
        <v>0</v>
      </c>
      <c r="Q219" s="189">
        <v>0</v>
      </c>
      <c r="R219" s="189">
        <f>Q219*H219</f>
        <v>0</v>
      </c>
      <c r="S219" s="189">
        <v>0</v>
      </c>
      <c r="T219" s="190">
        <f>S219*H219</f>
        <v>0</v>
      </c>
      <c r="U219" s="38"/>
      <c r="V219" s="38"/>
      <c r="W219" s="38"/>
      <c r="X219" s="38"/>
      <c r="Y219" s="38"/>
      <c r="Z219" s="38"/>
      <c r="AA219" s="38"/>
      <c r="AB219" s="38"/>
      <c r="AC219" s="38"/>
      <c r="AD219" s="38"/>
      <c r="AE219" s="38"/>
      <c r="AR219" s="191" t="s">
        <v>152</v>
      </c>
      <c r="AT219" s="191" t="s">
        <v>147</v>
      </c>
      <c r="AU219" s="191" t="s">
        <v>82</v>
      </c>
      <c r="AY219" s="19" t="s">
        <v>145</v>
      </c>
      <c r="BE219" s="192">
        <f>IF(N219="základní",J219,0)</f>
        <v>0</v>
      </c>
      <c r="BF219" s="192">
        <f>IF(N219="snížená",J219,0)</f>
        <v>0</v>
      </c>
      <c r="BG219" s="192">
        <f>IF(N219="zákl. přenesená",J219,0)</f>
        <v>0</v>
      </c>
      <c r="BH219" s="192">
        <f>IF(N219="sníž. přenesená",J219,0)</f>
        <v>0</v>
      </c>
      <c r="BI219" s="192">
        <f>IF(N219="nulová",J219,0)</f>
        <v>0</v>
      </c>
      <c r="BJ219" s="19" t="s">
        <v>82</v>
      </c>
      <c r="BK219" s="192">
        <f>ROUND(I219*H219,2)</f>
        <v>0</v>
      </c>
      <c r="BL219" s="19" t="s">
        <v>152</v>
      </c>
      <c r="BM219" s="191" t="s">
        <v>759</v>
      </c>
    </row>
    <row r="220" s="2" customFormat="1">
      <c r="A220" s="38"/>
      <c r="B220" s="39"/>
      <c r="C220" s="38"/>
      <c r="D220" s="193" t="s">
        <v>154</v>
      </c>
      <c r="E220" s="38"/>
      <c r="F220" s="194" t="s">
        <v>1914</v>
      </c>
      <c r="G220" s="38"/>
      <c r="H220" s="38"/>
      <c r="I220" s="195"/>
      <c r="J220" s="38"/>
      <c r="K220" s="38"/>
      <c r="L220" s="39"/>
      <c r="M220" s="196"/>
      <c r="N220" s="197"/>
      <c r="O220" s="77"/>
      <c r="P220" s="77"/>
      <c r="Q220" s="77"/>
      <c r="R220" s="77"/>
      <c r="S220" s="77"/>
      <c r="T220" s="78"/>
      <c r="U220" s="38"/>
      <c r="V220" s="38"/>
      <c r="W220" s="38"/>
      <c r="X220" s="38"/>
      <c r="Y220" s="38"/>
      <c r="Z220" s="38"/>
      <c r="AA220" s="38"/>
      <c r="AB220" s="38"/>
      <c r="AC220" s="38"/>
      <c r="AD220" s="38"/>
      <c r="AE220" s="38"/>
      <c r="AT220" s="19" t="s">
        <v>154</v>
      </c>
      <c r="AU220" s="19" t="s">
        <v>82</v>
      </c>
    </row>
    <row r="221" s="2" customFormat="1" ht="16.5" customHeight="1">
      <c r="A221" s="38"/>
      <c r="B221" s="179"/>
      <c r="C221" s="180" t="s">
        <v>482</v>
      </c>
      <c r="D221" s="180" t="s">
        <v>147</v>
      </c>
      <c r="E221" s="181" t="s">
        <v>1915</v>
      </c>
      <c r="F221" s="182" t="s">
        <v>1916</v>
      </c>
      <c r="G221" s="183" t="s">
        <v>273</v>
      </c>
      <c r="H221" s="184">
        <v>1</v>
      </c>
      <c r="I221" s="185"/>
      <c r="J221" s="186">
        <f>ROUND(I221*H221,2)</f>
        <v>0</v>
      </c>
      <c r="K221" s="182" t="s">
        <v>1</v>
      </c>
      <c r="L221" s="39"/>
      <c r="M221" s="187" t="s">
        <v>1</v>
      </c>
      <c r="N221" s="188" t="s">
        <v>39</v>
      </c>
      <c r="O221" s="77"/>
      <c r="P221" s="189">
        <f>O221*H221</f>
        <v>0</v>
      </c>
      <c r="Q221" s="189">
        <v>0</v>
      </c>
      <c r="R221" s="189">
        <f>Q221*H221</f>
        <v>0</v>
      </c>
      <c r="S221" s="189">
        <v>0</v>
      </c>
      <c r="T221" s="190">
        <f>S221*H221</f>
        <v>0</v>
      </c>
      <c r="U221" s="38"/>
      <c r="V221" s="38"/>
      <c r="W221" s="38"/>
      <c r="X221" s="38"/>
      <c r="Y221" s="38"/>
      <c r="Z221" s="38"/>
      <c r="AA221" s="38"/>
      <c r="AB221" s="38"/>
      <c r="AC221" s="38"/>
      <c r="AD221" s="38"/>
      <c r="AE221" s="38"/>
      <c r="AR221" s="191" t="s">
        <v>152</v>
      </c>
      <c r="AT221" s="191" t="s">
        <v>147</v>
      </c>
      <c r="AU221" s="191" t="s">
        <v>82</v>
      </c>
      <c r="AY221" s="19" t="s">
        <v>145</v>
      </c>
      <c r="BE221" s="192">
        <f>IF(N221="základní",J221,0)</f>
        <v>0</v>
      </c>
      <c r="BF221" s="192">
        <f>IF(N221="snížená",J221,0)</f>
        <v>0</v>
      </c>
      <c r="BG221" s="192">
        <f>IF(N221="zákl. přenesená",J221,0)</f>
        <v>0</v>
      </c>
      <c r="BH221" s="192">
        <f>IF(N221="sníž. přenesená",J221,0)</f>
        <v>0</v>
      </c>
      <c r="BI221" s="192">
        <f>IF(N221="nulová",J221,0)</f>
        <v>0</v>
      </c>
      <c r="BJ221" s="19" t="s">
        <v>82</v>
      </c>
      <c r="BK221" s="192">
        <f>ROUND(I221*H221,2)</f>
        <v>0</v>
      </c>
      <c r="BL221" s="19" t="s">
        <v>152</v>
      </c>
      <c r="BM221" s="191" t="s">
        <v>774</v>
      </c>
    </row>
    <row r="222" s="2" customFormat="1">
      <c r="A222" s="38"/>
      <c r="B222" s="39"/>
      <c r="C222" s="38"/>
      <c r="D222" s="193" t="s">
        <v>154</v>
      </c>
      <c r="E222" s="38"/>
      <c r="F222" s="194" t="s">
        <v>1916</v>
      </c>
      <c r="G222" s="38"/>
      <c r="H222" s="38"/>
      <c r="I222" s="195"/>
      <c r="J222" s="38"/>
      <c r="K222" s="38"/>
      <c r="L222" s="39"/>
      <c r="M222" s="196"/>
      <c r="N222" s="197"/>
      <c r="O222" s="77"/>
      <c r="P222" s="77"/>
      <c r="Q222" s="77"/>
      <c r="R222" s="77"/>
      <c r="S222" s="77"/>
      <c r="T222" s="78"/>
      <c r="U222" s="38"/>
      <c r="V222" s="38"/>
      <c r="W222" s="38"/>
      <c r="X222" s="38"/>
      <c r="Y222" s="38"/>
      <c r="Z222" s="38"/>
      <c r="AA222" s="38"/>
      <c r="AB222" s="38"/>
      <c r="AC222" s="38"/>
      <c r="AD222" s="38"/>
      <c r="AE222" s="38"/>
      <c r="AT222" s="19" t="s">
        <v>154</v>
      </c>
      <c r="AU222" s="19" t="s">
        <v>82</v>
      </c>
    </row>
    <row r="223" s="12" customFormat="1" ht="25.92" customHeight="1">
      <c r="A223" s="12"/>
      <c r="B223" s="166"/>
      <c r="C223" s="12"/>
      <c r="D223" s="167" t="s">
        <v>73</v>
      </c>
      <c r="E223" s="168" t="s">
        <v>1917</v>
      </c>
      <c r="F223" s="168" t="s">
        <v>1918</v>
      </c>
      <c r="G223" s="12"/>
      <c r="H223" s="12"/>
      <c r="I223" s="169"/>
      <c r="J223" s="170">
        <f>BK223</f>
        <v>0</v>
      </c>
      <c r="K223" s="12"/>
      <c r="L223" s="166"/>
      <c r="M223" s="171"/>
      <c r="N223" s="172"/>
      <c r="O223" s="172"/>
      <c r="P223" s="173">
        <f>SUM(P224:P243)</f>
        <v>0</v>
      </c>
      <c r="Q223" s="172"/>
      <c r="R223" s="173">
        <f>SUM(R224:R243)</f>
        <v>0</v>
      </c>
      <c r="S223" s="172"/>
      <c r="T223" s="174">
        <f>SUM(T224:T243)</f>
        <v>0</v>
      </c>
      <c r="U223" s="12"/>
      <c r="V223" s="12"/>
      <c r="W223" s="12"/>
      <c r="X223" s="12"/>
      <c r="Y223" s="12"/>
      <c r="Z223" s="12"/>
      <c r="AA223" s="12"/>
      <c r="AB223" s="12"/>
      <c r="AC223" s="12"/>
      <c r="AD223" s="12"/>
      <c r="AE223" s="12"/>
      <c r="AR223" s="167" t="s">
        <v>82</v>
      </c>
      <c r="AT223" s="175" t="s">
        <v>73</v>
      </c>
      <c r="AU223" s="175" t="s">
        <v>74</v>
      </c>
      <c r="AY223" s="167" t="s">
        <v>145</v>
      </c>
      <c r="BK223" s="176">
        <f>SUM(BK224:BK243)</f>
        <v>0</v>
      </c>
    </row>
    <row r="224" s="2" customFormat="1" ht="21.75" customHeight="1">
      <c r="A224" s="38"/>
      <c r="B224" s="179"/>
      <c r="C224" s="180" t="s">
        <v>496</v>
      </c>
      <c r="D224" s="180" t="s">
        <v>147</v>
      </c>
      <c r="E224" s="181" t="s">
        <v>1919</v>
      </c>
      <c r="F224" s="182" t="s">
        <v>1920</v>
      </c>
      <c r="G224" s="183" t="s">
        <v>624</v>
      </c>
      <c r="H224" s="184">
        <v>5</v>
      </c>
      <c r="I224" s="185"/>
      <c r="J224" s="186">
        <f>ROUND(I224*H224,2)</f>
        <v>0</v>
      </c>
      <c r="K224" s="182" t="s">
        <v>1</v>
      </c>
      <c r="L224" s="39"/>
      <c r="M224" s="187" t="s">
        <v>1</v>
      </c>
      <c r="N224" s="188" t="s">
        <v>39</v>
      </c>
      <c r="O224" s="77"/>
      <c r="P224" s="189">
        <f>O224*H224</f>
        <v>0</v>
      </c>
      <c r="Q224" s="189">
        <v>0</v>
      </c>
      <c r="R224" s="189">
        <f>Q224*H224</f>
        <v>0</v>
      </c>
      <c r="S224" s="189">
        <v>0</v>
      </c>
      <c r="T224" s="190">
        <f>S224*H224</f>
        <v>0</v>
      </c>
      <c r="U224" s="38"/>
      <c r="V224" s="38"/>
      <c r="W224" s="38"/>
      <c r="X224" s="38"/>
      <c r="Y224" s="38"/>
      <c r="Z224" s="38"/>
      <c r="AA224" s="38"/>
      <c r="AB224" s="38"/>
      <c r="AC224" s="38"/>
      <c r="AD224" s="38"/>
      <c r="AE224" s="38"/>
      <c r="AR224" s="191" t="s">
        <v>152</v>
      </c>
      <c r="AT224" s="191" t="s">
        <v>147</v>
      </c>
      <c r="AU224" s="191" t="s">
        <v>82</v>
      </c>
      <c r="AY224" s="19" t="s">
        <v>145</v>
      </c>
      <c r="BE224" s="192">
        <f>IF(N224="základní",J224,0)</f>
        <v>0</v>
      </c>
      <c r="BF224" s="192">
        <f>IF(N224="snížená",J224,0)</f>
        <v>0</v>
      </c>
      <c r="BG224" s="192">
        <f>IF(N224="zákl. přenesená",J224,0)</f>
        <v>0</v>
      </c>
      <c r="BH224" s="192">
        <f>IF(N224="sníž. přenesená",J224,0)</f>
        <v>0</v>
      </c>
      <c r="BI224" s="192">
        <f>IF(N224="nulová",J224,0)</f>
        <v>0</v>
      </c>
      <c r="BJ224" s="19" t="s">
        <v>82</v>
      </c>
      <c r="BK224" s="192">
        <f>ROUND(I224*H224,2)</f>
        <v>0</v>
      </c>
      <c r="BL224" s="19" t="s">
        <v>152</v>
      </c>
      <c r="BM224" s="191" t="s">
        <v>786</v>
      </c>
    </row>
    <row r="225" s="2" customFormat="1">
      <c r="A225" s="38"/>
      <c r="B225" s="39"/>
      <c r="C225" s="38"/>
      <c r="D225" s="193" t="s">
        <v>154</v>
      </c>
      <c r="E225" s="38"/>
      <c r="F225" s="194" t="s">
        <v>1920</v>
      </c>
      <c r="G225" s="38"/>
      <c r="H225" s="38"/>
      <c r="I225" s="195"/>
      <c r="J225" s="38"/>
      <c r="K225" s="38"/>
      <c r="L225" s="39"/>
      <c r="M225" s="196"/>
      <c r="N225" s="197"/>
      <c r="O225" s="77"/>
      <c r="P225" s="77"/>
      <c r="Q225" s="77"/>
      <c r="R225" s="77"/>
      <c r="S225" s="77"/>
      <c r="T225" s="78"/>
      <c r="U225" s="38"/>
      <c r="V225" s="38"/>
      <c r="W225" s="38"/>
      <c r="X225" s="38"/>
      <c r="Y225" s="38"/>
      <c r="Z225" s="38"/>
      <c r="AA225" s="38"/>
      <c r="AB225" s="38"/>
      <c r="AC225" s="38"/>
      <c r="AD225" s="38"/>
      <c r="AE225" s="38"/>
      <c r="AT225" s="19" t="s">
        <v>154</v>
      </c>
      <c r="AU225" s="19" t="s">
        <v>82</v>
      </c>
    </row>
    <row r="226" s="2" customFormat="1" ht="21.75" customHeight="1">
      <c r="A226" s="38"/>
      <c r="B226" s="179"/>
      <c r="C226" s="180" t="s">
        <v>500</v>
      </c>
      <c r="D226" s="180" t="s">
        <v>147</v>
      </c>
      <c r="E226" s="181" t="s">
        <v>1921</v>
      </c>
      <c r="F226" s="182" t="s">
        <v>1922</v>
      </c>
      <c r="G226" s="183" t="s">
        <v>624</v>
      </c>
      <c r="H226" s="184">
        <v>2</v>
      </c>
      <c r="I226" s="185"/>
      <c r="J226" s="186">
        <f>ROUND(I226*H226,2)</f>
        <v>0</v>
      </c>
      <c r="K226" s="182" t="s">
        <v>1</v>
      </c>
      <c r="L226" s="39"/>
      <c r="M226" s="187" t="s">
        <v>1</v>
      </c>
      <c r="N226" s="188" t="s">
        <v>39</v>
      </c>
      <c r="O226" s="77"/>
      <c r="P226" s="189">
        <f>O226*H226</f>
        <v>0</v>
      </c>
      <c r="Q226" s="189">
        <v>0</v>
      </c>
      <c r="R226" s="189">
        <f>Q226*H226</f>
        <v>0</v>
      </c>
      <c r="S226" s="189">
        <v>0</v>
      </c>
      <c r="T226" s="190">
        <f>S226*H226</f>
        <v>0</v>
      </c>
      <c r="U226" s="38"/>
      <c r="V226" s="38"/>
      <c r="W226" s="38"/>
      <c r="X226" s="38"/>
      <c r="Y226" s="38"/>
      <c r="Z226" s="38"/>
      <c r="AA226" s="38"/>
      <c r="AB226" s="38"/>
      <c r="AC226" s="38"/>
      <c r="AD226" s="38"/>
      <c r="AE226" s="38"/>
      <c r="AR226" s="191" t="s">
        <v>152</v>
      </c>
      <c r="AT226" s="191" t="s">
        <v>147</v>
      </c>
      <c r="AU226" s="191" t="s">
        <v>82</v>
      </c>
      <c r="AY226" s="19" t="s">
        <v>145</v>
      </c>
      <c r="BE226" s="192">
        <f>IF(N226="základní",J226,0)</f>
        <v>0</v>
      </c>
      <c r="BF226" s="192">
        <f>IF(N226="snížená",J226,0)</f>
        <v>0</v>
      </c>
      <c r="BG226" s="192">
        <f>IF(N226="zákl. přenesená",J226,0)</f>
        <v>0</v>
      </c>
      <c r="BH226" s="192">
        <f>IF(N226="sníž. přenesená",J226,0)</f>
        <v>0</v>
      </c>
      <c r="BI226" s="192">
        <f>IF(N226="nulová",J226,0)</f>
        <v>0</v>
      </c>
      <c r="BJ226" s="19" t="s">
        <v>82</v>
      </c>
      <c r="BK226" s="192">
        <f>ROUND(I226*H226,2)</f>
        <v>0</v>
      </c>
      <c r="BL226" s="19" t="s">
        <v>152</v>
      </c>
      <c r="BM226" s="191" t="s">
        <v>802</v>
      </c>
    </row>
    <row r="227" s="2" customFormat="1">
      <c r="A227" s="38"/>
      <c r="B227" s="39"/>
      <c r="C227" s="38"/>
      <c r="D227" s="193" t="s">
        <v>154</v>
      </c>
      <c r="E227" s="38"/>
      <c r="F227" s="194" t="s">
        <v>1922</v>
      </c>
      <c r="G227" s="38"/>
      <c r="H227" s="38"/>
      <c r="I227" s="195"/>
      <c r="J227" s="38"/>
      <c r="K227" s="38"/>
      <c r="L227" s="39"/>
      <c r="M227" s="196"/>
      <c r="N227" s="197"/>
      <c r="O227" s="77"/>
      <c r="P227" s="77"/>
      <c r="Q227" s="77"/>
      <c r="R227" s="77"/>
      <c r="S227" s="77"/>
      <c r="T227" s="78"/>
      <c r="U227" s="38"/>
      <c r="V227" s="38"/>
      <c r="W227" s="38"/>
      <c r="X227" s="38"/>
      <c r="Y227" s="38"/>
      <c r="Z227" s="38"/>
      <c r="AA227" s="38"/>
      <c r="AB227" s="38"/>
      <c r="AC227" s="38"/>
      <c r="AD227" s="38"/>
      <c r="AE227" s="38"/>
      <c r="AT227" s="19" t="s">
        <v>154</v>
      </c>
      <c r="AU227" s="19" t="s">
        <v>82</v>
      </c>
    </row>
    <row r="228" s="2" customFormat="1" ht="16.5" customHeight="1">
      <c r="A228" s="38"/>
      <c r="B228" s="179"/>
      <c r="C228" s="180" t="s">
        <v>511</v>
      </c>
      <c r="D228" s="180" t="s">
        <v>147</v>
      </c>
      <c r="E228" s="181" t="s">
        <v>1923</v>
      </c>
      <c r="F228" s="182" t="s">
        <v>1924</v>
      </c>
      <c r="G228" s="183" t="s">
        <v>624</v>
      </c>
      <c r="H228" s="184">
        <v>6</v>
      </c>
      <c r="I228" s="185"/>
      <c r="J228" s="186">
        <f>ROUND(I228*H228,2)</f>
        <v>0</v>
      </c>
      <c r="K228" s="182" t="s">
        <v>1</v>
      </c>
      <c r="L228" s="39"/>
      <c r="M228" s="187" t="s">
        <v>1</v>
      </c>
      <c r="N228" s="188" t="s">
        <v>39</v>
      </c>
      <c r="O228" s="77"/>
      <c r="P228" s="189">
        <f>O228*H228</f>
        <v>0</v>
      </c>
      <c r="Q228" s="189">
        <v>0</v>
      </c>
      <c r="R228" s="189">
        <f>Q228*H228</f>
        <v>0</v>
      </c>
      <c r="S228" s="189">
        <v>0</v>
      </c>
      <c r="T228" s="190">
        <f>S228*H228</f>
        <v>0</v>
      </c>
      <c r="U228" s="38"/>
      <c r="V228" s="38"/>
      <c r="W228" s="38"/>
      <c r="X228" s="38"/>
      <c r="Y228" s="38"/>
      <c r="Z228" s="38"/>
      <c r="AA228" s="38"/>
      <c r="AB228" s="38"/>
      <c r="AC228" s="38"/>
      <c r="AD228" s="38"/>
      <c r="AE228" s="38"/>
      <c r="AR228" s="191" t="s">
        <v>152</v>
      </c>
      <c r="AT228" s="191" t="s">
        <v>147</v>
      </c>
      <c r="AU228" s="191" t="s">
        <v>82</v>
      </c>
      <c r="AY228" s="19" t="s">
        <v>145</v>
      </c>
      <c r="BE228" s="192">
        <f>IF(N228="základní",J228,0)</f>
        <v>0</v>
      </c>
      <c r="BF228" s="192">
        <f>IF(N228="snížená",J228,0)</f>
        <v>0</v>
      </c>
      <c r="BG228" s="192">
        <f>IF(N228="zákl. přenesená",J228,0)</f>
        <v>0</v>
      </c>
      <c r="BH228" s="192">
        <f>IF(N228="sníž. přenesená",J228,0)</f>
        <v>0</v>
      </c>
      <c r="BI228" s="192">
        <f>IF(N228="nulová",J228,0)</f>
        <v>0</v>
      </c>
      <c r="BJ228" s="19" t="s">
        <v>82</v>
      </c>
      <c r="BK228" s="192">
        <f>ROUND(I228*H228,2)</f>
        <v>0</v>
      </c>
      <c r="BL228" s="19" t="s">
        <v>152</v>
      </c>
      <c r="BM228" s="191" t="s">
        <v>810</v>
      </c>
    </row>
    <row r="229" s="2" customFormat="1">
      <c r="A229" s="38"/>
      <c r="B229" s="39"/>
      <c r="C229" s="38"/>
      <c r="D229" s="193" t="s">
        <v>154</v>
      </c>
      <c r="E229" s="38"/>
      <c r="F229" s="194" t="s">
        <v>1924</v>
      </c>
      <c r="G229" s="38"/>
      <c r="H229" s="38"/>
      <c r="I229" s="195"/>
      <c r="J229" s="38"/>
      <c r="K229" s="38"/>
      <c r="L229" s="39"/>
      <c r="M229" s="196"/>
      <c r="N229" s="197"/>
      <c r="O229" s="77"/>
      <c r="P229" s="77"/>
      <c r="Q229" s="77"/>
      <c r="R229" s="77"/>
      <c r="S229" s="77"/>
      <c r="T229" s="78"/>
      <c r="U229" s="38"/>
      <c r="V229" s="38"/>
      <c r="W229" s="38"/>
      <c r="X229" s="38"/>
      <c r="Y229" s="38"/>
      <c r="Z229" s="38"/>
      <c r="AA229" s="38"/>
      <c r="AB229" s="38"/>
      <c r="AC229" s="38"/>
      <c r="AD229" s="38"/>
      <c r="AE229" s="38"/>
      <c r="AT229" s="19" t="s">
        <v>154</v>
      </c>
      <c r="AU229" s="19" t="s">
        <v>82</v>
      </c>
    </row>
    <row r="230" s="2" customFormat="1" ht="24.15" customHeight="1">
      <c r="A230" s="38"/>
      <c r="B230" s="179"/>
      <c r="C230" s="180" t="s">
        <v>515</v>
      </c>
      <c r="D230" s="180" t="s">
        <v>147</v>
      </c>
      <c r="E230" s="181" t="s">
        <v>1925</v>
      </c>
      <c r="F230" s="182" t="s">
        <v>1926</v>
      </c>
      <c r="G230" s="183" t="s">
        <v>624</v>
      </c>
      <c r="H230" s="184">
        <v>5</v>
      </c>
      <c r="I230" s="185"/>
      <c r="J230" s="186">
        <f>ROUND(I230*H230,2)</f>
        <v>0</v>
      </c>
      <c r="K230" s="182" t="s">
        <v>1</v>
      </c>
      <c r="L230" s="39"/>
      <c r="M230" s="187" t="s">
        <v>1</v>
      </c>
      <c r="N230" s="188" t="s">
        <v>39</v>
      </c>
      <c r="O230" s="77"/>
      <c r="P230" s="189">
        <f>O230*H230</f>
        <v>0</v>
      </c>
      <c r="Q230" s="189">
        <v>0</v>
      </c>
      <c r="R230" s="189">
        <f>Q230*H230</f>
        <v>0</v>
      </c>
      <c r="S230" s="189">
        <v>0</v>
      </c>
      <c r="T230" s="190">
        <f>S230*H230</f>
        <v>0</v>
      </c>
      <c r="U230" s="38"/>
      <c r="V230" s="38"/>
      <c r="W230" s="38"/>
      <c r="X230" s="38"/>
      <c r="Y230" s="38"/>
      <c r="Z230" s="38"/>
      <c r="AA230" s="38"/>
      <c r="AB230" s="38"/>
      <c r="AC230" s="38"/>
      <c r="AD230" s="38"/>
      <c r="AE230" s="38"/>
      <c r="AR230" s="191" t="s">
        <v>152</v>
      </c>
      <c r="AT230" s="191" t="s">
        <v>147</v>
      </c>
      <c r="AU230" s="191" t="s">
        <v>82</v>
      </c>
      <c r="AY230" s="19" t="s">
        <v>145</v>
      </c>
      <c r="BE230" s="192">
        <f>IF(N230="základní",J230,0)</f>
        <v>0</v>
      </c>
      <c r="BF230" s="192">
        <f>IF(N230="snížená",J230,0)</f>
        <v>0</v>
      </c>
      <c r="BG230" s="192">
        <f>IF(N230="zákl. přenesená",J230,0)</f>
        <v>0</v>
      </c>
      <c r="BH230" s="192">
        <f>IF(N230="sníž. přenesená",J230,0)</f>
        <v>0</v>
      </c>
      <c r="BI230" s="192">
        <f>IF(N230="nulová",J230,0)</f>
        <v>0</v>
      </c>
      <c r="BJ230" s="19" t="s">
        <v>82</v>
      </c>
      <c r="BK230" s="192">
        <f>ROUND(I230*H230,2)</f>
        <v>0</v>
      </c>
      <c r="BL230" s="19" t="s">
        <v>152</v>
      </c>
      <c r="BM230" s="191" t="s">
        <v>818</v>
      </c>
    </row>
    <row r="231" s="2" customFormat="1">
      <c r="A231" s="38"/>
      <c r="B231" s="39"/>
      <c r="C231" s="38"/>
      <c r="D231" s="193" t="s">
        <v>154</v>
      </c>
      <c r="E231" s="38"/>
      <c r="F231" s="194" t="s">
        <v>1926</v>
      </c>
      <c r="G231" s="38"/>
      <c r="H231" s="38"/>
      <c r="I231" s="195"/>
      <c r="J231" s="38"/>
      <c r="K231" s="38"/>
      <c r="L231" s="39"/>
      <c r="M231" s="196"/>
      <c r="N231" s="197"/>
      <c r="O231" s="77"/>
      <c r="P231" s="77"/>
      <c r="Q231" s="77"/>
      <c r="R231" s="77"/>
      <c r="S231" s="77"/>
      <c r="T231" s="78"/>
      <c r="U231" s="38"/>
      <c r="V231" s="38"/>
      <c r="W231" s="38"/>
      <c r="X231" s="38"/>
      <c r="Y231" s="38"/>
      <c r="Z231" s="38"/>
      <c r="AA231" s="38"/>
      <c r="AB231" s="38"/>
      <c r="AC231" s="38"/>
      <c r="AD231" s="38"/>
      <c r="AE231" s="38"/>
      <c r="AT231" s="19" t="s">
        <v>154</v>
      </c>
      <c r="AU231" s="19" t="s">
        <v>82</v>
      </c>
    </row>
    <row r="232" s="2" customFormat="1" ht="24.15" customHeight="1">
      <c r="A232" s="38"/>
      <c r="B232" s="179"/>
      <c r="C232" s="180" t="s">
        <v>521</v>
      </c>
      <c r="D232" s="180" t="s">
        <v>147</v>
      </c>
      <c r="E232" s="181" t="s">
        <v>1927</v>
      </c>
      <c r="F232" s="182" t="s">
        <v>1928</v>
      </c>
      <c r="G232" s="183" t="s">
        <v>624</v>
      </c>
      <c r="H232" s="184">
        <v>5</v>
      </c>
      <c r="I232" s="185"/>
      <c r="J232" s="186">
        <f>ROUND(I232*H232,2)</f>
        <v>0</v>
      </c>
      <c r="K232" s="182" t="s">
        <v>1</v>
      </c>
      <c r="L232" s="39"/>
      <c r="M232" s="187" t="s">
        <v>1</v>
      </c>
      <c r="N232" s="188" t="s">
        <v>39</v>
      </c>
      <c r="O232" s="77"/>
      <c r="P232" s="189">
        <f>O232*H232</f>
        <v>0</v>
      </c>
      <c r="Q232" s="189">
        <v>0</v>
      </c>
      <c r="R232" s="189">
        <f>Q232*H232</f>
        <v>0</v>
      </c>
      <c r="S232" s="189">
        <v>0</v>
      </c>
      <c r="T232" s="190">
        <f>S232*H232</f>
        <v>0</v>
      </c>
      <c r="U232" s="38"/>
      <c r="V232" s="38"/>
      <c r="W232" s="38"/>
      <c r="X232" s="38"/>
      <c r="Y232" s="38"/>
      <c r="Z232" s="38"/>
      <c r="AA232" s="38"/>
      <c r="AB232" s="38"/>
      <c r="AC232" s="38"/>
      <c r="AD232" s="38"/>
      <c r="AE232" s="38"/>
      <c r="AR232" s="191" t="s">
        <v>152</v>
      </c>
      <c r="AT232" s="191" t="s">
        <v>147</v>
      </c>
      <c r="AU232" s="191" t="s">
        <v>82</v>
      </c>
      <c r="AY232" s="19" t="s">
        <v>145</v>
      </c>
      <c r="BE232" s="192">
        <f>IF(N232="základní",J232,0)</f>
        <v>0</v>
      </c>
      <c r="BF232" s="192">
        <f>IF(N232="snížená",J232,0)</f>
        <v>0</v>
      </c>
      <c r="BG232" s="192">
        <f>IF(N232="zákl. přenesená",J232,0)</f>
        <v>0</v>
      </c>
      <c r="BH232" s="192">
        <f>IF(N232="sníž. přenesená",J232,0)</f>
        <v>0</v>
      </c>
      <c r="BI232" s="192">
        <f>IF(N232="nulová",J232,0)</f>
        <v>0</v>
      </c>
      <c r="BJ232" s="19" t="s">
        <v>82</v>
      </c>
      <c r="BK232" s="192">
        <f>ROUND(I232*H232,2)</f>
        <v>0</v>
      </c>
      <c r="BL232" s="19" t="s">
        <v>152</v>
      </c>
      <c r="BM232" s="191" t="s">
        <v>826</v>
      </c>
    </row>
    <row r="233" s="2" customFormat="1">
      <c r="A233" s="38"/>
      <c r="B233" s="39"/>
      <c r="C233" s="38"/>
      <c r="D233" s="193" t="s">
        <v>154</v>
      </c>
      <c r="E233" s="38"/>
      <c r="F233" s="194" t="s">
        <v>1928</v>
      </c>
      <c r="G233" s="38"/>
      <c r="H233" s="38"/>
      <c r="I233" s="195"/>
      <c r="J233" s="38"/>
      <c r="K233" s="38"/>
      <c r="L233" s="39"/>
      <c r="M233" s="196"/>
      <c r="N233" s="197"/>
      <c r="O233" s="77"/>
      <c r="P233" s="77"/>
      <c r="Q233" s="77"/>
      <c r="R233" s="77"/>
      <c r="S233" s="77"/>
      <c r="T233" s="78"/>
      <c r="U233" s="38"/>
      <c r="V233" s="38"/>
      <c r="W233" s="38"/>
      <c r="X233" s="38"/>
      <c r="Y233" s="38"/>
      <c r="Z233" s="38"/>
      <c r="AA233" s="38"/>
      <c r="AB233" s="38"/>
      <c r="AC233" s="38"/>
      <c r="AD233" s="38"/>
      <c r="AE233" s="38"/>
      <c r="AT233" s="19" t="s">
        <v>154</v>
      </c>
      <c r="AU233" s="19" t="s">
        <v>82</v>
      </c>
    </row>
    <row r="234" s="2" customFormat="1" ht="16.5" customHeight="1">
      <c r="A234" s="38"/>
      <c r="B234" s="179"/>
      <c r="C234" s="180" t="s">
        <v>524</v>
      </c>
      <c r="D234" s="180" t="s">
        <v>147</v>
      </c>
      <c r="E234" s="181" t="s">
        <v>1929</v>
      </c>
      <c r="F234" s="182" t="s">
        <v>1930</v>
      </c>
      <c r="G234" s="183" t="s">
        <v>624</v>
      </c>
      <c r="H234" s="184">
        <v>1</v>
      </c>
      <c r="I234" s="185"/>
      <c r="J234" s="186">
        <f>ROUND(I234*H234,2)</f>
        <v>0</v>
      </c>
      <c r="K234" s="182" t="s">
        <v>1</v>
      </c>
      <c r="L234" s="39"/>
      <c r="M234" s="187" t="s">
        <v>1</v>
      </c>
      <c r="N234" s="188" t="s">
        <v>39</v>
      </c>
      <c r="O234" s="77"/>
      <c r="P234" s="189">
        <f>O234*H234</f>
        <v>0</v>
      </c>
      <c r="Q234" s="189">
        <v>0</v>
      </c>
      <c r="R234" s="189">
        <f>Q234*H234</f>
        <v>0</v>
      </c>
      <c r="S234" s="189">
        <v>0</v>
      </c>
      <c r="T234" s="190">
        <f>S234*H234</f>
        <v>0</v>
      </c>
      <c r="U234" s="38"/>
      <c r="V234" s="38"/>
      <c r="W234" s="38"/>
      <c r="X234" s="38"/>
      <c r="Y234" s="38"/>
      <c r="Z234" s="38"/>
      <c r="AA234" s="38"/>
      <c r="AB234" s="38"/>
      <c r="AC234" s="38"/>
      <c r="AD234" s="38"/>
      <c r="AE234" s="38"/>
      <c r="AR234" s="191" t="s">
        <v>152</v>
      </c>
      <c r="AT234" s="191" t="s">
        <v>147</v>
      </c>
      <c r="AU234" s="191" t="s">
        <v>82</v>
      </c>
      <c r="AY234" s="19" t="s">
        <v>145</v>
      </c>
      <c r="BE234" s="192">
        <f>IF(N234="základní",J234,0)</f>
        <v>0</v>
      </c>
      <c r="BF234" s="192">
        <f>IF(N234="snížená",J234,0)</f>
        <v>0</v>
      </c>
      <c r="BG234" s="192">
        <f>IF(N234="zákl. přenesená",J234,0)</f>
        <v>0</v>
      </c>
      <c r="BH234" s="192">
        <f>IF(N234="sníž. přenesená",J234,0)</f>
        <v>0</v>
      </c>
      <c r="BI234" s="192">
        <f>IF(N234="nulová",J234,0)</f>
        <v>0</v>
      </c>
      <c r="BJ234" s="19" t="s">
        <v>82</v>
      </c>
      <c r="BK234" s="192">
        <f>ROUND(I234*H234,2)</f>
        <v>0</v>
      </c>
      <c r="BL234" s="19" t="s">
        <v>152</v>
      </c>
      <c r="BM234" s="191" t="s">
        <v>834</v>
      </c>
    </row>
    <row r="235" s="2" customFormat="1">
      <c r="A235" s="38"/>
      <c r="B235" s="39"/>
      <c r="C235" s="38"/>
      <c r="D235" s="193" t="s">
        <v>154</v>
      </c>
      <c r="E235" s="38"/>
      <c r="F235" s="194" t="s">
        <v>1930</v>
      </c>
      <c r="G235" s="38"/>
      <c r="H235" s="38"/>
      <c r="I235" s="195"/>
      <c r="J235" s="38"/>
      <c r="K235" s="38"/>
      <c r="L235" s="39"/>
      <c r="M235" s="196"/>
      <c r="N235" s="197"/>
      <c r="O235" s="77"/>
      <c r="P235" s="77"/>
      <c r="Q235" s="77"/>
      <c r="R235" s="77"/>
      <c r="S235" s="77"/>
      <c r="T235" s="78"/>
      <c r="U235" s="38"/>
      <c r="V235" s="38"/>
      <c r="W235" s="38"/>
      <c r="X235" s="38"/>
      <c r="Y235" s="38"/>
      <c r="Z235" s="38"/>
      <c r="AA235" s="38"/>
      <c r="AB235" s="38"/>
      <c r="AC235" s="38"/>
      <c r="AD235" s="38"/>
      <c r="AE235" s="38"/>
      <c r="AT235" s="19" t="s">
        <v>154</v>
      </c>
      <c r="AU235" s="19" t="s">
        <v>82</v>
      </c>
    </row>
    <row r="236" s="2" customFormat="1" ht="16.5" customHeight="1">
      <c r="A236" s="38"/>
      <c r="B236" s="179"/>
      <c r="C236" s="180" t="s">
        <v>532</v>
      </c>
      <c r="D236" s="180" t="s">
        <v>147</v>
      </c>
      <c r="E236" s="181" t="s">
        <v>1931</v>
      </c>
      <c r="F236" s="182" t="s">
        <v>1932</v>
      </c>
      <c r="G236" s="183" t="s">
        <v>624</v>
      </c>
      <c r="H236" s="184">
        <v>6</v>
      </c>
      <c r="I236" s="185"/>
      <c r="J236" s="186">
        <f>ROUND(I236*H236,2)</f>
        <v>0</v>
      </c>
      <c r="K236" s="182" t="s">
        <v>1</v>
      </c>
      <c r="L236" s="39"/>
      <c r="M236" s="187" t="s">
        <v>1</v>
      </c>
      <c r="N236" s="188" t="s">
        <v>39</v>
      </c>
      <c r="O236" s="77"/>
      <c r="P236" s="189">
        <f>O236*H236</f>
        <v>0</v>
      </c>
      <c r="Q236" s="189">
        <v>0</v>
      </c>
      <c r="R236" s="189">
        <f>Q236*H236</f>
        <v>0</v>
      </c>
      <c r="S236" s="189">
        <v>0</v>
      </c>
      <c r="T236" s="190">
        <f>S236*H236</f>
        <v>0</v>
      </c>
      <c r="U236" s="38"/>
      <c r="V236" s="38"/>
      <c r="W236" s="38"/>
      <c r="X236" s="38"/>
      <c r="Y236" s="38"/>
      <c r="Z236" s="38"/>
      <c r="AA236" s="38"/>
      <c r="AB236" s="38"/>
      <c r="AC236" s="38"/>
      <c r="AD236" s="38"/>
      <c r="AE236" s="38"/>
      <c r="AR236" s="191" t="s">
        <v>152</v>
      </c>
      <c r="AT236" s="191" t="s">
        <v>147</v>
      </c>
      <c r="AU236" s="191" t="s">
        <v>82</v>
      </c>
      <c r="AY236" s="19" t="s">
        <v>145</v>
      </c>
      <c r="BE236" s="192">
        <f>IF(N236="základní",J236,0)</f>
        <v>0</v>
      </c>
      <c r="BF236" s="192">
        <f>IF(N236="snížená",J236,0)</f>
        <v>0</v>
      </c>
      <c r="BG236" s="192">
        <f>IF(N236="zákl. přenesená",J236,0)</f>
        <v>0</v>
      </c>
      <c r="BH236" s="192">
        <f>IF(N236="sníž. přenesená",J236,0)</f>
        <v>0</v>
      </c>
      <c r="BI236" s="192">
        <f>IF(N236="nulová",J236,0)</f>
        <v>0</v>
      </c>
      <c r="BJ236" s="19" t="s">
        <v>82</v>
      </c>
      <c r="BK236" s="192">
        <f>ROUND(I236*H236,2)</f>
        <v>0</v>
      </c>
      <c r="BL236" s="19" t="s">
        <v>152</v>
      </c>
      <c r="BM236" s="191" t="s">
        <v>851</v>
      </c>
    </row>
    <row r="237" s="2" customFormat="1">
      <c r="A237" s="38"/>
      <c r="B237" s="39"/>
      <c r="C237" s="38"/>
      <c r="D237" s="193" t="s">
        <v>154</v>
      </c>
      <c r="E237" s="38"/>
      <c r="F237" s="194" t="s">
        <v>1932</v>
      </c>
      <c r="G237" s="38"/>
      <c r="H237" s="38"/>
      <c r="I237" s="195"/>
      <c r="J237" s="38"/>
      <c r="K237" s="38"/>
      <c r="L237" s="39"/>
      <c r="M237" s="196"/>
      <c r="N237" s="197"/>
      <c r="O237" s="77"/>
      <c r="P237" s="77"/>
      <c r="Q237" s="77"/>
      <c r="R237" s="77"/>
      <c r="S237" s="77"/>
      <c r="T237" s="78"/>
      <c r="U237" s="38"/>
      <c r="V237" s="38"/>
      <c r="W237" s="38"/>
      <c r="X237" s="38"/>
      <c r="Y237" s="38"/>
      <c r="Z237" s="38"/>
      <c r="AA237" s="38"/>
      <c r="AB237" s="38"/>
      <c r="AC237" s="38"/>
      <c r="AD237" s="38"/>
      <c r="AE237" s="38"/>
      <c r="AT237" s="19" t="s">
        <v>154</v>
      </c>
      <c r="AU237" s="19" t="s">
        <v>82</v>
      </c>
    </row>
    <row r="238" s="2" customFormat="1" ht="16.5" customHeight="1">
      <c r="A238" s="38"/>
      <c r="B238" s="179"/>
      <c r="C238" s="180" t="s">
        <v>539</v>
      </c>
      <c r="D238" s="180" t="s">
        <v>147</v>
      </c>
      <c r="E238" s="181" t="s">
        <v>1933</v>
      </c>
      <c r="F238" s="182" t="s">
        <v>1934</v>
      </c>
      <c r="G238" s="183" t="s">
        <v>624</v>
      </c>
      <c r="H238" s="184">
        <v>6</v>
      </c>
      <c r="I238" s="185"/>
      <c r="J238" s="186">
        <f>ROUND(I238*H238,2)</f>
        <v>0</v>
      </c>
      <c r="K238" s="182" t="s">
        <v>1</v>
      </c>
      <c r="L238" s="39"/>
      <c r="M238" s="187" t="s">
        <v>1</v>
      </c>
      <c r="N238" s="188" t="s">
        <v>39</v>
      </c>
      <c r="O238" s="77"/>
      <c r="P238" s="189">
        <f>O238*H238</f>
        <v>0</v>
      </c>
      <c r="Q238" s="189">
        <v>0</v>
      </c>
      <c r="R238" s="189">
        <f>Q238*H238</f>
        <v>0</v>
      </c>
      <c r="S238" s="189">
        <v>0</v>
      </c>
      <c r="T238" s="190">
        <f>S238*H238</f>
        <v>0</v>
      </c>
      <c r="U238" s="38"/>
      <c r="V238" s="38"/>
      <c r="W238" s="38"/>
      <c r="X238" s="38"/>
      <c r="Y238" s="38"/>
      <c r="Z238" s="38"/>
      <c r="AA238" s="38"/>
      <c r="AB238" s="38"/>
      <c r="AC238" s="38"/>
      <c r="AD238" s="38"/>
      <c r="AE238" s="38"/>
      <c r="AR238" s="191" t="s">
        <v>152</v>
      </c>
      <c r="AT238" s="191" t="s">
        <v>147</v>
      </c>
      <c r="AU238" s="191" t="s">
        <v>82</v>
      </c>
      <c r="AY238" s="19" t="s">
        <v>145</v>
      </c>
      <c r="BE238" s="192">
        <f>IF(N238="základní",J238,0)</f>
        <v>0</v>
      </c>
      <c r="BF238" s="192">
        <f>IF(N238="snížená",J238,0)</f>
        <v>0</v>
      </c>
      <c r="BG238" s="192">
        <f>IF(N238="zákl. přenesená",J238,0)</f>
        <v>0</v>
      </c>
      <c r="BH238" s="192">
        <f>IF(N238="sníž. přenesená",J238,0)</f>
        <v>0</v>
      </c>
      <c r="BI238" s="192">
        <f>IF(N238="nulová",J238,0)</f>
        <v>0</v>
      </c>
      <c r="BJ238" s="19" t="s">
        <v>82</v>
      </c>
      <c r="BK238" s="192">
        <f>ROUND(I238*H238,2)</f>
        <v>0</v>
      </c>
      <c r="BL238" s="19" t="s">
        <v>152</v>
      </c>
      <c r="BM238" s="191" t="s">
        <v>876</v>
      </c>
    </row>
    <row r="239" s="2" customFormat="1">
      <c r="A239" s="38"/>
      <c r="B239" s="39"/>
      <c r="C239" s="38"/>
      <c r="D239" s="193" t="s">
        <v>154</v>
      </c>
      <c r="E239" s="38"/>
      <c r="F239" s="194" t="s">
        <v>1934</v>
      </c>
      <c r="G239" s="38"/>
      <c r="H239" s="38"/>
      <c r="I239" s="195"/>
      <c r="J239" s="38"/>
      <c r="K239" s="38"/>
      <c r="L239" s="39"/>
      <c r="M239" s="196"/>
      <c r="N239" s="197"/>
      <c r="O239" s="77"/>
      <c r="P239" s="77"/>
      <c r="Q239" s="77"/>
      <c r="R239" s="77"/>
      <c r="S239" s="77"/>
      <c r="T239" s="78"/>
      <c r="U239" s="38"/>
      <c r="V239" s="38"/>
      <c r="W239" s="38"/>
      <c r="X239" s="38"/>
      <c r="Y239" s="38"/>
      <c r="Z239" s="38"/>
      <c r="AA239" s="38"/>
      <c r="AB239" s="38"/>
      <c r="AC239" s="38"/>
      <c r="AD239" s="38"/>
      <c r="AE239" s="38"/>
      <c r="AT239" s="19" t="s">
        <v>154</v>
      </c>
      <c r="AU239" s="19" t="s">
        <v>82</v>
      </c>
    </row>
    <row r="240" s="2" customFormat="1" ht="16.5" customHeight="1">
      <c r="A240" s="38"/>
      <c r="B240" s="179"/>
      <c r="C240" s="180" t="s">
        <v>546</v>
      </c>
      <c r="D240" s="180" t="s">
        <v>147</v>
      </c>
      <c r="E240" s="181" t="s">
        <v>1935</v>
      </c>
      <c r="F240" s="182" t="s">
        <v>1936</v>
      </c>
      <c r="G240" s="183" t="s">
        <v>624</v>
      </c>
      <c r="H240" s="184">
        <v>80</v>
      </c>
      <c r="I240" s="185"/>
      <c r="J240" s="186">
        <f>ROUND(I240*H240,2)</f>
        <v>0</v>
      </c>
      <c r="K240" s="182" t="s">
        <v>1</v>
      </c>
      <c r="L240" s="39"/>
      <c r="M240" s="187" t="s">
        <v>1</v>
      </c>
      <c r="N240" s="188" t="s">
        <v>39</v>
      </c>
      <c r="O240" s="77"/>
      <c r="P240" s="189">
        <f>O240*H240</f>
        <v>0</v>
      </c>
      <c r="Q240" s="189">
        <v>0</v>
      </c>
      <c r="R240" s="189">
        <f>Q240*H240</f>
        <v>0</v>
      </c>
      <c r="S240" s="189">
        <v>0</v>
      </c>
      <c r="T240" s="190">
        <f>S240*H240</f>
        <v>0</v>
      </c>
      <c r="U240" s="38"/>
      <c r="V240" s="38"/>
      <c r="W240" s="38"/>
      <c r="X240" s="38"/>
      <c r="Y240" s="38"/>
      <c r="Z240" s="38"/>
      <c r="AA240" s="38"/>
      <c r="AB240" s="38"/>
      <c r="AC240" s="38"/>
      <c r="AD240" s="38"/>
      <c r="AE240" s="38"/>
      <c r="AR240" s="191" t="s">
        <v>152</v>
      </c>
      <c r="AT240" s="191" t="s">
        <v>147</v>
      </c>
      <c r="AU240" s="191" t="s">
        <v>82</v>
      </c>
      <c r="AY240" s="19" t="s">
        <v>145</v>
      </c>
      <c r="BE240" s="192">
        <f>IF(N240="základní",J240,0)</f>
        <v>0</v>
      </c>
      <c r="BF240" s="192">
        <f>IF(N240="snížená",J240,0)</f>
        <v>0</v>
      </c>
      <c r="BG240" s="192">
        <f>IF(N240="zákl. přenesená",J240,0)</f>
        <v>0</v>
      </c>
      <c r="BH240" s="192">
        <f>IF(N240="sníž. přenesená",J240,0)</f>
        <v>0</v>
      </c>
      <c r="BI240" s="192">
        <f>IF(N240="nulová",J240,0)</f>
        <v>0</v>
      </c>
      <c r="BJ240" s="19" t="s">
        <v>82</v>
      </c>
      <c r="BK240" s="192">
        <f>ROUND(I240*H240,2)</f>
        <v>0</v>
      </c>
      <c r="BL240" s="19" t="s">
        <v>152</v>
      </c>
      <c r="BM240" s="191" t="s">
        <v>888</v>
      </c>
    </row>
    <row r="241" s="2" customFormat="1">
      <c r="A241" s="38"/>
      <c r="B241" s="39"/>
      <c r="C241" s="38"/>
      <c r="D241" s="193" t="s">
        <v>154</v>
      </c>
      <c r="E241" s="38"/>
      <c r="F241" s="194" t="s">
        <v>1936</v>
      </c>
      <c r="G241" s="38"/>
      <c r="H241" s="38"/>
      <c r="I241" s="195"/>
      <c r="J241" s="38"/>
      <c r="K241" s="38"/>
      <c r="L241" s="39"/>
      <c r="M241" s="196"/>
      <c r="N241" s="197"/>
      <c r="O241" s="77"/>
      <c r="P241" s="77"/>
      <c r="Q241" s="77"/>
      <c r="R241" s="77"/>
      <c r="S241" s="77"/>
      <c r="T241" s="78"/>
      <c r="U241" s="38"/>
      <c r="V241" s="38"/>
      <c r="W241" s="38"/>
      <c r="X241" s="38"/>
      <c r="Y241" s="38"/>
      <c r="Z241" s="38"/>
      <c r="AA241" s="38"/>
      <c r="AB241" s="38"/>
      <c r="AC241" s="38"/>
      <c r="AD241" s="38"/>
      <c r="AE241" s="38"/>
      <c r="AT241" s="19" t="s">
        <v>154</v>
      </c>
      <c r="AU241" s="19" t="s">
        <v>82</v>
      </c>
    </row>
    <row r="242" s="2" customFormat="1" ht="16.5" customHeight="1">
      <c r="A242" s="38"/>
      <c r="B242" s="179"/>
      <c r="C242" s="180" t="s">
        <v>554</v>
      </c>
      <c r="D242" s="180" t="s">
        <v>147</v>
      </c>
      <c r="E242" s="181" t="s">
        <v>1915</v>
      </c>
      <c r="F242" s="182" t="s">
        <v>1916</v>
      </c>
      <c r="G242" s="183" t="s">
        <v>273</v>
      </c>
      <c r="H242" s="184">
        <v>1</v>
      </c>
      <c r="I242" s="185"/>
      <c r="J242" s="186">
        <f>ROUND(I242*H242,2)</f>
        <v>0</v>
      </c>
      <c r="K242" s="182" t="s">
        <v>1</v>
      </c>
      <c r="L242" s="39"/>
      <c r="M242" s="187" t="s">
        <v>1</v>
      </c>
      <c r="N242" s="188" t="s">
        <v>39</v>
      </c>
      <c r="O242" s="77"/>
      <c r="P242" s="189">
        <f>O242*H242</f>
        <v>0</v>
      </c>
      <c r="Q242" s="189">
        <v>0</v>
      </c>
      <c r="R242" s="189">
        <f>Q242*H242</f>
        <v>0</v>
      </c>
      <c r="S242" s="189">
        <v>0</v>
      </c>
      <c r="T242" s="190">
        <f>S242*H242</f>
        <v>0</v>
      </c>
      <c r="U242" s="38"/>
      <c r="V242" s="38"/>
      <c r="W242" s="38"/>
      <c r="X242" s="38"/>
      <c r="Y242" s="38"/>
      <c r="Z242" s="38"/>
      <c r="AA242" s="38"/>
      <c r="AB242" s="38"/>
      <c r="AC242" s="38"/>
      <c r="AD242" s="38"/>
      <c r="AE242" s="38"/>
      <c r="AR242" s="191" t="s">
        <v>152</v>
      </c>
      <c r="AT242" s="191" t="s">
        <v>147</v>
      </c>
      <c r="AU242" s="191" t="s">
        <v>82</v>
      </c>
      <c r="AY242" s="19" t="s">
        <v>145</v>
      </c>
      <c r="BE242" s="192">
        <f>IF(N242="základní",J242,0)</f>
        <v>0</v>
      </c>
      <c r="BF242" s="192">
        <f>IF(N242="snížená",J242,0)</f>
        <v>0</v>
      </c>
      <c r="BG242" s="192">
        <f>IF(N242="zákl. přenesená",J242,0)</f>
        <v>0</v>
      </c>
      <c r="BH242" s="192">
        <f>IF(N242="sníž. přenesená",J242,0)</f>
        <v>0</v>
      </c>
      <c r="BI242" s="192">
        <f>IF(N242="nulová",J242,0)</f>
        <v>0</v>
      </c>
      <c r="BJ242" s="19" t="s">
        <v>82</v>
      </c>
      <c r="BK242" s="192">
        <f>ROUND(I242*H242,2)</f>
        <v>0</v>
      </c>
      <c r="BL242" s="19" t="s">
        <v>152</v>
      </c>
      <c r="BM242" s="191" t="s">
        <v>900</v>
      </c>
    </row>
    <row r="243" s="2" customFormat="1">
      <c r="A243" s="38"/>
      <c r="B243" s="39"/>
      <c r="C243" s="38"/>
      <c r="D243" s="193" t="s">
        <v>154</v>
      </c>
      <c r="E243" s="38"/>
      <c r="F243" s="194" t="s">
        <v>1916</v>
      </c>
      <c r="G243" s="38"/>
      <c r="H243" s="38"/>
      <c r="I243" s="195"/>
      <c r="J243" s="38"/>
      <c r="K243" s="38"/>
      <c r="L243" s="39"/>
      <c r="M243" s="196"/>
      <c r="N243" s="197"/>
      <c r="O243" s="77"/>
      <c r="P243" s="77"/>
      <c r="Q243" s="77"/>
      <c r="R243" s="77"/>
      <c r="S243" s="77"/>
      <c r="T243" s="78"/>
      <c r="U243" s="38"/>
      <c r="V243" s="38"/>
      <c r="W243" s="38"/>
      <c r="X243" s="38"/>
      <c r="Y243" s="38"/>
      <c r="Z243" s="38"/>
      <c r="AA243" s="38"/>
      <c r="AB243" s="38"/>
      <c r="AC243" s="38"/>
      <c r="AD243" s="38"/>
      <c r="AE243" s="38"/>
      <c r="AT243" s="19" t="s">
        <v>154</v>
      </c>
      <c r="AU243" s="19" t="s">
        <v>82</v>
      </c>
    </row>
    <row r="244" s="12" customFormat="1" ht="25.92" customHeight="1">
      <c r="A244" s="12"/>
      <c r="B244" s="166"/>
      <c r="C244" s="12"/>
      <c r="D244" s="167" t="s">
        <v>73</v>
      </c>
      <c r="E244" s="168" t="s">
        <v>1937</v>
      </c>
      <c r="F244" s="168" t="s">
        <v>1938</v>
      </c>
      <c r="G244" s="12"/>
      <c r="H244" s="12"/>
      <c r="I244" s="169"/>
      <c r="J244" s="170">
        <f>BK244</f>
        <v>0</v>
      </c>
      <c r="K244" s="12"/>
      <c r="L244" s="166"/>
      <c r="M244" s="171"/>
      <c r="N244" s="172"/>
      <c r="O244" s="172"/>
      <c r="P244" s="173">
        <f>SUM(P245:P254)</f>
        <v>0</v>
      </c>
      <c r="Q244" s="172"/>
      <c r="R244" s="173">
        <f>SUM(R245:R254)</f>
        <v>0</v>
      </c>
      <c r="S244" s="172"/>
      <c r="T244" s="174">
        <f>SUM(T245:T254)</f>
        <v>0</v>
      </c>
      <c r="U244" s="12"/>
      <c r="V244" s="12"/>
      <c r="W244" s="12"/>
      <c r="X244" s="12"/>
      <c r="Y244" s="12"/>
      <c r="Z244" s="12"/>
      <c r="AA244" s="12"/>
      <c r="AB244" s="12"/>
      <c r="AC244" s="12"/>
      <c r="AD244" s="12"/>
      <c r="AE244" s="12"/>
      <c r="AR244" s="167" t="s">
        <v>82</v>
      </c>
      <c r="AT244" s="175" t="s">
        <v>73</v>
      </c>
      <c r="AU244" s="175" t="s">
        <v>74</v>
      </c>
      <c r="AY244" s="167" t="s">
        <v>145</v>
      </c>
      <c r="BK244" s="176">
        <f>SUM(BK245:BK254)</f>
        <v>0</v>
      </c>
    </row>
    <row r="245" s="2" customFormat="1" ht="16.5" customHeight="1">
      <c r="A245" s="38"/>
      <c r="B245" s="179"/>
      <c r="C245" s="180" t="s">
        <v>561</v>
      </c>
      <c r="D245" s="180" t="s">
        <v>147</v>
      </c>
      <c r="E245" s="181" t="s">
        <v>1939</v>
      </c>
      <c r="F245" s="182" t="s">
        <v>1940</v>
      </c>
      <c r="G245" s="183" t="s">
        <v>273</v>
      </c>
      <c r="H245" s="184">
        <v>1</v>
      </c>
      <c r="I245" s="185"/>
      <c r="J245" s="186">
        <f>ROUND(I245*H245,2)</f>
        <v>0</v>
      </c>
      <c r="K245" s="182" t="s">
        <v>1</v>
      </c>
      <c r="L245" s="39"/>
      <c r="M245" s="187" t="s">
        <v>1</v>
      </c>
      <c r="N245" s="188" t="s">
        <v>39</v>
      </c>
      <c r="O245" s="77"/>
      <c r="P245" s="189">
        <f>O245*H245</f>
        <v>0</v>
      </c>
      <c r="Q245" s="189">
        <v>0</v>
      </c>
      <c r="R245" s="189">
        <f>Q245*H245</f>
        <v>0</v>
      </c>
      <c r="S245" s="189">
        <v>0</v>
      </c>
      <c r="T245" s="190">
        <f>S245*H245</f>
        <v>0</v>
      </c>
      <c r="U245" s="38"/>
      <c r="V245" s="38"/>
      <c r="W245" s="38"/>
      <c r="X245" s="38"/>
      <c r="Y245" s="38"/>
      <c r="Z245" s="38"/>
      <c r="AA245" s="38"/>
      <c r="AB245" s="38"/>
      <c r="AC245" s="38"/>
      <c r="AD245" s="38"/>
      <c r="AE245" s="38"/>
      <c r="AR245" s="191" t="s">
        <v>152</v>
      </c>
      <c r="AT245" s="191" t="s">
        <v>147</v>
      </c>
      <c r="AU245" s="191" t="s">
        <v>82</v>
      </c>
      <c r="AY245" s="19" t="s">
        <v>145</v>
      </c>
      <c r="BE245" s="192">
        <f>IF(N245="základní",J245,0)</f>
        <v>0</v>
      </c>
      <c r="BF245" s="192">
        <f>IF(N245="snížená",J245,0)</f>
        <v>0</v>
      </c>
      <c r="BG245" s="192">
        <f>IF(N245="zákl. přenesená",J245,0)</f>
        <v>0</v>
      </c>
      <c r="BH245" s="192">
        <f>IF(N245="sníž. přenesená",J245,0)</f>
        <v>0</v>
      </c>
      <c r="BI245" s="192">
        <f>IF(N245="nulová",J245,0)</f>
        <v>0</v>
      </c>
      <c r="BJ245" s="19" t="s">
        <v>82</v>
      </c>
      <c r="BK245" s="192">
        <f>ROUND(I245*H245,2)</f>
        <v>0</v>
      </c>
      <c r="BL245" s="19" t="s">
        <v>152</v>
      </c>
      <c r="BM245" s="191" t="s">
        <v>916</v>
      </c>
    </row>
    <row r="246" s="2" customFormat="1">
      <c r="A246" s="38"/>
      <c r="B246" s="39"/>
      <c r="C246" s="38"/>
      <c r="D246" s="193" t="s">
        <v>154</v>
      </c>
      <c r="E246" s="38"/>
      <c r="F246" s="194" t="s">
        <v>1940</v>
      </c>
      <c r="G246" s="38"/>
      <c r="H246" s="38"/>
      <c r="I246" s="195"/>
      <c r="J246" s="38"/>
      <c r="K246" s="38"/>
      <c r="L246" s="39"/>
      <c r="M246" s="196"/>
      <c r="N246" s="197"/>
      <c r="O246" s="77"/>
      <c r="P246" s="77"/>
      <c r="Q246" s="77"/>
      <c r="R246" s="77"/>
      <c r="S246" s="77"/>
      <c r="T246" s="78"/>
      <c r="U246" s="38"/>
      <c r="V246" s="38"/>
      <c r="W246" s="38"/>
      <c r="X246" s="38"/>
      <c r="Y246" s="38"/>
      <c r="Z246" s="38"/>
      <c r="AA246" s="38"/>
      <c r="AB246" s="38"/>
      <c r="AC246" s="38"/>
      <c r="AD246" s="38"/>
      <c r="AE246" s="38"/>
      <c r="AT246" s="19" t="s">
        <v>154</v>
      </c>
      <c r="AU246" s="19" t="s">
        <v>82</v>
      </c>
    </row>
    <row r="247" s="2" customFormat="1" ht="16.5" customHeight="1">
      <c r="A247" s="38"/>
      <c r="B247" s="179"/>
      <c r="C247" s="180" t="s">
        <v>567</v>
      </c>
      <c r="D247" s="180" t="s">
        <v>147</v>
      </c>
      <c r="E247" s="181" t="s">
        <v>1941</v>
      </c>
      <c r="F247" s="182" t="s">
        <v>1942</v>
      </c>
      <c r="G247" s="183" t="s">
        <v>273</v>
      </c>
      <c r="H247" s="184">
        <v>1</v>
      </c>
      <c r="I247" s="185"/>
      <c r="J247" s="186">
        <f>ROUND(I247*H247,2)</f>
        <v>0</v>
      </c>
      <c r="K247" s="182" t="s">
        <v>1</v>
      </c>
      <c r="L247" s="39"/>
      <c r="M247" s="187" t="s">
        <v>1</v>
      </c>
      <c r="N247" s="188" t="s">
        <v>39</v>
      </c>
      <c r="O247" s="77"/>
      <c r="P247" s="189">
        <f>O247*H247</f>
        <v>0</v>
      </c>
      <c r="Q247" s="189">
        <v>0</v>
      </c>
      <c r="R247" s="189">
        <f>Q247*H247</f>
        <v>0</v>
      </c>
      <c r="S247" s="189">
        <v>0</v>
      </c>
      <c r="T247" s="190">
        <f>S247*H247</f>
        <v>0</v>
      </c>
      <c r="U247" s="38"/>
      <c r="V247" s="38"/>
      <c r="W247" s="38"/>
      <c r="X247" s="38"/>
      <c r="Y247" s="38"/>
      <c r="Z247" s="38"/>
      <c r="AA247" s="38"/>
      <c r="AB247" s="38"/>
      <c r="AC247" s="38"/>
      <c r="AD247" s="38"/>
      <c r="AE247" s="38"/>
      <c r="AR247" s="191" t="s">
        <v>152</v>
      </c>
      <c r="AT247" s="191" t="s">
        <v>147</v>
      </c>
      <c r="AU247" s="191" t="s">
        <v>82</v>
      </c>
      <c r="AY247" s="19" t="s">
        <v>145</v>
      </c>
      <c r="BE247" s="192">
        <f>IF(N247="základní",J247,0)</f>
        <v>0</v>
      </c>
      <c r="BF247" s="192">
        <f>IF(N247="snížená",J247,0)</f>
        <v>0</v>
      </c>
      <c r="BG247" s="192">
        <f>IF(N247="zákl. přenesená",J247,0)</f>
        <v>0</v>
      </c>
      <c r="BH247" s="192">
        <f>IF(N247="sníž. přenesená",J247,0)</f>
        <v>0</v>
      </c>
      <c r="BI247" s="192">
        <f>IF(N247="nulová",J247,0)</f>
        <v>0</v>
      </c>
      <c r="BJ247" s="19" t="s">
        <v>82</v>
      </c>
      <c r="BK247" s="192">
        <f>ROUND(I247*H247,2)</f>
        <v>0</v>
      </c>
      <c r="BL247" s="19" t="s">
        <v>152</v>
      </c>
      <c r="BM247" s="191" t="s">
        <v>933</v>
      </c>
    </row>
    <row r="248" s="2" customFormat="1">
      <c r="A248" s="38"/>
      <c r="B248" s="39"/>
      <c r="C248" s="38"/>
      <c r="D248" s="193" t="s">
        <v>154</v>
      </c>
      <c r="E248" s="38"/>
      <c r="F248" s="194" t="s">
        <v>1942</v>
      </c>
      <c r="G248" s="38"/>
      <c r="H248" s="38"/>
      <c r="I248" s="195"/>
      <c r="J248" s="38"/>
      <c r="K248" s="38"/>
      <c r="L248" s="39"/>
      <c r="M248" s="196"/>
      <c r="N248" s="197"/>
      <c r="O248" s="77"/>
      <c r="P248" s="77"/>
      <c r="Q248" s="77"/>
      <c r="R248" s="77"/>
      <c r="S248" s="77"/>
      <c r="T248" s="78"/>
      <c r="U248" s="38"/>
      <c r="V248" s="38"/>
      <c r="W248" s="38"/>
      <c r="X248" s="38"/>
      <c r="Y248" s="38"/>
      <c r="Z248" s="38"/>
      <c r="AA248" s="38"/>
      <c r="AB248" s="38"/>
      <c r="AC248" s="38"/>
      <c r="AD248" s="38"/>
      <c r="AE248" s="38"/>
      <c r="AT248" s="19" t="s">
        <v>154</v>
      </c>
      <c r="AU248" s="19" t="s">
        <v>82</v>
      </c>
    </row>
    <row r="249" s="2" customFormat="1" ht="16.5" customHeight="1">
      <c r="A249" s="38"/>
      <c r="B249" s="179"/>
      <c r="C249" s="180" t="s">
        <v>573</v>
      </c>
      <c r="D249" s="180" t="s">
        <v>147</v>
      </c>
      <c r="E249" s="181" t="s">
        <v>1943</v>
      </c>
      <c r="F249" s="182" t="s">
        <v>1944</v>
      </c>
      <c r="G249" s="183" t="s">
        <v>273</v>
      </c>
      <c r="H249" s="184">
        <v>1</v>
      </c>
      <c r="I249" s="185"/>
      <c r="J249" s="186">
        <f>ROUND(I249*H249,2)</f>
        <v>0</v>
      </c>
      <c r="K249" s="182" t="s">
        <v>1</v>
      </c>
      <c r="L249" s="39"/>
      <c r="M249" s="187" t="s">
        <v>1</v>
      </c>
      <c r="N249" s="188" t="s">
        <v>39</v>
      </c>
      <c r="O249" s="77"/>
      <c r="P249" s="189">
        <f>O249*H249</f>
        <v>0</v>
      </c>
      <c r="Q249" s="189">
        <v>0</v>
      </c>
      <c r="R249" s="189">
        <f>Q249*H249</f>
        <v>0</v>
      </c>
      <c r="S249" s="189">
        <v>0</v>
      </c>
      <c r="T249" s="190">
        <f>S249*H249</f>
        <v>0</v>
      </c>
      <c r="U249" s="38"/>
      <c r="V249" s="38"/>
      <c r="W249" s="38"/>
      <c r="X249" s="38"/>
      <c r="Y249" s="38"/>
      <c r="Z249" s="38"/>
      <c r="AA249" s="38"/>
      <c r="AB249" s="38"/>
      <c r="AC249" s="38"/>
      <c r="AD249" s="38"/>
      <c r="AE249" s="38"/>
      <c r="AR249" s="191" t="s">
        <v>152</v>
      </c>
      <c r="AT249" s="191" t="s">
        <v>147</v>
      </c>
      <c r="AU249" s="191" t="s">
        <v>82</v>
      </c>
      <c r="AY249" s="19" t="s">
        <v>145</v>
      </c>
      <c r="BE249" s="192">
        <f>IF(N249="základní",J249,0)</f>
        <v>0</v>
      </c>
      <c r="BF249" s="192">
        <f>IF(N249="snížená",J249,0)</f>
        <v>0</v>
      </c>
      <c r="BG249" s="192">
        <f>IF(N249="zákl. přenesená",J249,0)</f>
        <v>0</v>
      </c>
      <c r="BH249" s="192">
        <f>IF(N249="sníž. přenesená",J249,0)</f>
        <v>0</v>
      </c>
      <c r="BI249" s="192">
        <f>IF(N249="nulová",J249,0)</f>
        <v>0</v>
      </c>
      <c r="BJ249" s="19" t="s">
        <v>82</v>
      </c>
      <c r="BK249" s="192">
        <f>ROUND(I249*H249,2)</f>
        <v>0</v>
      </c>
      <c r="BL249" s="19" t="s">
        <v>152</v>
      </c>
      <c r="BM249" s="191" t="s">
        <v>945</v>
      </c>
    </row>
    <row r="250" s="2" customFormat="1">
      <c r="A250" s="38"/>
      <c r="B250" s="39"/>
      <c r="C250" s="38"/>
      <c r="D250" s="193" t="s">
        <v>154</v>
      </c>
      <c r="E250" s="38"/>
      <c r="F250" s="194" t="s">
        <v>1944</v>
      </c>
      <c r="G250" s="38"/>
      <c r="H250" s="38"/>
      <c r="I250" s="195"/>
      <c r="J250" s="38"/>
      <c r="K250" s="38"/>
      <c r="L250" s="39"/>
      <c r="M250" s="196"/>
      <c r="N250" s="197"/>
      <c r="O250" s="77"/>
      <c r="P250" s="77"/>
      <c r="Q250" s="77"/>
      <c r="R250" s="77"/>
      <c r="S250" s="77"/>
      <c r="T250" s="78"/>
      <c r="U250" s="38"/>
      <c r="V250" s="38"/>
      <c r="W250" s="38"/>
      <c r="X250" s="38"/>
      <c r="Y250" s="38"/>
      <c r="Z250" s="38"/>
      <c r="AA250" s="38"/>
      <c r="AB250" s="38"/>
      <c r="AC250" s="38"/>
      <c r="AD250" s="38"/>
      <c r="AE250" s="38"/>
      <c r="AT250" s="19" t="s">
        <v>154</v>
      </c>
      <c r="AU250" s="19" t="s">
        <v>82</v>
      </c>
    </row>
    <row r="251" s="2" customFormat="1" ht="16.5" customHeight="1">
      <c r="A251" s="38"/>
      <c r="B251" s="179"/>
      <c r="C251" s="180" t="s">
        <v>579</v>
      </c>
      <c r="D251" s="180" t="s">
        <v>147</v>
      </c>
      <c r="E251" s="181" t="s">
        <v>1945</v>
      </c>
      <c r="F251" s="182" t="s">
        <v>1946</v>
      </c>
      <c r="G251" s="183" t="s">
        <v>273</v>
      </c>
      <c r="H251" s="184">
        <v>1</v>
      </c>
      <c r="I251" s="185"/>
      <c r="J251" s="186">
        <f>ROUND(I251*H251,2)</f>
        <v>0</v>
      </c>
      <c r="K251" s="182" t="s">
        <v>1</v>
      </c>
      <c r="L251" s="39"/>
      <c r="M251" s="187" t="s">
        <v>1</v>
      </c>
      <c r="N251" s="188" t="s">
        <v>39</v>
      </c>
      <c r="O251" s="77"/>
      <c r="P251" s="189">
        <f>O251*H251</f>
        <v>0</v>
      </c>
      <c r="Q251" s="189">
        <v>0</v>
      </c>
      <c r="R251" s="189">
        <f>Q251*H251</f>
        <v>0</v>
      </c>
      <c r="S251" s="189">
        <v>0</v>
      </c>
      <c r="T251" s="190">
        <f>S251*H251</f>
        <v>0</v>
      </c>
      <c r="U251" s="38"/>
      <c r="V251" s="38"/>
      <c r="W251" s="38"/>
      <c r="X251" s="38"/>
      <c r="Y251" s="38"/>
      <c r="Z251" s="38"/>
      <c r="AA251" s="38"/>
      <c r="AB251" s="38"/>
      <c r="AC251" s="38"/>
      <c r="AD251" s="38"/>
      <c r="AE251" s="38"/>
      <c r="AR251" s="191" t="s">
        <v>152</v>
      </c>
      <c r="AT251" s="191" t="s">
        <v>147</v>
      </c>
      <c r="AU251" s="191" t="s">
        <v>82</v>
      </c>
      <c r="AY251" s="19" t="s">
        <v>145</v>
      </c>
      <c r="BE251" s="192">
        <f>IF(N251="základní",J251,0)</f>
        <v>0</v>
      </c>
      <c r="BF251" s="192">
        <f>IF(N251="snížená",J251,0)</f>
        <v>0</v>
      </c>
      <c r="BG251" s="192">
        <f>IF(N251="zákl. přenesená",J251,0)</f>
        <v>0</v>
      </c>
      <c r="BH251" s="192">
        <f>IF(N251="sníž. přenesená",J251,0)</f>
        <v>0</v>
      </c>
      <c r="BI251" s="192">
        <f>IF(N251="nulová",J251,0)</f>
        <v>0</v>
      </c>
      <c r="BJ251" s="19" t="s">
        <v>82</v>
      </c>
      <c r="BK251" s="192">
        <f>ROUND(I251*H251,2)</f>
        <v>0</v>
      </c>
      <c r="BL251" s="19" t="s">
        <v>152</v>
      </c>
      <c r="BM251" s="191" t="s">
        <v>956</v>
      </c>
    </row>
    <row r="252" s="2" customFormat="1">
      <c r="A252" s="38"/>
      <c r="B252" s="39"/>
      <c r="C252" s="38"/>
      <c r="D252" s="193" t="s">
        <v>154</v>
      </c>
      <c r="E252" s="38"/>
      <c r="F252" s="194" t="s">
        <v>1946</v>
      </c>
      <c r="G252" s="38"/>
      <c r="H252" s="38"/>
      <c r="I252" s="195"/>
      <c r="J252" s="38"/>
      <c r="K252" s="38"/>
      <c r="L252" s="39"/>
      <c r="M252" s="196"/>
      <c r="N252" s="197"/>
      <c r="O252" s="77"/>
      <c r="P252" s="77"/>
      <c r="Q252" s="77"/>
      <c r="R252" s="77"/>
      <c r="S252" s="77"/>
      <c r="T252" s="78"/>
      <c r="U252" s="38"/>
      <c r="V252" s="38"/>
      <c r="W252" s="38"/>
      <c r="X252" s="38"/>
      <c r="Y252" s="38"/>
      <c r="Z252" s="38"/>
      <c r="AA252" s="38"/>
      <c r="AB252" s="38"/>
      <c r="AC252" s="38"/>
      <c r="AD252" s="38"/>
      <c r="AE252" s="38"/>
      <c r="AT252" s="19" t="s">
        <v>154</v>
      </c>
      <c r="AU252" s="19" t="s">
        <v>82</v>
      </c>
    </row>
    <row r="253" s="2" customFormat="1" ht="16.5" customHeight="1">
      <c r="A253" s="38"/>
      <c r="B253" s="179"/>
      <c r="C253" s="180" t="s">
        <v>587</v>
      </c>
      <c r="D253" s="180" t="s">
        <v>147</v>
      </c>
      <c r="E253" s="181" t="s">
        <v>1947</v>
      </c>
      <c r="F253" s="182" t="s">
        <v>1948</v>
      </c>
      <c r="G253" s="183" t="s">
        <v>273</v>
      </c>
      <c r="H253" s="184">
        <v>1</v>
      </c>
      <c r="I253" s="185"/>
      <c r="J253" s="186">
        <f>ROUND(I253*H253,2)</f>
        <v>0</v>
      </c>
      <c r="K253" s="182" t="s">
        <v>1</v>
      </c>
      <c r="L253" s="39"/>
      <c r="M253" s="187" t="s">
        <v>1</v>
      </c>
      <c r="N253" s="188" t="s">
        <v>39</v>
      </c>
      <c r="O253" s="77"/>
      <c r="P253" s="189">
        <f>O253*H253</f>
        <v>0</v>
      </c>
      <c r="Q253" s="189">
        <v>0</v>
      </c>
      <c r="R253" s="189">
        <f>Q253*H253</f>
        <v>0</v>
      </c>
      <c r="S253" s="189">
        <v>0</v>
      </c>
      <c r="T253" s="190">
        <f>S253*H253</f>
        <v>0</v>
      </c>
      <c r="U253" s="38"/>
      <c r="V253" s="38"/>
      <c r="W253" s="38"/>
      <c r="X253" s="38"/>
      <c r="Y253" s="38"/>
      <c r="Z253" s="38"/>
      <c r="AA253" s="38"/>
      <c r="AB253" s="38"/>
      <c r="AC253" s="38"/>
      <c r="AD253" s="38"/>
      <c r="AE253" s="38"/>
      <c r="AR253" s="191" t="s">
        <v>152</v>
      </c>
      <c r="AT253" s="191" t="s">
        <v>147</v>
      </c>
      <c r="AU253" s="191" t="s">
        <v>82</v>
      </c>
      <c r="AY253" s="19" t="s">
        <v>145</v>
      </c>
      <c r="BE253" s="192">
        <f>IF(N253="základní",J253,0)</f>
        <v>0</v>
      </c>
      <c r="BF253" s="192">
        <f>IF(N253="snížená",J253,0)</f>
        <v>0</v>
      </c>
      <c r="BG253" s="192">
        <f>IF(N253="zákl. přenesená",J253,0)</f>
        <v>0</v>
      </c>
      <c r="BH253" s="192">
        <f>IF(N253="sníž. přenesená",J253,0)</f>
        <v>0</v>
      </c>
      <c r="BI253" s="192">
        <f>IF(N253="nulová",J253,0)</f>
        <v>0</v>
      </c>
      <c r="BJ253" s="19" t="s">
        <v>82</v>
      </c>
      <c r="BK253" s="192">
        <f>ROUND(I253*H253,2)</f>
        <v>0</v>
      </c>
      <c r="BL253" s="19" t="s">
        <v>152</v>
      </c>
      <c r="BM253" s="191" t="s">
        <v>1012</v>
      </c>
    </row>
    <row r="254" s="2" customFormat="1">
      <c r="A254" s="38"/>
      <c r="B254" s="39"/>
      <c r="C254" s="38"/>
      <c r="D254" s="193" t="s">
        <v>154</v>
      </c>
      <c r="E254" s="38"/>
      <c r="F254" s="194" t="s">
        <v>1948</v>
      </c>
      <c r="G254" s="38"/>
      <c r="H254" s="38"/>
      <c r="I254" s="195"/>
      <c r="J254" s="38"/>
      <c r="K254" s="38"/>
      <c r="L254" s="39"/>
      <c r="M254" s="244"/>
      <c r="N254" s="245"/>
      <c r="O254" s="246"/>
      <c r="P254" s="246"/>
      <c r="Q254" s="246"/>
      <c r="R254" s="246"/>
      <c r="S254" s="246"/>
      <c r="T254" s="247"/>
      <c r="U254" s="38"/>
      <c r="V254" s="38"/>
      <c r="W254" s="38"/>
      <c r="X254" s="38"/>
      <c r="Y254" s="38"/>
      <c r="Z254" s="38"/>
      <c r="AA254" s="38"/>
      <c r="AB254" s="38"/>
      <c r="AC254" s="38"/>
      <c r="AD254" s="38"/>
      <c r="AE254" s="38"/>
      <c r="AT254" s="19" t="s">
        <v>154</v>
      </c>
      <c r="AU254" s="19" t="s">
        <v>82</v>
      </c>
    </row>
    <row r="255" s="2" customFormat="1" ht="6.96" customHeight="1">
      <c r="A255" s="38"/>
      <c r="B255" s="60"/>
      <c r="C255" s="61"/>
      <c r="D255" s="61"/>
      <c r="E255" s="61"/>
      <c r="F255" s="61"/>
      <c r="G255" s="61"/>
      <c r="H255" s="61"/>
      <c r="I255" s="61"/>
      <c r="J255" s="61"/>
      <c r="K255" s="61"/>
      <c r="L255" s="39"/>
      <c r="M255" s="38"/>
      <c r="O255" s="38"/>
      <c r="P255" s="38"/>
      <c r="Q255" s="38"/>
      <c r="R255" s="38"/>
      <c r="S255" s="38"/>
      <c r="T255" s="38"/>
      <c r="U255" s="38"/>
      <c r="V255" s="38"/>
      <c r="W255" s="38"/>
      <c r="X255" s="38"/>
      <c r="Y255" s="38"/>
      <c r="Z255" s="38"/>
      <c r="AA255" s="38"/>
      <c r="AB255" s="38"/>
      <c r="AC255" s="38"/>
      <c r="AD255" s="38"/>
      <c r="AE255" s="38"/>
    </row>
  </sheetData>
  <autoFilter ref="C124:K254"/>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102</v>
      </c>
    </row>
    <row r="3" s="1" customFormat="1" ht="6.96" customHeight="1">
      <c r="B3" s="20"/>
      <c r="C3" s="21"/>
      <c r="D3" s="21"/>
      <c r="E3" s="21"/>
      <c r="F3" s="21"/>
      <c r="G3" s="21"/>
      <c r="H3" s="21"/>
      <c r="I3" s="21"/>
      <c r="J3" s="21"/>
      <c r="K3" s="21"/>
      <c r="L3" s="22"/>
      <c r="AT3" s="19" t="s">
        <v>84</v>
      </c>
    </row>
    <row r="4" s="1" customFormat="1" ht="24.96" customHeight="1">
      <c r="B4" s="22"/>
      <c r="D4" s="23" t="s">
        <v>103</v>
      </c>
      <c r="L4" s="22"/>
      <c r="M4" s="128" t="s">
        <v>10</v>
      </c>
      <c r="AT4" s="19" t="s">
        <v>3</v>
      </c>
    </row>
    <row r="5" s="1" customFormat="1" ht="6.96" customHeight="1">
      <c r="B5" s="22"/>
      <c r="L5" s="22"/>
    </row>
    <row r="6" s="1" customFormat="1" ht="12" customHeight="1">
      <c r="B6" s="22"/>
      <c r="D6" s="32" t="s">
        <v>16</v>
      </c>
      <c r="L6" s="22"/>
    </row>
    <row r="7" s="1" customFormat="1" ht="16.5" customHeight="1">
      <c r="B7" s="22"/>
      <c r="E7" s="129" t="str">
        <f>'Rekapitulace stavby'!K6</f>
        <v>RK Smíchov - Optimalizace Velínu</v>
      </c>
      <c r="F7" s="32"/>
      <c r="G7" s="32"/>
      <c r="H7" s="32"/>
      <c r="L7" s="22"/>
    </row>
    <row r="8" s="2" customFormat="1" ht="12" customHeight="1">
      <c r="A8" s="38"/>
      <c r="B8" s="39"/>
      <c r="C8" s="38"/>
      <c r="D8" s="32" t="s">
        <v>104</v>
      </c>
      <c r="E8" s="38"/>
      <c r="F8" s="38"/>
      <c r="G8" s="38"/>
      <c r="H8" s="38"/>
      <c r="I8" s="38"/>
      <c r="J8" s="38"/>
      <c r="K8" s="38"/>
      <c r="L8" s="55"/>
      <c r="S8" s="38"/>
      <c r="T8" s="38"/>
      <c r="U8" s="38"/>
      <c r="V8" s="38"/>
      <c r="W8" s="38"/>
      <c r="X8" s="38"/>
      <c r="Y8" s="38"/>
      <c r="Z8" s="38"/>
      <c r="AA8" s="38"/>
      <c r="AB8" s="38"/>
      <c r="AC8" s="38"/>
      <c r="AD8" s="38"/>
      <c r="AE8" s="38"/>
    </row>
    <row r="9" s="2" customFormat="1" ht="16.5" customHeight="1">
      <c r="A9" s="38"/>
      <c r="B9" s="39"/>
      <c r="C9" s="38"/>
      <c r="D9" s="38"/>
      <c r="E9" s="67" t="s">
        <v>1949</v>
      </c>
      <c r="F9" s="38"/>
      <c r="G9" s="38"/>
      <c r="H9" s="38"/>
      <c r="I9" s="38"/>
      <c r="J9" s="38"/>
      <c r="K9" s="38"/>
      <c r="L9" s="55"/>
      <c r="S9" s="38"/>
      <c r="T9" s="38"/>
      <c r="U9" s="38"/>
      <c r="V9" s="38"/>
      <c r="W9" s="38"/>
      <c r="X9" s="38"/>
      <c r="Y9" s="38"/>
      <c r="Z9" s="38"/>
      <c r="AA9" s="38"/>
      <c r="AB9" s="38"/>
      <c r="AC9" s="38"/>
      <c r="AD9" s="38"/>
      <c r="AE9" s="38"/>
    </row>
    <row r="10" s="2" customFormat="1">
      <c r="A10" s="38"/>
      <c r="B10" s="39"/>
      <c r="C10" s="38"/>
      <c r="D10" s="38"/>
      <c r="E10" s="38"/>
      <c r="F10" s="38"/>
      <c r="G10" s="38"/>
      <c r="H10" s="38"/>
      <c r="I10" s="38"/>
      <c r="J10" s="38"/>
      <c r="K10" s="38"/>
      <c r="L10" s="55"/>
      <c r="S10" s="38"/>
      <c r="T10" s="38"/>
      <c r="U10" s="38"/>
      <c r="V10" s="38"/>
      <c r="W10" s="38"/>
      <c r="X10" s="38"/>
      <c r="Y10" s="38"/>
      <c r="Z10" s="38"/>
      <c r="AA10" s="38"/>
      <c r="AB10" s="38"/>
      <c r="AC10" s="38"/>
      <c r="AD10" s="38"/>
      <c r="AE10" s="38"/>
    </row>
    <row r="11" s="2" customFormat="1" ht="12" customHeight="1">
      <c r="A11" s="38"/>
      <c r="B11" s="39"/>
      <c r="C11" s="38"/>
      <c r="D11" s="32" t="s">
        <v>18</v>
      </c>
      <c r="E11" s="38"/>
      <c r="F11" s="27" t="s">
        <v>1</v>
      </c>
      <c r="G11" s="38"/>
      <c r="H11" s="38"/>
      <c r="I11" s="32" t="s">
        <v>19</v>
      </c>
      <c r="J11" s="27" t="s">
        <v>1</v>
      </c>
      <c r="K11" s="38"/>
      <c r="L11" s="55"/>
      <c r="S11" s="38"/>
      <c r="T11" s="38"/>
      <c r="U11" s="38"/>
      <c r="V11" s="38"/>
      <c r="W11" s="38"/>
      <c r="X11" s="38"/>
      <c r="Y11" s="38"/>
      <c r="Z11" s="38"/>
      <c r="AA11" s="38"/>
      <c r="AB11" s="38"/>
      <c r="AC11" s="38"/>
      <c r="AD11" s="38"/>
      <c r="AE11" s="38"/>
    </row>
    <row r="12" s="2" customFormat="1" ht="12" customHeight="1">
      <c r="A12" s="38"/>
      <c r="B12" s="39"/>
      <c r="C12" s="38"/>
      <c r="D12" s="32" t="s">
        <v>20</v>
      </c>
      <c r="E12" s="38"/>
      <c r="F12" s="27" t="s">
        <v>21</v>
      </c>
      <c r="G12" s="38"/>
      <c r="H12" s="38"/>
      <c r="I12" s="32" t="s">
        <v>22</v>
      </c>
      <c r="J12" s="69" t="str">
        <f>'Rekapitulace stavby'!AN8</f>
        <v>4. 1. 2025</v>
      </c>
      <c r="K12" s="38"/>
      <c r="L12" s="55"/>
      <c r="S12" s="38"/>
      <c r="T12" s="38"/>
      <c r="U12" s="38"/>
      <c r="V12" s="38"/>
      <c r="W12" s="38"/>
      <c r="X12" s="38"/>
      <c r="Y12" s="38"/>
      <c r="Z12" s="38"/>
      <c r="AA12" s="38"/>
      <c r="AB12" s="38"/>
      <c r="AC12" s="38"/>
      <c r="AD12" s="38"/>
      <c r="AE12" s="38"/>
    </row>
    <row r="13" s="2" customFormat="1" ht="10.8" customHeight="1">
      <c r="A13" s="38"/>
      <c r="B13" s="39"/>
      <c r="C13" s="38"/>
      <c r="D13" s="38"/>
      <c r="E13" s="38"/>
      <c r="F13" s="38"/>
      <c r="G13" s="38"/>
      <c r="H13" s="38"/>
      <c r="I13" s="38"/>
      <c r="J13" s="38"/>
      <c r="K13" s="38"/>
      <c r="L13" s="55"/>
      <c r="S13" s="38"/>
      <c r="T13" s="38"/>
      <c r="U13" s="38"/>
      <c r="V13" s="38"/>
      <c r="W13" s="38"/>
      <c r="X13" s="38"/>
      <c r="Y13" s="38"/>
      <c r="Z13" s="38"/>
      <c r="AA13" s="38"/>
      <c r="AB13" s="38"/>
      <c r="AC13" s="38"/>
      <c r="AD13" s="38"/>
      <c r="AE13" s="38"/>
    </row>
    <row r="14" s="2" customFormat="1" ht="12" customHeight="1">
      <c r="A14" s="38"/>
      <c r="B14" s="39"/>
      <c r="C14" s="38"/>
      <c r="D14" s="32" t="s">
        <v>24</v>
      </c>
      <c r="E14" s="38"/>
      <c r="F14" s="38"/>
      <c r="G14" s="38"/>
      <c r="H14" s="38"/>
      <c r="I14" s="32" t="s">
        <v>25</v>
      </c>
      <c r="J14" s="27" t="str">
        <f>IF('Rekapitulace stavby'!AN10="","",'Rekapitulace stavby'!AN10)</f>
        <v/>
      </c>
      <c r="K14" s="38"/>
      <c r="L14" s="55"/>
      <c r="S14" s="38"/>
      <c r="T14" s="38"/>
      <c r="U14" s="38"/>
      <c r="V14" s="38"/>
      <c r="W14" s="38"/>
      <c r="X14" s="38"/>
      <c r="Y14" s="38"/>
      <c r="Z14" s="38"/>
      <c r="AA14" s="38"/>
      <c r="AB14" s="38"/>
      <c r="AC14" s="38"/>
      <c r="AD14" s="38"/>
      <c r="AE14" s="38"/>
    </row>
    <row r="15" s="2" customFormat="1" ht="18" customHeight="1">
      <c r="A15" s="38"/>
      <c r="B15" s="39"/>
      <c r="C15" s="38"/>
      <c r="D15" s="38"/>
      <c r="E15" s="27" t="str">
        <f>IF('Rekapitulace stavby'!E11="","",'Rekapitulace stavby'!E11)</f>
        <v xml:space="preserve"> </v>
      </c>
      <c r="F15" s="38"/>
      <c r="G15" s="38"/>
      <c r="H15" s="38"/>
      <c r="I15" s="32" t="s">
        <v>27</v>
      </c>
      <c r="J15" s="27" t="str">
        <f>IF('Rekapitulace stavby'!AN11="","",'Rekapitulace stavby'!AN11)</f>
        <v/>
      </c>
      <c r="K15" s="38"/>
      <c r="L15" s="55"/>
      <c r="S15" s="38"/>
      <c r="T15" s="38"/>
      <c r="U15" s="38"/>
      <c r="V15" s="38"/>
      <c r="W15" s="38"/>
      <c r="X15" s="38"/>
      <c r="Y15" s="38"/>
      <c r="Z15" s="38"/>
      <c r="AA15" s="38"/>
      <c r="AB15" s="38"/>
      <c r="AC15" s="38"/>
      <c r="AD15" s="38"/>
      <c r="AE15" s="38"/>
    </row>
    <row r="16" s="2" customFormat="1" ht="6.96" customHeight="1">
      <c r="A16" s="38"/>
      <c r="B16" s="39"/>
      <c r="C16" s="38"/>
      <c r="D16" s="38"/>
      <c r="E16" s="38"/>
      <c r="F16" s="38"/>
      <c r="G16" s="38"/>
      <c r="H16" s="38"/>
      <c r="I16" s="38"/>
      <c r="J16" s="38"/>
      <c r="K16" s="38"/>
      <c r="L16" s="55"/>
      <c r="S16" s="38"/>
      <c r="T16" s="38"/>
      <c r="U16" s="38"/>
      <c r="V16" s="38"/>
      <c r="W16" s="38"/>
      <c r="X16" s="38"/>
      <c r="Y16" s="38"/>
      <c r="Z16" s="38"/>
      <c r="AA16" s="38"/>
      <c r="AB16" s="38"/>
      <c r="AC16" s="38"/>
      <c r="AD16" s="38"/>
      <c r="AE16" s="38"/>
    </row>
    <row r="17" s="2" customFormat="1" ht="12" customHeight="1">
      <c r="A17" s="38"/>
      <c r="B17" s="39"/>
      <c r="C17" s="38"/>
      <c r="D17" s="32" t="s">
        <v>28</v>
      </c>
      <c r="E17" s="38"/>
      <c r="F17" s="38"/>
      <c r="G17" s="38"/>
      <c r="H17" s="38"/>
      <c r="I17" s="32" t="s">
        <v>25</v>
      </c>
      <c r="J17" s="33" t="str">
        <f>'Rekapitulace stavby'!AN13</f>
        <v>Vyplň údaj</v>
      </c>
      <c r="K17" s="38"/>
      <c r="L17" s="55"/>
      <c r="S17" s="38"/>
      <c r="T17" s="38"/>
      <c r="U17" s="38"/>
      <c r="V17" s="38"/>
      <c r="W17" s="38"/>
      <c r="X17" s="38"/>
      <c r="Y17" s="38"/>
      <c r="Z17" s="38"/>
      <c r="AA17" s="38"/>
      <c r="AB17" s="38"/>
      <c r="AC17" s="38"/>
      <c r="AD17" s="38"/>
      <c r="AE17" s="38"/>
    </row>
    <row r="18" s="2" customFormat="1" ht="18" customHeight="1">
      <c r="A18" s="38"/>
      <c r="B18" s="39"/>
      <c r="C18" s="38"/>
      <c r="D18" s="38"/>
      <c r="E18" s="33" t="str">
        <f>'Rekapitulace stavby'!E14</f>
        <v>Vyplň údaj</v>
      </c>
      <c r="F18" s="27"/>
      <c r="G18" s="27"/>
      <c r="H18" s="27"/>
      <c r="I18" s="32" t="s">
        <v>27</v>
      </c>
      <c r="J18" s="33" t="str">
        <f>'Rekapitulace stavby'!AN14</f>
        <v>Vyplň údaj</v>
      </c>
      <c r="K18" s="38"/>
      <c r="L18" s="55"/>
      <c r="S18" s="38"/>
      <c r="T18" s="38"/>
      <c r="U18" s="38"/>
      <c r="V18" s="38"/>
      <c r="W18" s="38"/>
      <c r="X18" s="38"/>
      <c r="Y18" s="38"/>
      <c r="Z18" s="38"/>
      <c r="AA18" s="38"/>
      <c r="AB18" s="38"/>
      <c r="AC18" s="38"/>
      <c r="AD18" s="38"/>
      <c r="AE18" s="38"/>
    </row>
    <row r="19" s="2" customFormat="1" ht="6.96" customHeight="1">
      <c r="A19" s="38"/>
      <c r="B19" s="39"/>
      <c r="C19" s="38"/>
      <c r="D19" s="38"/>
      <c r="E19" s="38"/>
      <c r="F19" s="38"/>
      <c r="G19" s="38"/>
      <c r="H19" s="38"/>
      <c r="I19" s="38"/>
      <c r="J19" s="38"/>
      <c r="K19" s="38"/>
      <c r="L19" s="55"/>
      <c r="S19" s="38"/>
      <c r="T19" s="38"/>
      <c r="U19" s="38"/>
      <c r="V19" s="38"/>
      <c r="W19" s="38"/>
      <c r="X19" s="38"/>
      <c r="Y19" s="38"/>
      <c r="Z19" s="38"/>
      <c r="AA19" s="38"/>
      <c r="AB19" s="38"/>
      <c r="AC19" s="38"/>
      <c r="AD19" s="38"/>
      <c r="AE19" s="38"/>
    </row>
    <row r="20" s="2" customFormat="1" ht="12" customHeight="1">
      <c r="A20" s="38"/>
      <c r="B20" s="39"/>
      <c r="C20" s="38"/>
      <c r="D20" s="32" t="s">
        <v>30</v>
      </c>
      <c r="E20" s="38"/>
      <c r="F20" s="38"/>
      <c r="G20" s="38"/>
      <c r="H20" s="38"/>
      <c r="I20" s="32" t="s">
        <v>25</v>
      </c>
      <c r="J20" s="27" t="str">
        <f>IF('Rekapitulace stavby'!AN16="","",'Rekapitulace stavby'!AN16)</f>
        <v/>
      </c>
      <c r="K20" s="38"/>
      <c r="L20" s="55"/>
      <c r="S20" s="38"/>
      <c r="T20" s="38"/>
      <c r="U20" s="38"/>
      <c r="V20" s="38"/>
      <c r="W20" s="38"/>
      <c r="X20" s="38"/>
      <c r="Y20" s="38"/>
      <c r="Z20" s="38"/>
      <c r="AA20" s="38"/>
      <c r="AB20" s="38"/>
      <c r="AC20" s="38"/>
      <c r="AD20" s="38"/>
      <c r="AE20" s="38"/>
    </row>
    <row r="21" s="2" customFormat="1" ht="18" customHeight="1">
      <c r="A21" s="38"/>
      <c r="B21" s="39"/>
      <c r="C21" s="38"/>
      <c r="D21" s="38"/>
      <c r="E21" s="27" t="str">
        <f>IF('Rekapitulace stavby'!E17="","",'Rekapitulace stavby'!E17)</f>
        <v xml:space="preserve"> </v>
      </c>
      <c r="F21" s="38"/>
      <c r="G21" s="38"/>
      <c r="H21" s="38"/>
      <c r="I21" s="32" t="s">
        <v>27</v>
      </c>
      <c r="J21" s="27" t="str">
        <f>IF('Rekapitulace stavby'!AN17="","",'Rekapitulace stavby'!AN17)</f>
        <v/>
      </c>
      <c r="K21" s="38"/>
      <c r="L21" s="55"/>
      <c r="S21" s="38"/>
      <c r="T21" s="38"/>
      <c r="U21" s="38"/>
      <c r="V21" s="38"/>
      <c r="W21" s="38"/>
      <c r="X21" s="38"/>
      <c r="Y21" s="38"/>
      <c r="Z21" s="38"/>
      <c r="AA21" s="38"/>
      <c r="AB21" s="38"/>
      <c r="AC21" s="38"/>
      <c r="AD21" s="38"/>
      <c r="AE21" s="38"/>
    </row>
    <row r="22" s="2" customFormat="1" ht="6.96" customHeight="1">
      <c r="A22" s="38"/>
      <c r="B22" s="39"/>
      <c r="C22" s="38"/>
      <c r="D22" s="38"/>
      <c r="E22" s="38"/>
      <c r="F22" s="38"/>
      <c r="G22" s="38"/>
      <c r="H22" s="38"/>
      <c r="I22" s="38"/>
      <c r="J22" s="38"/>
      <c r="K22" s="38"/>
      <c r="L22" s="55"/>
      <c r="S22" s="38"/>
      <c r="T22" s="38"/>
      <c r="U22" s="38"/>
      <c r="V22" s="38"/>
      <c r="W22" s="38"/>
      <c r="X22" s="38"/>
      <c r="Y22" s="38"/>
      <c r="Z22" s="38"/>
      <c r="AA22" s="38"/>
      <c r="AB22" s="38"/>
      <c r="AC22" s="38"/>
      <c r="AD22" s="38"/>
      <c r="AE22" s="38"/>
    </row>
    <row r="23" s="2" customFormat="1" ht="12" customHeight="1">
      <c r="A23" s="38"/>
      <c r="B23" s="39"/>
      <c r="C23" s="38"/>
      <c r="D23" s="32" t="s">
        <v>32</v>
      </c>
      <c r="E23" s="38"/>
      <c r="F23" s="38"/>
      <c r="G23" s="38"/>
      <c r="H23" s="38"/>
      <c r="I23" s="32" t="s">
        <v>25</v>
      </c>
      <c r="J23" s="27" t="str">
        <f>IF('Rekapitulace stavby'!AN19="","",'Rekapitulace stavby'!AN19)</f>
        <v/>
      </c>
      <c r="K23" s="38"/>
      <c r="L23" s="55"/>
      <c r="S23" s="38"/>
      <c r="T23" s="38"/>
      <c r="U23" s="38"/>
      <c r="V23" s="38"/>
      <c r="W23" s="38"/>
      <c r="X23" s="38"/>
      <c r="Y23" s="38"/>
      <c r="Z23" s="38"/>
      <c r="AA23" s="38"/>
      <c r="AB23" s="38"/>
      <c r="AC23" s="38"/>
      <c r="AD23" s="38"/>
      <c r="AE23" s="38"/>
    </row>
    <row r="24" s="2" customFormat="1" ht="18" customHeight="1">
      <c r="A24" s="38"/>
      <c r="B24" s="39"/>
      <c r="C24" s="38"/>
      <c r="D24" s="38"/>
      <c r="E24" s="27" t="str">
        <f>IF('Rekapitulace stavby'!E20="","",'Rekapitulace stavby'!E20)</f>
        <v xml:space="preserve"> </v>
      </c>
      <c r="F24" s="38"/>
      <c r="G24" s="38"/>
      <c r="H24" s="38"/>
      <c r="I24" s="32" t="s">
        <v>27</v>
      </c>
      <c r="J24" s="27" t="str">
        <f>IF('Rekapitulace stavby'!AN20="","",'Rekapitulace stavby'!AN20)</f>
        <v/>
      </c>
      <c r="K24" s="38"/>
      <c r="L24" s="55"/>
      <c r="S24" s="38"/>
      <c r="T24" s="38"/>
      <c r="U24" s="38"/>
      <c r="V24" s="38"/>
      <c r="W24" s="38"/>
      <c r="X24" s="38"/>
      <c r="Y24" s="38"/>
      <c r="Z24" s="38"/>
      <c r="AA24" s="38"/>
      <c r="AB24" s="38"/>
      <c r="AC24" s="38"/>
      <c r="AD24" s="38"/>
      <c r="AE24" s="38"/>
    </row>
    <row r="25" s="2" customFormat="1" ht="6.96" customHeight="1">
      <c r="A25" s="38"/>
      <c r="B25" s="39"/>
      <c r="C25" s="38"/>
      <c r="D25" s="38"/>
      <c r="E25" s="38"/>
      <c r="F25" s="38"/>
      <c r="G25" s="38"/>
      <c r="H25" s="38"/>
      <c r="I25" s="38"/>
      <c r="J25" s="38"/>
      <c r="K25" s="38"/>
      <c r="L25" s="55"/>
      <c r="S25" s="38"/>
      <c r="T25" s="38"/>
      <c r="U25" s="38"/>
      <c r="V25" s="38"/>
      <c r="W25" s="38"/>
      <c r="X25" s="38"/>
      <c r="Y25" s="38"/>
      <c r="Z25" s="38"/>
      <c r="AA25" s="38"/>
      <c r="AB25" s="38"/>
      <c r="AC25" s="38"/>
      <c r="AD25" s="38"/>
      <c r="AE25" s="38"/>
    </row>
    <row r="26" s="2" customFormat="1" ht="12" customHeight="1">
      <c r="A26" s="38"/>
      <c r="B26" s="39"/>
      <c r="C26" s="38"/>
      <c r="D26" s="32" t="s">
        <v>33</v>
      </c>
      <c r="E26" s="38"/>
      <c r="F26" s="38"/>
      <c r="G26" s="38"/>
      <c r="H26" s="38"/>
      <c r="I26" s="38"/>
      <c r="J26" s="38"/>
      <c r="K26" s="38"/>
      <c r="L26" s="55"/>
      <c r="S26" s="38"/>
      <c r="T26" s="38"/>
      <c r="U26" s="38"/>
      <c r="V26" s="38"/>
      <c r="W26" s="38"/>
      <c r="X26" s="38"/>
      <c r="Y26" s="38"/>
      <c r="Z26" s="38"/>
      <c r="AA26" s="38"/>
      <c r="AB26" s="38"/>
      <c r="AC26" s="38"/>
      <c r="AD26" s="38"/>
      <c r="AE26" s="38"/>
    </row>
    <row r="27" s="8" customFormat="1" ht="16.5" customHeight="1">
      <c r="A27" s="130"/>
      <c r="B27" s="131"/>
      <c r="C27" s="130"/>
      <c r="D27" s="130"/>
      <c r="E27" s="36" t="s">
        <v>1</v>
      </c>
      <c r="F27" s="36"/>
      <c r="G27" s="36"/>
      <c r="H27" s="36"/>
      <c r="I27" s="130"/>
      <c r="J27" s="130"/>
      <c r="K27" s="130"/>
      <c r="L27" s="132"/>
      <c r="S27" s="130"/>
      <c r="T27" s="130"/>
      <c r="U27" s="130"/>
      <c r="V27" s="130"/>
      <c r="W27" s="130"/>
      <c r="X27" s="130"/>
      <c r="Y27" s="130"/>
      <c r="Z27" s="130"/>
      <c r="AA27" s="130"/>
      <c r="AB27" s="130"/>
      <c r="AC27" s="130"/>
      <c r="AD27" s="130"/>
      <c r="AE27" s="130"/>
    </row>
    <row r="28" s="2" customFormat="1" ht="6.96" customHeight="1">
      <c r="A28" s="38"/>
      <c r="B28" s="39"/>
      <c r="C28" s="38"/>
      <c r="D28" s="38"/>
      <c r="E28" s="38"/>
      <c r="F28" s="38"/>
      <c r="G28" s="38"/>
      <c r="H28" s="38"/>
      <c r="I28" s="38"/>
      <c r="J28" s="38"/>
      <c r="K28" s="38"/>
      <c r="L28" s="55"/>
      <c r="S28" s="38"/>
      <c r="T28" s="38"/>
      <c r="U28" s="38"/>
      <c r="V28" s="38"/>
      <c r="W28" s="38"/>
      <c r="X28" s="38"/>
      <c r="Y28" s="38"/>
      <c r="Z28" s="38"/>
      <c r="AA28" s="38"/>
      <c r="AB28" s="38"/>
      <c r="AC28" s="38"/>
      <c r="AD28" s="38"/>
      <c r="AE28" s="38"/>
    </row>
    <row r="29" s="2" customFormat="1" ht="6.96" customHeight="1">
      <c r="A29" s="38"/>
      <c r="B29" s="39"/>
      <c r="C29" s="38"/>
      <c r="D29" s="90"/>
      <c r="E29" s="90"/>
      <c r="F29" s="90"/>
      <c r="G29" s="90"/>
      <c r="H29" s="90"/>
      <c r="I29" s="90"/>
      <c r="J29" s="90"/>
      <c r="K29" s="90"/>
      <c r="L29" s="55"/>
      <c r="S29" s="38"/>
      <c r="T29" s="38"/>
      <c r="U29" s="38"/>
      <c r="V29" s="38"/>
      <c r="W29" s="38"/>
      <c r="X29" s="38"/>
      <c r="Y29" s="38"/>
      <c r="Z29" s="38"/>
      <c r="AA29" s="38"/>
      <c r="AB29" s="38"/>
      <c r="AC29" s="38"/>
      <c r="AD29" s="38"/>
      <c r="AE29" s="38"/>
    </row>
    <row r="30" s="2" customFormat="1" ht="25.44" customHeight="1">
      <c r="A30" s="38"/>
      <c r="B30" s="39"/>
      <c r="C30" s="38"/>
      <c r="D30" s="133" t="s">
        <v>34</v>
      </c>
      <c r="E30" s="38"/>
      <c r="F30" s="38"/>
      <c r="G30" s="38"/>
      <c r="H30" s="38"/>
      <c r="I30" s="38"/>
      <c r="J30" s="96">
        <f>ROUND(J121, 2)</f>
        <v>0</v>
      </c>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14.4" customHeight="1">
      <c r="A32" s="38"/>
      <c r="B32" s="39"/>
      <c r="C32" s="38"/>
      <c r="D32" s="38"/>
      <c r="E32" s="38"/>
      <c r="F32" s="43" t="s">
        <v>36</v>
      </c>
      <c r="G32" s="38"/>
      <c r="H32" s="38"/>
      <c r="I32" s="43" t="s">
        <v>35</v>
      </c>
      <c r="J32" s="43" t="s">
        <v>37</v>
      </c>
      <c r="K32" s="38"/>
      <c r="L32" s="55"/>
      <c r="S32" s="38"/>
      <c r="T32" s="38"/>
      <c r="U32" s="38"/>
      <c r="V32" s="38"/>
      <c r="W32" s="38"/>
      <c r="X32" s="38"/>
      <c r="Y32" s="38"/>
      <c r="Z32" s="38"/>
      <c r="AA32" s="38"/>
      <c r="AB32" s="38"/>
      <c r="AC32" s="38"/>
      <c r="AD32" s="38"/>
      <c r="AE32" s="38"/>
    </row>
    <row r="33" s="2" customFormat="1" ht="14.4" customHeight="1">
      <c r="A33" s="38"/>
      <c r="B33" s="39"/>
      <c r="C33" s="38"/>
      <c r="D33" s="134" t="s">
        <v>38</v>
      </c>
      <c r="E33" s="32" t="s">
        <v>39</v>
      </c>
      <c r="F33" s="135">
        <f>ROUND((SUM(BE121:BE147)),  2)</f>
        <v>0</v>
      </c>
      <c r="G33" s="38"/>
      <c r="H33" s="38"/>
      <c r="I33" s="136">
        <v>0.20999999999999999</v>
      </c>
      <c r="J33" s="135">
        <f>ROUND(((SUM(BE121:BE147))*I33),  2)</f>
        <v>0</v>
      </c>
      <c r="K33" s="38"/>
      <c r="L33" s="55"/>
      <c r="S33" s="38"/>
      <c r="T33" s="38"/>
      <c r="U33" s="38"/>
      <c r="V33" s="38"/>
      <c r="W33" s="38"/>
      <c r="X33" s="38"/>
      <c r="Y33" s="38"/>
      <c r="Z33" s="38"/>
      <c r="AA33" s="38"/>
      <c r="AB33" s="38"/>
      <c r="AC33" s="38"/>
      <c r="AD33" s="38"/>
      <c r="AE33" s="38"/>
    </row>
    <row r="34" s="2" customFormat="1" ht="14.4" customHeight="1">
      <c r="A34" s="38"/>
      <c r="B34" s="39"/>
      <c r="C34" s="38"/>
      <c r="D34" s="38"/>
      <c r="E34" s="32" t="s">
        <v>40</v>
      </c>
      <c r="F34" s="135">
        <f>ROUND((SUM(BF121:BF147)),  2)</f>
        <v>0</v>
      </c>
      <c r="G34" s="38"/>
      <c r="H34" s="38"/>
      <c r="I34" s="136">
        <v>0.12</v>
      </c>
      <c r="J34" s="135">
        <f>ROUND(((SUM(BF121:BF147))*I34),  2)</f>
        <v>0</v>
      </c>
      <c r="K34" s="38"/>
      <c r="L34" s="55"/>
      <c r="S34" s="38"/>
      <c r="T34" s="38"/>
      <c r="U34" s="38"/>
      <c r="V34" s="38"/>
      <c r="W34" s="38"/>
      <c r="X34" s="38"/>
      <c r="Y34" s="38"/>
      <c r="Z34" s="38"/>
      <c r="AA34" s="38"/>
      <c r="AB34" s="38"/>
      <c r="AC34" s="38"/>
      <c r="AD34" s="38"/>
      <c r="AE34" s="38"/>
    </row>
    <row r="35" hidden="1" s="2" customFormat="1" ht="14.4" customHeight="1">
      <c r="A35" s="38"/>
      <c r="B35" s="39"/>
      <c r="C35" s="38"/>
      <c r="D35" s="38"/>
      <c r="E35" s="32" t="s">
        <v>41</v>
      </c>
      <c r="F35" s="135">
        <f>ROUND((SUM(BG121:BG147)),  2)</f>
        <v>0</v>
      </c>
      <c r="G35" s="38"/>
      <c r="H35" s="38"/>
      <c r="I35" s="136">
        <v>0.20999999999999999</v>
      </c>
      <c r="J35" s="135">
        <f>0</f>
        <v>0</v>
      </c>
      <c r="K35" s="38"/>
      <c r="L35" s="55"/>
      <c r="S35" s="38"/>
      <c r="T35" s="38"/>
      <c r="U35" s="38"/>
      <c r="V35" s="38"/>
      <c r="W35" s="38"/>
      <c r="X35" s="38"/>
      <c r="Y35" s="38"/>
      <c r="Z35" s="38"/>
      <c r="AA35" s="38"/>
      <c r="AB35" s="38"/>
      <c r="AC35" s="38"/>
      <c r="AD35" s="38"/>
      <c r="AE35" s="38"/>
    </row>
    <row r="36" hidden="1" s="2" customFormat="1" ht="14.4" customHeight="1">
      <c r="A36" s="38"/>
      <c r="B36" s="39"/>
      <c r="C36" s="38"/>
      <c r="D36" s="38"/>
      <c r="E36" s="32" t="s">
        <v>42</v>
      </c>
      <c r="F36" s="135">
        <f>ROUND((SUM(BH121:BH147)),  2)</f>
        <v>0</v>
      </c>
      <c r="G36" s="38"/>
      <c r="H36" s="38"/>
      <c r="I36" s="136">
        <v>0.12</v>
      </c>
      <c r="J36" s="135">
        <f>0</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43</v>
      </c>
      <c r="F37" s="135">
        <f>ROUND((SUM(BI121:BI147)),  2)</f>
        <v>0</v>
      </c>
      <c r="G37" s="38"/>
      <c r="H37" s="38"/>
      <c r="I37" s="136">
        <v>0</v>
      </c>
      <c r="J37" s="135">
        <f>0</f>
        <v>0</v>
      </c>
      <c r="K37" s="38"/>
      <c r="L37" s="55"/>
      <c r="S37" s="38"/>
      <c r="T37" s="38"/>
      <c r="U37" s="38"/>
      <c r="V37" s="38"/>
      <c r="W37" s="38"/>
      <c r="X37" s="38"/>
      <c r="Y37" s="38"/>
      <c r="Z37" s="38"/>
      <c r="AA37" s="38"/>
      <c r="AB37" s="38"/>
      <c r="AC37" s="38"/>
      <c r="AD37" s="38"/>
      <c r="AE37" s="38"/>
    </row>
    <row r="38" s="2" customFormat="1" ht="6.96" customHeight="1">
      <c r="A38" s="38"/>
      <c r="B38" s="39"/>
      <c r="C38" s="38"/>
      <c r="D38" s="38"/>
      <c r="E38" s="38"/>
      <c r="F38" s="38"/>
      <c r="G38" s="38"/>
      <c r="H38" s="38"/>
      <c r="I38" s="38"/>
      <c r="J38" s="38"/>
      <c r="K38" s="38"/>
      <c r="L38" s="55"/>
      <c r="S38" s="38"/>
      <c r="T38" s="38"/>
      <c r="U38" s="38"/>
      <c r="V38" s="38"/>
      <c r="W38" s="38"/>
      <c r="X38" s="38"/>
      <c r="Y38" s="38"/>
      <c r="Z38" s="38"/>
      <c r="AA38" s="38"/>
      <c r="AB38" s="38"/>
      <c r="AC38" s="38"/>
      <c r="AD38" s="38"/>
      <c r="AE38" s="38"/>
    </row>
    <row r="39" s="2" customFormat="1" ht="25.44" customHeight="1">
      <c r="A39" s="38"/>
      <c r="B39" s="39"/>
      <c r="C39" s="137"/>
      <c r="D39" s="138" t="s">
        <v>44</v>
      </c>
      <c r="E39" s="81"/>
      <c r="F39" s="81"/>
      <c r="G39" s="139" t="s">
        <v>45</v>
      </c>
      <c r="H39" s="140" t="s">
        <v>46</v>
      </c>
      <c r="I39" s="81"/>
      <c r="J39" s="141">
        <f>SUM(J30:J37)</f>
        <v>0</v>
      </c>
      <c r="K39" s="142"/>
      <c r="L39" s="55"/>
      <c r="S39" s="38"/>
      <c r="T39" s="38"/>
      <c r="U39" s="38"/>
      <c r="V39" s="38"/>
      <c r="W39" s="38"/>
      <c r="X39" s="38"/>
      <c r="Y39" s="38"/>
      <c r="Z39" s="38"/>
      <c r="AA39" s="38"/>
      <c r="AB39" s="38"/>
      <c r="AC39" s="38"/>
      <c r="AD39" s="38"/>
      <c r="AE39" s="38"/>
    </row>
    <row r="40" s="2" customFormat="1" ht="14.4"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47</v>
      </c>
      <c r="E50" s="57"/>
      <c r="F50" s="57"/>
      <c r="G50" s="56" t="s">
        <v>48</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49</v>
      </c>
      <c r="E61" s="41"/>
      <c r="F61" s="143" t="s">
        <v>50</v>
      </c>
      <c r="G61" s="58" t="s">
        <v>49</v>
      </c>
      <c r="H61" s="41"/>
      <c r="I61" s="41"/>
      <c r="J61" s="144" t="s">
        <v>50</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51</v>
      </c>
      <c r="E65" s="59"/>
      <c r="F65" s="59"/>
      <c r="G65" s="56" t="s">
        <v>52</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49</v>
      </c>
      <c r="E76" s="41"/>
      <c r="F76" s="143" t="s">
        <v>50</v>
      </c>
      <c r="G76" s="58" t="s">
        <v>49</v>
      </c>
      <c r="H76" s="41"/>
      <c r="I76" s="41"/>
      <c r="J76" s="144" t="s">
        <v>50</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106</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16.5" customHeight="1">
      <c r="A85" s="38"/>
      <c r="B85" s="39"/>
      <c r="C85" s="38"/>
      <c r="D85" s="38"/>
      <c r="E85" s="129" t="str">
        <f>E7</f>
        <v>RK Smíchov - Optimalizace Velínu</v>
      </c>
      <c r="F85" s="32"/>
      <c r="G85" s="32"/>
      <c r="H85" s="32"/>
      <c r="I85" s="38"/>
      <c r="J85" s="38"/>
      <c r="K85" s="38"/>
      <c r="L85" s="55"/>
      <c r="S85" s="38"/>
      <c r="T85" s="38"/>
      <c r="U85" s="38"/>
      <c r="V85" s="38"/>
      <c r="W85" s="38"/>
      <c r="X85" s="38"/>
      <c r="Y85" s="38"/>
      <c r="Z85" s="38"/>
      <c r="AA85" s="38"/>
      <c r="AB85" s="38"/>
      <c r="AC85" s="38"/>
      <c r="AD85" s="38"/>
      <c r="AE85" s="38"/>
    </row>
    <row r="86" s="2" customFormat="1" ht="12" customHeight="1">
      <c r="A86" s="38"/>
      <c r="B86" s="39"/>
      <c r="C86" s="32" t="s">
        <v>104</v>
      </c>
      <c r="D86" s="38"/>
      <c r="E86" s="38"/>
      <c r="F86" s="38"/>
      <c r="G86" s="38"/>
      <c r="H86" s="38"/>
      <c r="I86" s="38"/>
      <c r="J86" s="38"/>
      <c r="K86" s="38"/>
      <c r="L86" s="55"/>
      <c r="S86" s="38"/>
      <c r="T86" s="38"/>
      <c r="U86" s="38"/>
      <c r="V86" s="38"/>
      <c r="W86" s="38"/>
      <c r="X86" s="38"/>
      <c r="Y86" s="38"/>
      <c r="Z86" s="38"/>
      <c r="AA86" s="38"/>
      <c r="AB86" s="38"/>
      <c r="AC86" s="38"/>
      <c r="AD86" s="38"/>
      <c r="AE86" s="38"/>
    </row>
    <row r="87" s="2" customFormat="1" ht="16.5" customHeight="1">
      <c r="A87" s="38"/>
      <c r="B87" s="39"/>
      <c r="C87" s="38"/>
      <c r="D87" s="38"/>
      <c r="E87" s="67" t="str">
        <f>E9</f>
        <v>VRN - VRN</v>
      </c>
      <c r="F87" s="38"/>
      <c r="G87" s="38"/>
      <c r="H87" s="38"/>
      <c r="I87" s="38"/>
      <c r="J87" s="38"/>
      <c r="K87" s="38"/>
      <c r="L87" s="55"/>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2" customHeight="1">
      <c r="A89" s="38"/>
      <c r="B89" s="39"/>
      <c r="C89" s="32" t="s">
        <v>20</v>
      </c>
      <c r="D89" s="38"/>
      <c r="E89" s="38"/>
      <c r="F89" s="27" t="str">
        <f>F12</f>
        <v>Janáčkovo nábřeží</v>
      </c>
      <c r="G89" s="38"/>
      <c r="H89" s="38"/>
      <c r="I89" s="32" t="s">
        <v>22</v>
      </c>
      <c r="J89" s="69" t="str">
        <f>IF(J12="","",J12)</f>
        <v>4. 1. 2025</v>
      </c>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5.15" customHeight="1">
      <c r="A91" s="38"/>
      <c r="B91" s="39"/>
      <c r="C91" s="32" t="s">
        <v>24</v>
      </c>
      <c r="D91" s="38"/>
      <c r="E91" s="38"/>
      <c r="F91" s="27" t="str">
        <f>E15</f>
        <v xml:space="preserve"> </v>
      </c>
      <c r="G91" s="38"/>
      <c r="H91" s="38"/>
      <c r="I91" s="32" t="s">
        <v>30</v>
      </c>
      <c r="J91" s="36" t="str">
        <f>E21</f>
        <v xml:space="preserve"> </v>
      </c>
      <c r="K91" s="38"/>
      <c r="L91" s="55"/>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IF(E18="","",E18)</f>
        <v>Vyplň údaj</v>
      </c>
      <c r="G92" s="38"/>
      <c r="H92" s="38"/>
      <c r="I92" s="32" t="s">
        <v>32</v>
      </c>
      <c r="J92" s="36" t="str">
        <f>E24</f>
        <v xml:space="preserve"> </v>
      </c>
      <c r="K92" s="38"/>
      <c r="L92" s="55"/>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55"/>
      <c r="S93" s="38"/>
      <c r="T93" s="38"/>
      <c r="U93" s="38"/>
      <c r="V93" s="38"/>
      <c r="W93" s="38"/>
      <c r="X93" s="38"/>
      <c r="Y93" s="38"/>
      <c r="Z93" s="38"/>
      <c r="AA93" s="38"/>
      <c r="AB93" s="38"/>
      <c r="AC93" s="38"/>
      <c r="AD93" s="38"/>
      <c r="AE93" s="38"/>
    </row>
    <row r="94" s="2" customFormat="1" ht="29.28" customHeight="1">
      <c r="A94" s="38"/>
      <c r="B94" s="39"/>
      <c r="C94" s="145" t="s">
        <v>107</v>
      </c>
      <c r="D94" s="137"/>
      <c r="E94" s="137"/>
      <c r="F94" s="137"/>
      <c r="G94" s="137"/>
      <c r="H94" s="137"/>
      <c r="I94" s="137"/>
      <c r="J94" s="146" t="s">
        <v>108</v>
      </c>
      <c r="K94" s="137"/>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2.8" customHeight="1">
      <c r="A96" s="38"/>
      <c r="B96" s="39"/>
      <c r="C96" s="147" t="s">
        <v>109</v>
      </c>
      <c r="D96" s="38"/>
      <c r="E96" s="38"/>
      <c r="F96" s="38"/>
      <c r="G96" s="38"/>
      <c r="H96" s="38"/>
      <c r="I96" s="38"/>
      <c r="J96" s="96">
        <f>J121</f>
        <v>0</v>
      </c>
      <c r="K96" s="38"/>
      <c r="L96" s="55"/>
      <c r="S96" s="38"/>
      <c r="T96" s="38"/>
      <c r="U96" s="38"/>
      <c r="V96" s="38"/>
      <c r="W96" s="38"/>
      <c r="X96" s="38"/>
      <c r="Y96" s="38"/>
      <c r="Z96" s="38"/>
      <c r="AA96" s="38"/>
      <c r="AB96" s="38"/>
      <c r="AC96" s="38"/>
      <c r="AD96" s="38"/>
      <c r="AE96" s="38"/>
      <c r="AU96" s="19" t="s">
        <v>110</v>
      </c>
    </row>
    <row r="97" s="9" customFormat="1" ht="24.96" customHeight="1">
      <c r="A97" s="9"/>
      <c r="B97" s="148"/>
      <c r="C97" s="9"/>
      <c r="D97" s="149" t="s">
        <v>1950</v>
      </c>
      <c r="E97" s="150"/>
      <c r="F97" s="150"/>
      <c r="G97" s="150"/>
      <c r="H97" s="150"/>
      <c r="I97" s="150"/>
      <c r="J97" s="151">
        <f>J122</f>
        <v>0</v>
      </c>
      <c r="K97" s="9"/>
      <c r="L97" s="148"/>
      <c r="S97" s="9"/>
      <c r="T97" s="9"/>
      <c r="U97" s="9"/>
      <c r="V97" s="9"/>
      <c r="W97" s="9"/>
      <c r="X97" s="9"/>
      <c r="Y97" s="9"/>
      <c r="Z97" s="9"/>
      <c r="AA97" s="9"/>
      <c r="AB97" s="9"/>
      <c r="AC97" s="9"/>
      <c r="AD97" s="9"/>
      <c r="AE97" s="9"/>
    </row>
    <row r="98" s="10" customFormat="1" ht="19.92" customHeight="1">
      <c r="A98" s="10"/>
      <c r="B98" s="152"/>
      <c r="C98" s="10"/>
      <c r="D98" s="153" t="s">
        <v>1951</v>
      </c>
      <c r="E98" s="154"/>
      <c r="F98" s="154"/>
      <c r="G98" s="154"/>
      <c r="H98" s="154"/>
      <c r="I98" s="154"/>
      <c r="J98" s="155">
        <f>J123</f>
        <v>0</v>
      </c>
      <c r="K98" s="10"/>
      <c r="L98" s="152"/>
      <c r="S98" s="10"/>
      <c r="T98" s="10"/>
      <c r="U98" s="10"/>
      <c r="V98" s="10"/>
      <c r="W98" s="10"/>
      <c r="X98" s="10"/>
      <c r="Y98" s="10"/>
      <c r="Z98" s="10"/>
      <c r="AA98" s="10"/>
      <c r="AB98" s="10"/>
      <c r="AC98" s="10"/>
      <c r="AD98" s="10"/>
      <c r="AE98" s="10"/>
    </row>
    <row r="99" s="10" customFormat="1" ht="19.92" customHeight="1">
      <c r="A99" s="10"/>
      <c r="B99" s="152"/>
      <c r="C99" s="10"/>
      <c r="D99" s="153" t="s">
        <v>1952</v>
      </c>
      <c r="E99" s="154"/>
      <c r="F99" s="154"/>
      <c r="G99" s="154"/>
      <c r="H99" s="154"/>
      <c r="I99" s="154"/>
      <c r="J99" s="155">
        <f>J133</f>
        <v>0</v>
      </c>
      <c r="K99" s="10"/>
      <c r="L99" s="152"/>
      <c r="S99" s="10"/>
      <c r="T99" s="10"/>
      <c r="U99" s="10"/>
      <c r="V99" s="10"/>
      <c r="W99" s="10"/>
      <c r="X99" s="10"/>
      <c r="Y99" s="10"/>
      <c r="Z99" s="10"/>
      <c r="AA99" s="10"/>
      <c r="AB99" s="10"/>
      <c r="AC99" s="10"/>
      <c r="AD99" s="10"/>
      <c r="AE99" s="10"/>
    </row>
    <row r="100" s="10" customFormat="1" ht="19.92" customHeight="1">
      <c r="A100" s="10"/>
      <c r="B100" s="152"/>
      <c r="C100" s="10"/>
      <c r="D100" s="153" t="s">
        <v>1953</v>
      </c>
      <c r="E100" s="154"/>
      <c r="F100" s="154"/>
      <c r="G100" s="154"/>
      <c r="H100" s="154"/>
      <c r="I100" s="154"/>
      <c r="J100" s="155">
        <f>J137</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1954</v>
      </c>
      <c r="E101" s="154"/>
      <c r="F101" s="154"/>
      <c r="G101" s="154"/>
      <c r="H101" s="154"/>
      <c r="I101" s="154"/>
      <c r="J101" s="155">
        <f>J144</f>
        <v>0</v>
      </c>
      <c r="K101" s="10"/>
      <c r="L101" s="152"/>
      <c r="S101" s="10"/>
      <c r="T101" s="10"/>
      <c r="U101" s="10"/>
      <c r="V101" s="10"/>
      <c r="W101" s="10"/>
      <c r="X101" s="10"/>
      <c r="Y101" s="10"/>
      <c r="Z101" s="10"/>
      <c r="AA101" s="10"/>
      <c r="AB101" s="10"/>
      <c r="AC101" s="10"/>
      <c r="AD101" s="10"/>
      <c r="AE101" s="10"/>
    </row>
    <row r="102" s="2" customFormat="1" ht="21.84" customHeight="1">
      <c r="A102" s="38"/>
      <c r="B102" s="39"/>
      <c r="C102" s="38"/>
      <c r="D102" s="38"/>
      <c r="E102" s="38"/>
      <c r="F102" s="38"/>
      <c r="G102" s="38"/>
      <c r="H102" s="38"/>
      <c r="I102" s="38"/>
      <c r="J102" s="38"/>
      <c r="K102" s="38"/>
      <c r="L102" s="55"/>
      <c r="S102" s="38"/>
      <c r="T102" s="38"/>
      <c r="U102" s="38"/>
      <c r="V102" s="38"/>
      <c r="W102" s="38"/>
      <c r="X102" s="38"/>
      <c r="Y102" s="38"/>
      <c r="Z102" s="38"/>
      <c r="AA102" s="38"/>
      <c r="AB102" s="38"/>
      <c r="AC102" s="38"/>
      <c r="AD102" s="38"/>
      <c r="AE102" s="38"/>
    </row>
    <row r="103" s="2" customFormat="1" ht="6.96" customHeight="1">
      <c r="A103" s="38"/>
      <c r="B103" s="60"/>
      <c r="C103" s="61"/>
      <c r="D103" s="61"/>
      <c r="E103" s="61"/>
      <c r="F103" s="61"/>
      <c r="G103" s="61"/>
      <c r="H103" s="61"/>
      <c r="I103" s="61"/>
      <c r="J103" s="61"/>
      <c r="K103" s="61"/>
      <c r="L103" s="55"/>
      <c r="S103" s="38"/>
      <c r="T103" s="38"/>
      <c r="U103" s="38"/>
      <c r="V103" s="38"/>
      <c r="W103" s="38"/>
      <c r="X103" s="38"/>
      <c r="Y103" s="38"/>
      <c r="Z103" s="38"/>
      <c r="AA103" s="38"/>
      <c r="AB103" s="38"/>
      <c r="AC103" s="38"/>
      <c r="AD103" s="38"/>
      <c r="AE103" s="38"/>
    </row>
    <row r="107" s="2" customFormat="1" ht="6.96" customHeight="1">
      <c r="A107" s="38"/>
      <c r="B107" s="62"/>
      <c r="C107" s="63"/>
      <c r="D107" s="63"/>
      <c r="E107" s="63"/>
      <c r="F107" s="63"/>
      <c r="G107" s="63"/>
      <c r="H107" s="63"/>
      <c r="I107" s="63"/>
      <c r="J107" s="63"/>
      <c r="K107" s="63"/>
      <c r="L107" s="55"/>
      <c r="S107" s="38"/>
      <c r="T107" s="38"/>
      <c r="U107" s="38"/>
      <c r="V107" s="38"/>
      <c r="W107" s="38"/>
      <c r="X107" s="38"/>
      <c r="Y107" s="38"/>
      <c r="Z107" s="38"/>
      <c r="AA107" s="38"/>
      <c r="AB107" s="38"/>
      <c r="AC107" s="38"/>
      <c r="AD107" s="38"/>
      <c r="AE107" s="38"/>
    </row>
    <row r="108" s="2" customFormat="1" ht="24.96" customHeight="1">
      <c r="A108" s="38"/>
      <c r="B108" s="39"/>
      <c r="C108" s="23" t="s">
        <v>130</v>
      </c>
      <c r="D108" s="38"/>
      <c r="E108" s="38"/>
      <c r="F108" s="38"/>
      <c r="G108" s="38"/>
      <c r="H108" s="38"/>
      <c r="I108" s="38"/>
      <c r="J108" s="38"/>
      <c r="K108" s="38"/>
      <c r="L108" s="55"/>
      <c r="S108" s="38"/>
      <c r="T108" s="38"/>
      <c r="U108" s="38"/>
      <c r="V108" s="38"/>
      <c r="W108" s="38"/>
      <c r="X108" s="38"/>
      <c r="Y108" s="38"/>
      <c r="Z108" s="38"/>
      <c r="AA108" s="38"/>
      <c r="AB108" s="38"/>
      <c r="AC108" s="38"/>
      <c r="AD108" s="38"/>
      <c r="AE108" s="38"/>
    </row>
    <row r="109" s="2" customFormat="1" ht="6.96" customHeight="1">
      <c r="A109" s="38"/>
      <c r="B109" s="39"/>
      <c r="C109" s="38"/>
      <c r="D109" s="38"/>
      <c r="E109" s="38"/>
      <c r="F109" s="38"/>
      <c r="G109" s="38"/>
      <c r="H109" s="38"/>
      <c r="I109" s="38"/>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16</v>
      </c>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16.5" customHeight="1">
      <c r="A111" s="38"/>
      <c r="B111" s="39"/>
      <c r="C111" s="38"/>
      <c r="D111" s="38"/>
      <c r="E111" s="129" t="str">
        <f>E7</f>
        <v>RK Smíchov - Optimalizace Velínu</v>
      </c>
      <c r="F111" s="32"/>
      <c r="G111" s="32"/>
      <c r="H111" s="32"/>
      <c r="I111" s="38"/>
      <c r="J111" s="38"/>
      <c r="K111" s="38"/>
      <c r="L111" s="55"/>
      <c r="S111" s="38"/>
      <c r="T111" s="38"/>
      <c r="U111" s="38"/>
      <c r="V111" s="38"/>
      <c r="W111" s="38"/>
      <c r="X111" s="38"/>
      <c r="Y111" s="38"/>
      <c r="Z111" s="38"/>
      <c r="AA111" s="38"/>
      <c r="AB111" s="38"/>
      <c r="AC111" s="38"/>
      <c r="AD111" s="38"/>
      <c r="AE111" s="38"/>
    </row>
    <row r="112" s="2" customFormat="1" ht="12" customHeight="1">
      <c r="A112" s="38"/>
      <c r="B112" s="39"/>
      <c r="C112" s="32" t="s">
        <v>104</v>
      </c>
      <c r="D112" s="38"/>
      <c r="E112" s="38"/>
      <c r="F112" s="38"/>
      <c r="G112" s="38"/>
      <c r="H112" s="38"/>
      <c r="I112" s="38"/>
      <c r="J112" s="38"/>
      <c r="K112" s="38"/>
      <c r="L112" s="55"/>
      <c r="S112" s="38"/>
      <c r="T112" s="38"/>
      <c r="U112" s="38"/>
      <c r="V112" s="38"/>
      <c r="W112" s="38"/>
      <c r="X112" s="38"/>
      <c r="Y112" s="38"/>
      <c r="Z112" s="38"/>
      <c r="AA112" s="38"/>
      <c r="AB112" s="38"/>
      <c r="AC112" s="38"/>
      <c r="AD112" s="38"/>
      <c r="AE112" s="38"/>
    </row>
    <row r="113" s="2" customFormat="1" ht="16.5" customHeight="1">
      <c r="A113" s="38"/>
      <c r="B113" s="39"/>
      <c r="C113" s="38"/>
      <c r="D113" s="38"/>
      <c r="E113" s="67" t="str">
        <f>E9</f>
        <v>VRN - VRN</v>
      </c>
      <c r="F113" s="38"/>
      <c r="G113" s="38"/>
      <c r="H113" s="38"/>
      <c r="I113" s="38"/>
      <c r="J113" s="38"/>
      <c r="K113" s="38"/>
      <c r="L113" s="55"/>
      <c r="S113" s="38"/>
      <c r="T113" s="38"/>
      <c r="U113" s="38"/>
      <c r="V113" s="38"/>
      <c r="W113" s="38"/>
      <c r="X113" s="38"/>
      <c r="Y113" s="38"/>
      <c r="Z113" s="38"/>
      <c r="AA113" s="38"/>
      <c r="AB113" s="38"/>
      <c r="AC113" s="38"/>
      <c r="AD113" s="38"/>
      <c r="AE113" s="38"/>
    </row>
    <row r="114" s="2" customFormat="1" ht="6.96" customHeight="1">
      <c r="A114" s="38"/>
      <c r="B114" s="39"/>
      <c r="C114" s="38"/>
      <c r="D114" s="38"/>
      <c r="E114" s="38"/>
      <c r="F114" s="38"/>
      <c r="G114" s="38"/>
      <c r="H114" s="38"/>
      <c r="I114" s="38"/>
      <c r="J114" s="38"/>
      <c r="K114" s="38"/>
      <c r="L114" s="55"/>
      <c r="S114" s="38"/>
      <c r="T114" s="38"/>
      <c r="U114" s="38"/>
      <c r="V114" s="38"/>
      <c r="W114" s="38"/>
      <c r="X114" s="38"/>
      <c r="Y114" s="38"/>
      <c r="Z114" s="38"/>
      <c r="AA114" s="38"/>
      <c r="AB114" s="38"/>
      <c r="AC114" s="38"/>
      <c r="AD114" s="38"/>
      <c r="AE114" s="38"/>
    </row>
    <row r="115" s="2" customFormat="1" ht="12" customHeight="1">
      <c r="A115" s="38"/>
      <c r="B115" s="39"/>
      <c r="C115" s="32" t="s">
        <v>20</v>
      </c>
      <c r="D115" s="38"/>
      <c r="E115" s="38"/>
      <c r="F115" s="27" t="str">
        <f>F12</f>
        <v>Janáčkovo nábřeží</v>
      </c>
      <c r="G115" s="38"/>
      <c r="H115" s="38"/>
      <c r="I115" s="32" t="s">
        <v>22</v>
      </c>
      <c r="J115" s="69" t="str">
        <f>IF(J12="","",J12)</f>
        <v>4. 1. 2025</v>
      </c>
      <c r="K115" s="38"/>
      <c r="L115" s="55"/>
      <c r="S115" s="38"/>
      <c r="T115" s="38"/>
      <c r="U115" s="38"/>
      <c r="V115" s="38"/>
      <c r="W115" s="38"/>
      <c r="X115" s="38"/>
      <c r="Y115" s="38"/>
      <c r="Z115" s="38"/>
      <c r="AA115" s="38"/>
      <c r="AB115" s="38"/>
      <c r="AC115" s="38"/>
      <c r="AD115" s="38"/>
      <c r="AE115" s="38"/>
    </row>
    <row r="116" s="2" customFormat="1" ht="6.96" customHeight="1">
      <c r="A116" s="38"/>
      <c r="B116" s="39"/>
      <c r="C116" s="38"/>
      <c r="D116" s="38"/>
      <c r="E116" s="38"/>
      <c r="F116" s="38"/>
      <c r="G116" s="38"/>
      <c r="H116" s="38"/>
      <c r="I116" s="38"/>
      <c r="J116" s="38"/>
      <c r="K116" s="38"/>
      <c r="L116" s="55"/>
      <c r="S116" s="38"/>
      <c r="T116" s="38"/>
      <c r="U116" s="38"/>
      <c r="V116" s="38"/>
      <c r="W116" s="38"/>
      <c r="X116" s="38"/>
      <c r="Y116" s="38"/>
      <c r="Z116" s="38"/>
      <c r="AA116" s="38"/>
      <c r="AB116" s="38"/>
      <c r="AC116" s="38"/>
      <c r="AD116" s="38"/>
      <c r="AE116" s="38"/>
    </row>
    <row r="117" s="2" customFormat="1" ht="15.15" customHeight="1">
      <c r="A117" s="38"/>
      <c r="B117" s="39"/>
      <c r="C117" s="32" t="s">
        <v>24</v>
      </c>
      <c r="D117" s="38"/>
      <c r="E117" s="38"/>
      <c r="F117" s="27" t="str">
        <f>E15</f>
        <v xml:space="preserve"> </v>
      </c>
      <c r="G117" s="38"/>
      <c r="H117" s="38"/>
      <c r="I117" s="32" t="s">
        <v>30</v>
      </c>
      <c r="J117" s="36" t="str">
        <f>E21</f>
        <v xml:space="preserve"> </v>
      </c>
      <c r="K117" s="38"/>
      <c r="L117" s="55"/>
      <c r="S117" s="38"/>
      <c r="T117" s="38"/>
      <c r="U117" s="38"/>
      <c r="V117" s="38"/>
      <c r="W117" s="38"/>
      <c r="X117" s="38"/>
      <c r="Y117" s="38"/>
      <c r="Z117" s="38"/>
      <c r="AA117" s="38"/>
      <c r="AB117" s="38"/>
      <c r="AC117" s="38"/>
      <c r="AD117" s="38"/>
      <c r="AE117" s="38"/>
    </row>
    <row r="118" s="2" customFormat="1" ht="15.15" customHeight="1">
      <c r="A118" s="38"/>
      <c r="B118" s="39"/>
      <c r="C118" s="32" t="s">
        <v>28</v>
      </c>
      <c r="D118" s="38"/>
      <c r="E118" s="38"/>
      <c r="F118" s="27" t="str">
        <f>IF(E18="","",E18)</f>
        <v>Vyplň údaj</v>
      </c>
      <c r="G118" s="38"/>
      <c r="H118" s="38"/>
      <c r="I118" s="32" t="s">
        <v>32</v>
      </c>
      <c r="J118" s="36" t="str">
        <f>E24</f>
        <v xml:space="preserve"> </v>
      </c>
      <c r="K118" s="38"/>
      <c r="L118" s="55"/>
      <c r="S118" s="38"/>
      <c r="T118" s="38"/>
      <c r="U118" s="38"/>
      <c r="V118" s="38"/>
      <c r="W118" s="38"/>
      <c r="X118" s="38"/>
      <c r="Y118" s="38"/>
      <c r="Z118" s="38"/>
      <c r="AA118" s="38"/>
      <c r="AB118" s="38"/>
      <c r="AC118" s="38"/>
      <c r="AD118" s="38"/>
      <c r="AE118" s="38"/>
    </row>
    <row r="119" s="2" customFormat="1" ht="10.32" customHeight="1">
      <c r="A119" s="38"/>
      <c r="B119" s="39"/>
      <c r="C119" s="38"/>
      <c r="D119" s="38"/>
      <c r="E119" s="38"/>
      <c r="F119" s="38"/>
      <c r="G119" s="38"/>
      <c r="H119" s="38"/>
      <c r="I119" s="38"/>
      <c r="J119" s="38"/>
      <c r="K119" s="38"/>
      <c r="L119" s="55"/>
      <c r="S119" s="38"/>
      <c r="T119" s="38"/>
      <c r="U119" s="38"/>
      <c r="V119" s="38"/>
      <c r="W119" s="38"/>
      <c r="X119" s="38"/>
      <c r="Y119" s="38"/>
      <c r="Z119" s="38"/>
      <c r="AA119" s="38"/>
      <c r="AB119" s="38"/>
      <c r="AC119" s="38"/>
      <c r="AD119" s="38"/>
      <c r="AE119" s="38"/>
    </row>
    <row r="120" s="11" customFormat="1" ht="29.28" customHeight="1">
      <c r="A120" s="156"/>
      <c r="B120" s="157"/>
      <c r="C120" s="158" t="s">
        <v>131</v>
      </c>
      <c r="D120" s="159" t="s">
        <v>59</v>
      </c>
      <c r="E120" s="159" t="s">
        <v>55</v>
      </c>
      <c r="F120" s="159" t="s">
        <v>56</v>
      </c>
      <c r="G120" s="159" t="s">
        <v>132</v>
      </c>
      <c r="H120" s="159" t="s">
        <v>133</v>
      </c>
      <c r="I120" s="159" t="s">
        <v>134</v>
      </c>
      <c r="J120" s="159" t="s">
        <v>108</v>
      </c>
      <c r="K120" s="160" t="s">
        <v>135</v>
      </c>
      <c r="L120" s="161"/>
      <c r="M120" s="86" t="s">
        <v>1</v>
      </c>
      <c r="N120" s="87" t="s">
        <v>38</v>
      </c>
      <c r="O120" s="87" t="s">
        <v>136</v>
      </c>
      <c r="P120" s="87" t="s">
        <v>137</v>
      </c>
      <c r="Q120" s="87" t="s">
        <v>138</v>
      </c>
      <c r="R120" s="87" t="s">
        <v>139</v>
      </c>
      <c r="S120" s="87" t="s">
        <v>140</v>
      </c>
      <c r="T120" s="88" t="s">
        <v>141</v>
      </c>
      <c r="U120" s="156"/>
      <c r="V120" s="156"/>
      <c r="W120" s="156"/>
      <c r="X120" s="156"/>
      <c r="Y120" s="156"/>
      <c r="Z120" s="156"/>
      <c r="AA120" s="156"/>
      <c r="AB120" s="156"/>
      <c r="AC120" s="156"/>
      <c r="AD120" s="156"/>
      <c r="AE120" s="156"/>
    </row>
    <row r="121" s="2" customFormat="1" ht="22.8" customHeight="1">
      <c r="A121" s="38"/>
      <c r="B121" s="39"/>
      <c r="C121" s="93" t="s">
        <v>142</v>
      </c>
      <c r="D121" s="38"/>
      <c r="E121" s="38"/>
      <c r="F121" s="38"/>
      <c r="G121" s="38"/>
      <c r="H121" s="38"/>
      <c r="I121" s="38"/>
      <c r="J121" s="162">
        <f>BK121</f>
        <v>0</v>
      </c>
      <c r="K121" s="38"/>
      <c r="L121" s="39"/>
      <c r="M121" s="89"/>
      <c r="N121" s="73"/>
      <c r="O121" s="90"/>
      <c r="P121" s="163">
        <f>P122</f>
        <v>0</v>
      </c>
      <c r="Q121" s="90"/>
      <c r="R121" s="163">
        <f>R122</f>
        <v>0</v>
      </c>
      <c r="S121" s="90"/>
      <c r="T121" s="164">
        <f>T122</f>
        <v>0</v>
      </c>
      <c r="U121" s="38"/>
      <c r="V121" s="38"/>
      <c r="W121" s="38"/>
      <c r="X121" s="38"/>
      <c r="Y121" s="38"/>
      <c r="Z121" s="38"/>
      <c r="AA121" s="38"/>
      <c r="AB121" s="38"/>
      <c r="AC121" s="38"/>
      <c r="AD121" s="38"/>
      <c r="AE121" s="38"/>
      <c r="AT121" s="19" t="s">
        <v>73</v>
      </c>
      <c r="AU121" s="19" t="s">
        <v>110</v>
      </c>
      <c r="BK121" s="165">
        <f>BK122</f>
        <v>0</v>
      </c>
    </row>
    <row r="122" s="12" customFormat="1" ht="25.92" customHeight="1">
      <c r="A122" s="12"/>
      <c r="B122" s="166"/>
      <c r="C122" s="12"/>
      <c r="D122" s="167" t="s">
        <v>73</v>
      </c>
      <c r="E122" s="168" t="s">
        <v>101</v>
      </c>
      <c r="F122" s="168" t="s">
        <v>1955</v>
      </c>
      <c r="G122" s="12"/>
      <c r="H122" s="12"/>
      <c r="I122" s="169"/>
      <c r="J122" s="170">
        <f>BK122</f>
        <v>0</v>
      </c>
      <c r="K122" s="12"/>
      <c r="L122" s="166"/>
      <c r="M122" s="171"/>
      <c r="N122" s="172"/>
      <c r="O122" s="172"/>
      <c r="P122" s="173">
        <f>P123+P133+P137+P144</f>
        <v>0</v>
      </c>
      <c r="Q122" s="172"/>
      <c r="R122" s="173">
        <f>R123+R133+R137+R144</f>
        <v>0</v>
      </c>
      <c r="S122" s="172"/>
      <c r="T122" s="174">
        <f>T123+T133+T137+T144</f>
        <v>0</v>
      </c>
      <c r="U122" s="12"/>
      <c r="V122" s="12"/>
      <c r="W122" s="12"/>
      <c r="X122" s="12"/>
      <c r="Y122" s="12"/>
      <c r="Z122" s="12"/>
      <c r="AA122" s="12"/>
      <c r="AB122" s="12"/>
      <c r="AC122" s="12"/>
      <c r="AD122" s="12"/>
      <c r="AE122" s="12"/>
      <c r="AR122" s="167" t="s">
        <v>182</v>
      </c>
      <c r="AT122" s="175" t="s">
        <v>73</v>
      </c>
      <c r="AU122" s="175" t="s">
        <v>74</v>
      </c>
      <c r="AY122" s="167" t="s">
        <v>145</v>
      </c>
      <c r="BK122" s="176">
        <f>BK123+BK133+BK137+BK144</f>
        <v>0</v>
      </c>
    </row>
    <row r="123" s="12" customFormat="1" ht="22.8" customHeight="1">
      <c r="A123" s="12"/>
      <c r="B123" s="166"/>
      <c r="C123" s="12"/>
      <c r="D123" s="167" t="s">
        <v>73</v>
      </c>
      <c r="E123" s="177" t="s">
        <v>1956</v>
      </c>
      <c r="F123" s="177" t="s">
        <v>1957</v>
      </c>
      <c r="G123" s="12"/>
      <c r="H123" s="12"/>
      <c r="I123" s="169"/>
      <c r="J123" s="178">
        <f>BK123</f>
        <v>0</v>
      </c>
      <c r="K123" s="12"/>
      <c r="L123" s="166"/>
      <c r="M123" s="171"/>
      <c r="N123" s="172"/>
      <c r="O123" s="172"/>
      <c r="P123" s="173">
        <f>SUM(P124:P132)</f>
        <v>0</v>
      </c>
      <c r="Q123" s="172"/>
      <c r="R123" s="173">
        <f>SUM(R124:R132)</f>
        <v>0</v>
      </c>
      <c r="S123" s="172"/>
      <c r="T123" s="174">
        <f>SUM(T124:T132)</f>
        <v>0</v>
      </c>
      <c r="U123" s="12"/>
      <c r="V123" s="12"/>
      <c r="W123" s="12"/>
      <c r="X123" s="12"/>
      <c r="Y123" s="12"/>
      <c r="Z123" s="12"/>
      <c r="AA123" s="12"/>
      <c r="AB123" s="12"/>
      <c r="AC123" s="12"/>
      <c r="AD123" s="12"/>
      <c r="AE123" s="12"/>
      <c r="AR123" s="167" t="s">
        <v>182</v>
      </c>
      <c r="AT123" s="175" t="s">
        <v>73</v>
      </c>
      <c r="AU123" s="175" t="s">
        <v>82</v>
      </c>
      <c r="AY123" s="167" t="s">
        <v>145</v>
      </c>
      <c r="BK123" s="176">
        <f>SUM(BK124:BK132)</f>
        <v>0</v>
      </c>
    </row>
    <row r="124" s="2" customFormat="1" ht="16.5" customHeight="1">
      <c r="A124" s="38"/>
      <c r="B124" s="179"/>
      <c r="C124" s="180" t="s">
        <v>82</v>
      </c>
      <c r="D124" s="180" t="s">
        <v>147</v>
      </c>
      <c r="E124" s="181" t="s">
        <v>1958</v>
      </c>
      <c r="F124" s="182" t="s">
        <v>1959</v>
      </c>
      <c r="G124" s="183" t="s">
        <v>789</v>
      </c>
      <c r="H124" s="184">
        <v>1</v>
      </c>
      <c r="I124" s="185"/>
      <c r="J124" s="186">
        <f>ROUND(I124*H124,2)</f>
        <v>0</v>
      </c>
      <c r="K124" s="182" t="s">
        <v>151</v>
      </c>
      <c r="L124" s="39"/>
      <c r="M124" s="187" t="s">
        <v>1</v>
      </c>
      <c r="N124" s="188" t="s">
        <v>39</v>
      </c>
      <c r="O124" s="77"/>
      <c r="P124" s="189">
        <f>O124*H124</f>
        <v>0</v>
      </c>
      <c r="Q124" s="189">
        <v>0</v>
      </c>
      <c r="R124" s="189">
        <f>Q124*H124</f>
        <v>0</v>
      </c>
      <c r="S124" s="189">
        <v>0</v>
      </c>
      <c r="T124" s="190">
        <f>S124*H124</f>
        <v>0</v>
      </c>
      <c r="U124" s="38"/>
      <c r="V124" s="38"/>
      <c r="W124" s="38"/>
      <c r="X124" s="38"/>
      <c r="Y124" s="38"/>
      <c r="Z124" s="38"/>
      <c r="AA124" s="38"/>
      <c r="AB124" s="38"/>
      <c r="AC124" s="38"/>
      <c r="AD124" s="38"/>
      <c r="AE124" s="38"/>
      <c r="AR124" s="191" t="s">
        <v>1960</v>
      </c>
      <c r="AT124" s="191" t="s">
        <v>147</v>
      </c>
      <c r="AU124" s="191" t="s">
        <v>84</v>
      </c>
      <c r="AY124" s="19" t="s">
        <v>145</v>
      </c>
      <c r="BE124" s="192">
        <f>IF(N124="základní",J124,0)</f>
        <v>0</v>
      </c>
      <c r="BF124" s="192">
        <f>IF(N124="snížená",J124,0)</f>
        <v>0</v>
      </c>
      <c r="BG124" s="192">
        <f>IF(N124="zákl. přenesená",J124,0)</f>
        <v>0</v>
      </c>
      <c r="BH124" s="192">
        <f>IF(N124="sníž. přenesená",J124,0)</f>
        <v>0</v>
      </c>
      <c r="BI124" s="192">
        <f>IF(N124="nulová",J124,0)</f>
        <v>0</v>
      </c>
      <c r="BJ124" s="19" t="s">
        <v>82</v>
      </c>
      <c r="BK124" s="192">
        <f>ROUND(I124*H124,2)</f>
        <v>0</v>
      </c>
      <c r="BL124" s="19" t="s">
        <v>1960</v>
      </c>
      <c r="BM124" s="191" t="s">
        <v>1961</v>
      </c>
    </row>
    <row r="125" s="2" customFormat="1">
      <c r="A125" s="38"/>
      <c r="B125" s="39"/>
      <c r="C125" s="38"/>
      <c r="D125" s="193" t="s">
        <v>154</v>
      </c>
      <c r="E125" s="38"/>
      <c r="F125" s="194" t="s">
        <v>1959</v>
      </c>
      <c r="G125" s="38"/>
      <c r="H125" s="38"/>
      <c r="I125" s="195"/>
      <c r="J125" s="38"/>
      <c r="K125" s="38"/>
      <c r="L125" s="39"/>
      <c r="M125" s="196"/>
      <c r="N125" s="197"/>
      <c r="O125" s="77"/>
      <c r="P125" s="77"/>
      <c r="Q125" s="77"/>
      <c r="R125" s="77"/>
      <c r="S125" s="77"/>
      <c r="T125" s="78"/>
      <c r="U125" s="38"/>
      <c r="V125" s="38"/>
      <c r="W125" s="38"/>
      <c r="X125" s="38"/>
      <c r="Y125" s="38"/>
      <c r="Z125" s="38"/>
      <c r="AA125" s="38"/>
      <c r="AB125" s="38"/>
      <c r="AC125" s="38"/>
      <c r="AD125" s="38"/>
      <c r="AE125" s="38"/>
      <c r="AT125" s="19" t="s">
        <v>154</v>
      </c>
      <c r="AU125" s="19" t="s">
        <v>84</v>
      </c>
    </row>
    <row r="126" s="2" customFormat="1">
      <c r="A126" s="38"/>
      <c r="B126" s="39"/>
      <c r="C126" s="38"/>
      <c r="D126" s="198" t="s">
        <v>156</v>
      </c>
      <c r="E126" s="38"/>
      <c r="F126" s="199" t="s">
        <v>1962</v>
      </c>
      <c r="G126" s="38"/>
      <c r="H126" s="38"/>
      <c r="I126" s="195"/>
      <c r="J126" s="38"/>
      <c r="K126" s="38"/>
      <c r="L126" s="39"/>
      <c r="M126" s="196"/>
      <c r="N126" s="197"/>
      <c r="O126" s="77"/>
      <c r="P126" s="77"/>
      <c r="Q126" s="77"/>
      <c r="R126" s="77"/>
      <c r="S126" s="77"/>
      <c r="T126" s="78"/>
      <c r="U126" s="38"/>
      <c r="V126" s="38"/>
      <c r="W126" s="38"/>
      <c r="X126" s="38"/>
      <c r="Y126" s="38"/>
      <c r="Z126" s="38"/>
      <c r="AA126" s="38"/>
      <c r="AB126" s="38"/>
      <c r="AC126" s="38"/>
      <c r="AD126" s="38"/>
      <c r="AE126" s="38"/>
      <c r="AT126" s="19" t="s">
        <v>156</v>
      </c>
      <c r="AU126" s="19" t="s">
        <v>84</v>
      </c>
    </row>
    <row r="127" s="2" customFormat="1" ht="16.5" customHeight="1">
      <c r="A127" s="38"/>
      <c r="B127" s="179"/>
      <c r="C127" s="180" t="s">
        <v>84</v>
      </c>
      <c r="D127" s="180" t="s">
        <v>147</v>
      </c>
      <c r="E127" s="181" t="s">
        <v>1963</v>
      </c>
      <c r="F127" s="182" t="s">
        <v>1964</v>
      </c>
      <c r="G127" s="183" t="s">
        <v>789</v>
      </c>
      <c r="H127" s="184">
        <v>1</v>
      </c>
      <c r="I127" s="185"/>
      <c r="J127" s="186">
        <f>ROUND(I127*H127,2)</f>
        <v>0</v>
      </c>
      <c r="K127" s="182" t="s">
        <v>151</v>
      </c>
      <c r="L127" s="39"/>
      <c r="M127" s="187" t="s">
        <v>1</v>
      </c>
      <c r="N127" s="188" t="s">
        <v>39</v>
      </c>
      <c r="O127" s="77"/>
      <c r="P127" s="189">
        <f>O127*H127</f>
        <v>0</v>
      </c>
      <c r="Q127" s="189">
        <v>0</v>
      </c>
      <c r="R127" s="189">
        <f>Q127*H127</f>
        <v>0</v>
      </c>
      <c r="S127" s="189">
        <v>0</v>
      </c>
      <c r="T127" s="190">
        <f>S127*H127</f>
        <v>0</v>
      </c>
      <c r="U127" s="38"/>
      <c r="V127" s="38"/>
      <c r="W127" s="38"/>
      <c r="X127" s="38"/>
      <c r="Y127" s="38"/>
      <c r="Z127" s="38"/>
      <c r="AA127" s="38"/>
      <c r="AB127" s="38"/>
      <c r="AC127" s="38"/>
      <c r="AD127" s="38"/>
      <c r="AE127" s="38"/>
      <c r="AR127" s="191" t="s">
        <v>1960</v>
      </c>
      <c r="AT127" s="191" t="s">
        <v>147</v>
      </c>
      <c r="AU127" s="191" t="s">
        <v>84</v>
      </c>
      <c r="AY127" s="19" t="s">
        <v>145</v>
      </c>
      <c r="BE127" s="192">
        <f>IF(N127="základní",J127,0)</f>
        <v>0</v>
      </c>
      <c r="BF127" s="192">
        <f>IF(N127="snížená",J127,0)</f>
        <v>0</v>
      </c>
      <c r="BG127" s="192">
        <f>IF(N127="zákl. přenesená",J127,0)</f>
        <v>0</v>
      </c>
      <c r="BH127" s="192">
        <f>IF(N127="sníž. přenesená",J127,0)</f>
        <v>0</v>
      </c>
      <c r="BI127" s="192">
        <f>IF(N127="nulová",J127,0)</f>
        <v>0</v>
      </c>
      <c r="BJ127" s="19" t="s">
        <v>82</v>
      </c>
      <c r="BK127" s="192">
        <f>ROUND(I127*H127,2)</f>
        <v>0</v>
      </c>
      <c r="BL127" s="19" t="s">
        <v>1960</v>
      </c>
      <c r="BM127" s="191" t="s">
        <v>1965</v>
      </c>
    </row>
    <row r="128" s="2" customFormat="1">
      <c r="A128" s="38"/>
      <c r="B128" s="39"/>
      <c r="C128" s="38"/>
      <c r="D128" s="193" t="s">
        <v>154</v>
      </c>
      <c r="E128" s="38"/>
      <c r="F128" s="194" t="s">
        <v>1964</v>
      </c>
      <c r="G128" s="38"/>
      <c r="H128" s="38"/>
      <c r="I128" s="195"/>
      <c r="J128" s="38"/>
      <c r="K128" s="38"/>
      <c r="L128" s="39"/>
      <c r="M128" s="196"/>
      <c r="N128" s="197"/>
      <c r="O128" s="77"/>
      <c r="P128" s="77"/>
      <c r="Q128" s="77"/>
      <c r="R128" s="77"/>
      <c r="S128" s="77"/>
      <c r="T128" s="78"/>
      <c r="U128" s="38"/>
      <c r="V128" s="38"/>
      <c r="W128" s="38"/>
      <c r="X128" s="38"/>
      <c r="Y128" s="38"/>
      <c r="Z128" s="38"/>
      <c r="AA128" s="38"/>
      <c r="AB128" s="38"/>
      <c r="AC128" s="38"/>
      <c r="AD128" s="38"/>
      <c r="AE128" s="38"/>
      <c r="AT128" s="19" t="s">
        <v>154</v>
      </c>
      <c r="AU128" s="19" t="s">
        <v>84</v>
      </c>
    </row>
    <row r="129" s="2" customFormat="1">
      <c r="A129" s="38"/>
      <c r="B129" s="39"/>
      <c r="C129" s="38"/>
      <c r="D129" s="198" t="s">
        <v>156</v>
      </c>
      <c r="E129" s="38"/>
      <c r="F129" s="199" t="s">
        <v>1966</v>
      </c>
      <c r="G129" s="38"/>
      <c r="H129" s="38"/>
      <c r="I129" s="195"/>
      <c r="J129" s="38"/>
      <c r="K129" s="38"/>
      <c r="L129" s="39"/>
      <c r="M129" s="196"/>
      <c r="N129" s="197"/>
      <c r="O129" s="77"/>
      <c r="P129" s="77"/>
      <c r="Q129" s="77"/>
      <c r="R129" s="77"/>
      <c r="S129" s="77"/>
      <c r="T129" s="78"/>
      <c r="U129" s="38"/>
      <c r="V129" s="38"/>
      <c r="W129" s="38"/>
      <c r="X129" s="38"/>
      <c r="Y129" s="38"/>
      <c r="Z129" s="38"/>
      <c r="AA129" s="38"/>
      <c r="AB129" s="38"/>
      <c r="AC129" s="38"/>
      <c r="AD129" s="38"/>
      <c r="AE129" s="38"/>
      <c r="AT129" s="19" t="s">
        <v>156</v>
      </c>
      <c r="AU129" s="19" t="s">
        <v>84</v>
      </c>
    </row>
    <row r="130" s="2" customFormat="1" ht="16.5" customHeight="1">
      <c r="A130" s="38"/>
      <c r="B130" s="179"/>
      <c r="C130" s="180" t="s">
        <v>166</v>
      </c>
      <c r="D130" s="180" t="s">
        <v>147</v>
      </c>
      <c r="E130" s="181" t="s">
        <v>1967</v>
      </c>
      <c r="F130" s="182" t="s">
        <v>1968</v>
      </c>
      <c r="G130" s="183" t="s">
        <v>789</v>
      </c>
      <c r="H130" s="184">
        <v>1</v>
      </c>
      <c r="I130" s="185"/>
      <c r="J130" s="186">
        <f>ROUND(I130*H130,2)</f>
        <v>0</v>
      </c>
      <c r="K130" s="182" t="s">
        <v>151</v>
      </c>
      <c r="L130" s="39"/>
      <c r="M130" s="187" t="s">
        <v>1</v>
      </c>
      <c r="N130" s="188" t="s">
        <v>39</v>
      </c>
      <c r="O130" s="77"/>
      <c r="P130" s="189">
        <f>O130*H130</f>
        <v>0</v>
      </c>
      <c r="Q130" s="189">
        <v>0</v>
      </c>
      <c r="R130" s="189">
        <f>Q130*H130</f>
        <v>0</v>
      </c>
      <c r="S130" s="189">
        <v>0</v>
      </c>
      <c r="T130" s="190">
        <f>S130*H130</f>
        <v>0</v>
      </c>
      <c r="U130" s="38"/>
      <c r="V130" s="38"/>
      <c r="W130" s="38"/>
      <c r="X130" s="38"/>
      <c r="Y130" s="38"/>
      <c r="Z130" s="38"/>
      <c r="AA130" s="38"/>
      <c r="AB130" s="38"/>
      <c r="AC130" s="38"/>
      <c r="AD130" s="38"/>
      <c r="AE130" s="38"/>
      <c r="AR130" s="191" t="s">
        <v>1960</v>
      </c>
      <c r="AT130" s="191" t="s">
        <v>147</v>
      </c>
      <c r="AU130" s="191" t="s">
        <v>84</v>
      </c>
      <c r="AY130" s="19" t="s">
        <v>145</v>
      </c>
      <c r="BE130" s="192">
        <f>IF(N130="základní",J130,0)</f>
        <v>0</v>
      </c>
      <c r="BF130" s="192">
        <f>IF(N130="snížená",J130,0)</f>
        <v>0</v>
      </c>
      <c r="BG130" s="192">
        <f>IF(N130="zákl. přenesená",J130,0)</f>
        <v>0</v>
      </c>
      <c r="BH130" s="192">
        <f>IF(N130="sníž. přenesená",J130,0)</f>
        <v>0</v>
      </c>
      <c r="BI130" s="192">
        <f>IF(N130="nulová",J130,0)</f>
        <v>0</v>
      </c>
      <c r="BJ130" s="19" t="s">
        <v>82</v>
      </c>
      <c r="BK130" s="192">
        <f>ROUND(I130*H130,2)</f>
        <v>0</v>
      </c>
      <c r="BL130" s="19" t="s">
        <v>1960</v>
      </c>
      <c r="BM130" s="191" t="s">
        <v>1969</v>
      </c>
    </row>
    <row r="131" s="2" customFormat="1">
      <c r="A131" s="38"/>
      <c r="B131" s="39"/>
      <c r="C131" s="38"/>
      <c r="D131" s="193" t="s">
        <v>154</v>
      </c>
      <c r="E131" s="38"/>
      <c r="F131" s="194" t="s">
        <v>1968</v>
      </c>
      <c r="G131" s="38"/>
      <c r="H131" s="38"/>
      <c r="I131" s="195"/>
      <c r="J131" s="38"/>
      <c r="K131" s="38"/>
      <c r="L131" s="39"/>
      <c r="M131" s="196"/>
      <c r="N131" s="197"/>
      <c r="O131" s="77"/>
      <c r="P131" s="77"/>
      <c r="Q131" s="77"/>
      <c r="R131" s="77"/>
      <c r="S131" s="77"/>
      <c r="T131" s="78"/>
      <c r="U131" s="38"/>
      <c r="V131" s="38"/>
      <c r="W131" s="38"/>
      <c r="X131" s="38"/>
      <c r="Y131" s="38"/>
      <c r="Z131" s="38"/>
      <c r="AA131" s="38"/>
      <c r="AB131" s="38"/>
      <c r="AC131" s="38"/>
      <c r="AD131" s="38"/>
      <c r="AE131" s="38"/>
      <c r="AT131" s="19" t="s">
        <v>154</v>
      </c>
      <c r="AU131" s="19" t="s">
        <v>84</v>
      </c>
    </row>
    <row r="132" s="2" customFormat="1">
      <c r="A132" s="38"/>
      <c r="B132" s="39"/>
      <c r="C132" s="38"/>
      <c r="D132" s="198" t="s">
        <v>156</v>
      </c>
      <c r="E132" s="38"/>
      <c r="F132" s="199" t="s">
        <v>1970</v>
      </c>
      <c r="G132" s="38"/>
      <c r="H132" s="38"/>
      <c r="I132" s="195"/>
      <c r="J132" s="38"/>
      <c r="K132" s="38"/>
      <c r="L132" s="39"/>
      <c r="M132" s="196"/>
      <c r="N132" s="197"/>
      <c r="O132" s="77"/>
      <c r="P132" s="77"/>
      <c r="Q132" s="77"/>
      <c r="R132" s="77"/>
      <c r="S132" s="77"/>
      <c r="T132" s="78"/>
      <c r="U132" s="38"/>
      <c r="V132" s="38"/>
      <c r="W132" s="38"/>
      <c r="X132" s="38"/>
      <c r="Y132" s="38"/>
      <c r="Z132" s="38"/>
      <c r="AA132" s="38"/>
      <c r="AB132" s="38"/>
      <c r="AC132" s="38"/>
      <c r="AD132" s="38"/>
      <c r="AE132" s="38"/>
      <c r="AT132" s="19" t="s">
        <v>156</v>
      </c>
      <c r="AU132" s="19" t="s">
        <v>84</v>
      </c>
    </row>
    <row r="133" s="12" customFormat="1" ht="22.8" customHeight="1">
      <c r="A133" s="12"/>
      <c r="B133" s="166"/>
      <c r="C133" s="12"/>
      <c r="D133" s="167" t="s">
        <v>73</v>
      </c>
      <c r="E133" s="177" t="s">
        <v>1971</v>
      </c>
      <c r="F133" s="177" t="s">
        <v>1972</v>
      </c>
      <c r="G133" s="12"/>
      <c r="H133" s="12"/>
      <c r="I133" s="169"/>
      <c r="J133" s="178">
        <f>BK133</f>
        <v>0</v>
      </c>
      <c r="K133" s="12"/>
      <c r="L133" s="166"/>
      <c r="M133" s="171"/>
      <c r="N133" s="172"/>
      <c r="O133" s="172"/>
      <c r="P133" s="173">
        <f>SUM(P134:P136)</f>
        <v>0</v>
      </c>
      <c r="Q133" s="172"/>
      <c r="R133" s="173">
        <f>SUM(R134:R136)</f>
        <v>0</v>
      </c>
      <c r="S133" s="172"/>
      <c r="T133" s="174">
        <f>SUM(T134:T136)</f>
        <v>0</v>
      </c>
      <c r="U133" s="12"/>
      <c r="V133" s="12"/>
      <c r="W133" s="12"/>
      <c r="X133" s="12"/>
      <c r="Y133" s="12"/>
      <c r="Z133" s="12"/>
      <c r="AA133" s="12"/>
      <c r="AB133" s="12"/>
      <c r="AC133" s="12"/>
      <c r="AD133" s="12"/>
      <c r="AE133" s="12"/>
      <c r="AR133" s="167" t="s">
        <v>182</v>
      </c>
      <c r="AT133" s="175" t="s">
        <v>73</v>
      </c>
      <c r="AU133" s="175" t="s">
        <v>82</v>
      </c>
      <c r="AY133" s="167" t="s">
        <v>145</v>
      </c>
      <c r="BK133" s="176">
        <f>SUM(BK134:BK136)</f>
        <v>0</v>
      </c>
    </row>
    <row r="134" s="2" customFormat="1" ht="21.75" customHeight="1">
      <c r="A134" s="38"/>
      <c r="B134" s="179"/>
      <c r="C134" s="180" t="s">
        <v>152</v>
      </c>
      <c r="D134" s="180" t="s">
        <v>147</v>
      </c>
      <c r="E134" s="181" t="s">
        <v>1973</v>
      </c>
      <c r="F134" s="182" t="s">
        <v>1974</v>
      </c>
      <c r="G134" s="183" t="s">
        <v>789</v>
      </c>
      <c r="H134" s="184">
        <v>1</v>
      </c>
      <c r="I134" s="185"/>
      <c r="J134" s="186">
        <f>ROUND(I134*H134,2)</f>
        <v>0</v>
      </c>
      <c r="K134" s="182" t="s">
        <v>151</v>
      </c>
      <c r="L134" s="39"/>
      <c r="M134" s="187" t="s">
        <v>1</v>
      </c>
      <c r="N134" s="188" t="s">
        <v>39</v>
      </c>
      <c r="O134" s="77"/>
      <c r="P134" s="189">
        <f>O134*H134</f>
        <v>0</v>
      </c>
      <c r="Q134" s="189">
        <v>0</v>
      </c>
      <c r="R134" s="189">
        <f>Q134*H134</f>
        <v>0</v>
      </c>
      <c r="S134" s="189">
        <v>0</v>
      </c>
      <c r="T134" s="190">
        <f>S134*H134</f>
        <v>0</v>
      </c>
      <c r="U134" s="38"/>
      <c r="V134" s="38"/>
      <c r="W134" s="38"/>
      <c r="X134" s="38"/>
      <c r="Y134" s="38"/>
      <c r="Z134" s="38"/>
      <c r="AA134" s="38"/>
      <c r="AB134" s="38"/>
      <c r="AC134" s="38"/>
      <c r="AD134" s="38"/>
      <c r="AE134" s="38"/>
      <c r="AR134" s="191" t="s">
        <v>1960</v>
      </c>
      <c r="AT134" s="191" t="s">
        <v>147</v>
      </c>
      <c r="AU134" s="191" t="s">
        <v>84</v>
      </c>
      <c r="AY134" s="19" t="s">
        <v>145</v>
      </c>
      <c r="BE134" s="192">
        <f>IF(N134="základní",J134,0)</f>
        <v>0</v>
      </c>
      <c r="BF134" s="192">
        <f>IF(N134="snížená",J134,0)</f>
        <v>0</v>
      </c>
      <c r="BG134" s="192">
        <f>IF(N134="zákl. přenesená",J134,0)</f>
        <v>0</v>
      </c>
      <c r="BH134" s="192">
        <f>IF(N134="sníž. přenesená",J134,0)</f>
        <v>0</v>
      </c>
      <c r="BI134" s="192">
        <f>IF(N134="nulová",J134,0)</f>
        <v>0</v>
      </c>
      <c r="BJ134" s="19" t="s">
        <v>82</v>
      </c>
      <c r="BK134" s="192">
        <f>ROUND(I134*H134,2)</f>
        <v>0</v>
      </c>
      <c r="BL134" s="19" t="s">
        <v>1960</v>
      </c>
      <c r="BM134" s="191" t="s">
        <v>1975</v>
      </c>
    </row>
    <row r="135" s="2" customFormat="1">
      <c r="A135" s="38"/>
      <c r="B135" s="39"/>
      <c r="C135" s="38"/>
      <c r="D135" s="193" t="s">
        <v>154</v>
      </c>
      <c r="E135" s="38"/>
      <c r="F135" s="194" t="s">
        <v>1974</v>
      </c>
      <c r="G135" s="38"/>
      <c r="H135" s="38"/>
      <c r="I135" s="195"/>
      <c r="J135" s="38"/>
      <c r="K135" s="38"/>
      <c r="L135" s="39"/>
      <c r="M135" s="196"/>
      <c r="N135" s="197"/>
      <c r="O135" s="77"/>
      <c r="P135" s="77"/>
      <c r="Q135" s="77"/>
      <c r="R135" s="77"/>
      <c r="S135" s="77"/>
      <c r="T135" s="78"/>
      <c r="U135" s="38"/>
      <c r="V135" s="38"/>
      <c r="W135" s="38"/>
      <c r="X135" s="38"/>
      <c r="Y135" s="38"/>
      <c r="Z135" s="38"/>
      <c r="AA135" s="38"/>
      <c r="AB135" s="38"/>
      <c r="AC135" s="38"/>
      <c r="AD135" s="38"/>
      <c r="AE135" s="38"/>
      <c r="AT135" s="19" t="s">
        <v>154</v>
      </c>
      <c r="AU135" s="19" t="s">
        <v>84</v>
      </c>
    </row>
    <row r="136" s="2" customFormat="1">
      <c r="A136" s="38"/>
      <c r="B136" s="39"/>
      <c r="C136" s="38"/>
      <c r="D136" s="198" t="s">
        <v>156</v>
      </c>
      <c r="E136" s="38"/>
      <c r="F136" s="199" t="s">
        <v>1976</v>
      </c>
      <c r="G136" s="38"/>
      <c r="H136" s="38"/>
      <c r="I136" s="195"/>
      <c r="J136" s="38"/>
      <c r="K136" s="38"/>
      <c r="L136" s="39"/>
      <c r="M136" s="196"/>
      <c r="N136" s="197"/>
      <c r="O136" s="77"/>
      <c r="P136" s="77"/>
      <c r="Q136" s="77"/>
      <c r="R136" s="77"/>
      <c r="S136" s="77"/>
      <c r="T136" s="78"/>
      <c r="U136" s="38"/>
      <c r="V136" s="38"/>
      <c r="W136" s="38"/>
      <c r="X136" s="38"/>
      <c r="Y136" s="38"/>
      <c r="Z136" s="38"/>
      <c r="AA136" s="38"/>
      <c r="AB136" s="38"/>
      <c r="AC136" s="38"/>
      <c r="AD136" s="38"/>
      <c r="AE136" s="38"/>
      <c r="AT136" s="19" t="s">
        <v>156</v>
      </c>
      <c r="AU136" s="19" t="s">
        <v>84</v>
      </c>
    </row>
    <row r="137" s="12" customFormat="1" ht="22.8" customHeight="1">
      <c r="A137" s="12"/>
      <c r="B137" s="166"/>
      <c r="C137" s="12"/>
      <c r="D137" s="167" t="s">
        <v>73</v>
      </c>
      <c r="E137" s="177" t="s">
        <v>1977</v>
      </c>
      <c r="F137" s="177" t="s">
        <v>1978</v>
      </c>
      <c r="G137" s="12"/>
      <c r="H137" s="12"/>
      <c r="I137" s="169"/>
      <c r="J137" s="178">
        <f>BK137</f>
        <v>0</v>
      </c>
      <c r="K137" s="12"/>
      <c r="L137" s="166"/>
      <c r="M137" s="171"/>
      <c r="N137" s="172"/>
      <c r="O137" s="172"/>
      <c r="P137" s="173">
        <f>SUM(P138:P143)</f>
        <v>0</v>
      </c>
      <c r="Q137" s="172"/>
      <c r="R137" s="173">
        <f>SUM(R138:R143)</f>
        <v>0</v>
      </c>
      <c r="S137" s="172"/>
      <c r="T137" s="174">
        <f>SUM(T138:T143)</f>
        <v>0</v>
      </c>
      <c r="U137" s="12"/>
      <c r="V137" s="12"/>
      <c r="W137" s="12"/>
      <c r="X137" s="12"/>
      <c r="Y137" s="12"/>
      <c r="Z137" s="12"/>
      <c r="AA137" s="12"/>
      <c r="AB137" s="12"/>
      <c r="AC137" s="12"/>
      <c r="AD137" s="12"/>
      <c r="AE137" s="12"/>
      <c r="AR137" s="167" t="s">
        <v>182</v>
      </c>
      <c r="AT137" s="175" t="s">
        <v>73</v>
      </c>
      <c r="AU137" s="175" t="s">
        <v>82</v>
      </c>
      <c r="AY137" s="167" t="s">
        <v>145</v>
      </c>
      <c r="BK137" s="176">
        <f>SUM(BK138:BK143)</f>
        <v>0</v>
      </c>
    </row>
    <row r="138" s="2" customFormat="1" ht="21.75" customHeight="1">
      <c r="A138" s="38"/>
      <c r="B138" s="179"/>
      <c r="C138" s="180" t="s">
        <v>182</v>
      </c>
      <c r="D138" s="180" t="s">
        <v>147</v>
      </c>
      <c r="E138" s="181" t="s">
        <v>1979</v>
      </c>
      <c r="F138" s="182" t="s">
        <v>1980</v>
      </c>
      <c r="G138" s="183" t="s">
        <v>789</v>
      </c>
      <c r="H138" s="184">
        <v>1</v>
      </c>
      <c r="I138" s="185"/>
      <c r="J138" s="186">
        <f>ROUND(I138*H138,2)</f>
        <v>0</v>
      </c>
      <c r="K138" s="182" t="s">
        <v>151</v>
      </c>
      <c r="L138" s="39"/>
      <c r="M138" s="187" t="s">
        <v>1</v>
      </c>
      <c r="N138" s="188" t="s">
        <v>39</v>
      </c>
      <c r="O138" s="77"/>
      <c r="P138" s="189">
        <f>O138*H138</f>
        <v>0</v>
      </c>
      <c r="Q138" s="189">
        <v>0</v>
      </c>
      <c r="R138" s="189">
        <f>Q138*H138</f>
        <v>0</v>
      </c>
      <c r="S138" s="189">
        <v>0</v>
      </c>
      <c r="T138" s="190">
        <f>S138*H138</f>
        <v>0</v>
      </c>
      <c r="U138" s="38"/>
      <c r="V138" s="38"/>
      <c r="W138" s="38"/>
      <c r="X138" s="38"/>
      <c r="Y138" s="38"/>
      <c r="Z138" s="38"/>
      <c r="AA138" s="38"/>
      <c r="AB138" s="38"/>
      <c r="AC138" s="38"/>
      <c r="AD138" s="38"/>
      <c r="AE138" s="38"/>
      <c r="AR138" s="191" t="s">
        <v>1960</v>
      </c>
      <c r="AT138" s="191" t="s">
        <v>147</v>
      </c>
      <c r="AU138" s="191" t="s">
        <v>84</v>
      </c>
      <c r="AY138" s="19" t="s">
        <v>145</v>
      </c>
      <c r="BE138" s="192">
        <f>IF(N138="základní",J138,0)</f>
        <v>0</v>
      </c>
      <c r="BF138" s="192">
        <f>IF(N138="snížená",J138,0)</f>
        <v>0</v>
      </c>
      <c r="BG138" s="192">
        <f>IF(N138="zákl. přenesená",J138,0)</f>
        <v>0</v>
      </c>
      <c r="BH138" s="192">
        <f>IF(N138="sníž. přenesená",J138,0)</f>
        <v>0</v>
      </c>
      <c r="BI138" s="192">
        <f>IF(N138="nulová",J138,0)</f>
        <v>0</v>
      </c>
      <c r="BJ138" s="19" t="s">
        <v>82</v>
      </c>
      <c r="BK138" s="192">
        <f>ROUND(I138*H138,2)</f>
        <v>0</v>
      </c>
      <c r="BL138" s="19" t="s">
        <v>1960</v>
      </c>
      <c r="BM138" s="191" t="s">
        <v>1981</v>
      </c>
    </row>
    <row r="139" s="2" customFormat="1">
      <c r="A139" s="38"/>
      <c r="B139" s="39"/>
      <c r="C139" s="38"/>
      <c r="D139" s="193" t="s">
        <v>154</v>
      </c>
      <c r="E139" s="38"/>
      <c r="F139" s="194" t="s">
        <v>1980</v>
      </c>
      <c r="G139" s="38"/>
      <c r="H139" s="38"/>
      <c r="I139" s="195"/>
      <c r="J139" s="38"/>
      <c r="K139" s="38"/>
      <c r="L139" s="39"/>
      <c r="M139" s="196"/>
      <c r="N139" s="197"/>
      <c r="O139" s="77"/>
      <c r="P139" s="77"/>
      <c r="Q139" s="77"/>
      <c r="R139" s="77"/>
      <c r="S139" s="77"/>
      <c r="T139" s="78"/>
      <c r="U139" s="38"/>
      <c r="V139" s="38"/>
      <c r="W139" s="38"/>
      <c r="X139" s="38"/>
      <c r="Y139" s="38"/>
      <c r="Z139" s="38"/>
      <c r="AA139" s="38"/>
      <c r="AB139" s="38"/>
      <c r="AC139" s="38"/>
      <c r="AD139" s="38"/>
      <c r="AE139" s="38"/>
      <c r="AT139" s="19" t="s">
        <v>154</v>
      </c>
      <c r="AU139" s="19" t="s">
        <v>84</v>
      </c>
    </row>
    <row r="140" s="2" customFormat="1">
      <c r="A140" s="38"/>
      <c r="B140" s="39"/>
      <c r="C140" s="38"/>
      <c r="D140" s="198" t="s">
        <v>156</v>
      </c>
      <c r="E140" s="38"/>
      <c r="F140" s="199" t="s">
        <v>1982</v>
      </c>
      <c r="G140" s="38"/>
      <c r="H140" s="38"/>
      <c r="I140" s="195"/>
      <c r="J140" s="38"/>
      <c r="K140" s="38"/>
      <c r="L140" s="39"/>
      <c r="M140" s="196"/>
      <c r="N140" s="197"/>
      <c r="O140" s="77"/>
      <c r="P140" s="77"/>
      <c r="Q140" s="77"/>
      <c r="R140" s="77"/>
      <c r="S140" s="77"/>
      <c r="T140" s="78"/>
      <c r="U140" s="38"/>
      <c r="V140" s="38"/>
      <c r="W140" s="38"/>
      <c r="X140" s="38"/>
      <c r="Y140" s="38"/>
      <c r="Z140" s="38"/>
      <c r="AA140" s="38"/>
      <c r="AB140" s="38"/>
      <c r="AC140" s="38"/>
      <c r="AD140" s="38"/>
      <c r="AE140" s="38"/>
      <c r="AT140" s="19" t="s">
        <v>156</v>
      </c>
      <c r="AU140" s="19" t="s">
        <v>84</v>
      </c>
    </row>
    <row r="141" s="2" customFormat="1" ht="16.5" customHeight="1">
      <c r="A141" s="38"/>
      <c r="B141" s="179"/>
      <c r="C141" s="180" t="s">
        <v>190</v>
      </c>
      <c r="D141" s="180" t="s">
        <v>147</v>
      </c>
      <c r="E141" s="181" t="s">
        <v>1983</v>
      </c>
      <c r="F141" s="182" t="s">
        <v>1984</v>
      </c>
      <c r="G141" s="183" t="s">
        <v>789</v>
      </c>
      <c r="H141" s="184">
        <v>1</v>
      </c>
      <c r="I141" s="185"/>
      <c r="J141" s="186">
        <f>ROUND(I141*H141,2)</f>
        <v>0</v>
      </c>
      <c r="K141" s="182" t="s">
        <v>151</v>
      </c>
      <c r="L141" s="39"/>
      <c r="M141" s="187" t="s">
        <v>1</v>
      </c>
      <c r="N141" s="188" t="s">
        <v>39</v>
      </c>
      <c r="O141" s="77"/>
      <c r="P141" s="189">
        <f>O141*H141</f>
        <v>0</v>
      </c>
      <c r="Q141" s="189">
        <v>0</v>
      </c>
      <c r="R141" s="189">
        <f>Q141*H141</f>
        <v>0</v>
      </c>
      <c r="S141" s="189">
        <v>0</v>
      </c>
      <c r="T141" s="190">
        <f>S141*H141</f>
        <v>0</v>
      </c>
      <c r="U141" s="38"/>
      <c r="V141" s="38"/>
      <c r="W141" s="38"/>
      <c r="X141" s="38"/>
      <c r="Y141" s="38"/>
      <c r="Z141" s="38"/>
      <c r="AA141" s="38"/>
      <c r="AB141" s="38"/>
      <c r="AC141" s="38"/>
      <c r="AD141" s="38"/>
      <c r="AE141" s="38"/>
      <c r="AR141" s="191" t="s">
        <v>1960</v>
      </c>
      <c r="AT141" s="191" t="s">
        <v>147</v>
      </c>
      <c r="AU141" s="191" t="s">
        <v>84</v>
      </c>
      <c r="AY141" s="19" t="s">
        <v>145</v>
      </c>
      <c r="BE141" s="192">
        <f>IF(N141="základní",J141,0)</f>
        <v>0</v>
      </c>
      <c r="BF141" s="192">
        <f>IF(N141="snížená",J141,0)</f>
        <v>0</v>
      </c>
      <c r="BG141" s="192">
        <f>IF(N141="zákl. přenesená",J141,0)</f>
        <v>0</v>
      </c>
      <c r="BH141" s="192">
        <f>IF(N141="sníž. přenesená",J141,0)</f>
        <v>0</v>
      </c>
      <c r="BI141" s="192">
        <f>IF(N141="nulová",J141,0)</f>
        <v>0</v>
      </c>
      <c r="BJ141" s="19" t="s">
        <v>82</v>
      </c>
      <c r="BK141" s="192">
        <f>ROUND(I141*H141,2)</f>
        <v>0</v>
      </c>
      <c r="BL141" s="19" t="s">
        <v>1960</v>
      </c>
      <c r="BM141" s="191" t="s">
        <v>1985</v>
      </c>
    </row>
    <row r="142" s="2" customFormat="1">
      <c r="A142" s="38"/>
      <c r="B142" s="39"/>
      <c r="C142" s="38"/>
      <c r="D142" s="193" t="s">
        <v>154</v>
      </c>
      <c r="E142" s="38"/>
      <c r="F142" s="194" t="s">
        <v>1984</v>
      </c>
      <c r="G142" s="38"/>
      <c r="H142" s="38"/>
      <c r="I142" s="195"/>
      <c r="J142" s="38"/>
      <c r="K142" s="38"/>
      <c r="L142" s="39"/>
      <c r="M142" s="196"/>
      <c r="N142" s="197"/>
      <c r="O142" s="77"/>
      <c r="P142" s="77"/>
      <c r="Q142" s="77"/>
      <c r="R142" s="77"/>
      <c r="S142" s="77"/>
      <c r="T142" s="78"/>
      <c r="U142" s="38"/>
      <c r="V142" s="38"/>
      <c r="W142" s="38"/>
      <c r="X142" s="38"/>
      <c r="Y142" s="38"/>
      <c r="Z142" s="38"/>
      <c r="AA142" s="38"/>
      <c r="AB142" s="38"/>
      <c r="AC142" s="38"/>
      <c r="AD142" s="38"/>
      <c r="AE142" s="38"/>
      <c r="AT142" s="19" t="s">
        <v>154</v>
      </c>
      <c r="AU142" s="19" t="s">
        <v>84</v>
      </c>
    </row>
    <row r="143" s="2" customFormat="1">
      <c r="A143" s="38"/>
      <c r="B143" s="39"/>
      <c r="C143" s="38"/>
      <c r="D143" s="198" t="s">
        <v>156</v>
      </c>
      <c r="E143" s="38"/>
      <c r="F143" s="199" t="s">
        <v>1986</v>
      </c>
      <c r="G143" s="38"/>
      <c r="H143" s="38"/>
      <c r="I143" s="195"/>
      <c r="J143" s="38"/>
      <c r="K143" s="38"/>
      <c r="L143" s="39"/>
      <c r="M143" s="196"/>
      <c r="N143" s="197"/>
      <c r="O143" s="77"/>
      <c r="P143" s="77"/>
      <c r="Q143" s="77"/>
      <c r="R143" s="77"/>
      <c r="S143" s="77"/>
      <c r="T143" s="78"/>
      <c r="U143" s="38"/>
      <c r="V143" s="38"/>
      <c r="W143" s="38"/>
      <c r="X143" s="38"/>
      <c r="Y143" s="38"/>
      <c r="Z143" s="38"/>
      <c r="AA143" s="38"/>
      <c r="AB143" s="38"/>
      <c r="AC143" s="38"/>
      <c r="AD143" s="38"/>
      <c r="AE143" s="38"/>
      <c r="AT143" s="19" t="s">
        <v>156</v>
      </c>
      <c r="AU143" s="19" t="s">
        <v>84</v>
      </c>
    </row>
    <row r="144" s="12" customFormat="1" ht="22.8" customHeight="1">
      <c r="A144" s="12"/>
      <c r="B144" s="166"/>
      <c r="C144" s="12"/>
      <c r="D144" s="167" t="s">
        <v>73</v>
      </c>
      <c r="E144" s="177" t="s">
        <v>1987</v>
      </c>
      <c r="F144" s="177" t="s">
        <v>1988</v>
      </c>
      <c r="G144" s="12"/>
      <c r="H144" s="12"/>
      <c r="I144" s="169"/>
      <c r="J144" s="178">
        <f>BK144</f>
        <v>0</v>
      </c>
      <c r="K144" s="12"/>
      <c r="L144" s="166"/>
      <c r="M144" s="171"/>
      <c r="N144" s="172"/>
      <c r="O144" s="172"/>
      <c r="P144" s="173">
        <f>SUM(P145:P147)</f>
        <v>0</v>
      </c>
      <c r="Q144" s="172"/>
      <c r="R144" s="173">
        <f>SUM(R145:R147)</f>
        <v>0</v>
      </c>
      <c r="S144" s="172"/>
      <c r="T144" s="174">
        <f>SUM(T145:T147)</f>
        <v>0</v>
      </c>
      <c r="U144" s="12"/>
      <c r="V144" s="12"/>
      <c r="W144" s="12"/>
      <c r="X144" s="12"/>
      <c r="Y144" s="12"/>
      <c r="Z144" s="12"/>
      <c r="AA144" s="12"/>
      <c r="AB144" s="12"/>
      <c r="AC144" s="12"/>
      <c r="AD144" s="12"/>
      <c r="AE144" s="12"/>
      <c r="AR144" s="167" t="s">
        <v>182</v>
      </c>
      <c r="AT144" s="175" t="s">
        <v>73</v>
      </c>
      <c r="AU144" s="175" t="s">
        <v>82</v>
      </c>
      <c r="AY144" s="167" t="s">
        <v>145</v>
      </c>
      <c r="BK144" s="176">
        <f>SUM(BK145:BK147)</f>
        <v>0</v>
      </c>
    </row>
    <row r="145" s="2" customFormat="1" ht="16.5" customHeight="1">
      <c r="A145" s="38"/>
      <c r="B145" s="179"/>
      <c r="C145" s="180" t="s">
        <v>199</v>
      </c>
      <c r="D145" s="180" t="s">
        <v>147</v>
      </c>
      <c r="E145" s="181" t="s">
        <v>1989</v>
      </c>
      <c r="F145" s="182" t="s">
        <v>1990</v>
      </c>
      <c r="G145" s="183" t="s">
        <v>789</v>
      </c>
      <c r="H145" s="184">
        <v>1</v>
      </c>
      <c r="I145" s="185"/>
      <c r="J145" s="186">
        <f>ROUND(I145*H145,2)</f>
        <v>0</v>
      </c>
      <c r="K145" s="182" t="s">
        <v>151</v>
      </c>
      <c r="L145" s="39"/>
      <c r="M145" s="187" t="s">
        <v>1</v>
      </c>
      <c r="N145" s="188" t="s">
        <v>39</v>
      </c>
      <c r="O145" s="77"/>
      <c r="P145" s="189">
        <f>O145*H145</f>
        <v>0</v>
      </c>
      <c r="Q145" s="189">
        <v>0</v>
      </c>
      <c r="R145" s="189">
        <f>Q145*H145</f>
        <v>0</v>
      </c>
      <c r="S145" s="189">
        <v>0</v>
      </c>
      <c r="T145" s="190">
        <f>S145*H145</f>
        <v>0</v>
      </c>
      <c r="U145" s="38"/>
      <c r="V145" s="38"/>
      <c r="W145" s="38"/>
      <c r="X145" s="38"/>
      <c r="Y145" s="38"/>
      <c r="Z145" s="38"/>
      <c r="AA145" s="38"/>
      <c r="AB145" s="38"/>
      <c r="AC145" s="38"/>
      <c r="AD145" s="38"/>
      <c r="AE145" s="38"/>
      <c r="AR145" s="191" t="s">
        <v>1960</v>
      </c>
      <c r="AT145" s="191" t="s">
        <v>147</v>
      </c>
      <c r="AU145" s="191" t="s">
        <v>84</v>
      </c>
      <c r="AY145" s="19" t="s">
        <v>145</v>
      </c>
      <c r="BE145" s="192">
        <f>IF(N145="základní",J145,0)</f>
        <v>0</v>
      </c>
      <c r="BF145" s="192">
        <f>IF(N145="snížená",J145,0)</f>
        <v>0</v>
      </c>
      <c r="BG145" s="192">
        <f>IF(N145="zákl. přenesená",J145,0)</f>
        <v>0</v>
      </c>
      <c r="BH145" s="192">
        <f>IF(N145="sníž. přenesená",J145,0)</f>
        <v>0</v>
      </c>
      <c r="BI145" s="192">
        <f>IF(N145="nulová",J145,0)</f>
        <v>0</v>
      </c>
      <c r="BJ145" s="19" t="s">
        <v>82</v>
      </c>
      <c r="BK145" s="192">
        <f>ROUND(I145*H145,2)</f>
        <v>0</v>
      </c>
      <c r="BL145" s="19" t="s">
        <v>1960</v>
      </c>
      <c r="BM145" s="191" t="s">
        <v>1991</v>
      </c>
    </row>
    <row r="146" s="2" customFormat="1">
      <c r="A146" s="38"/>
      <c r="B146" s="39"/>
      <c r="C146" s="38"/>
      <c r="D146" s="193" t="s">
        <v>154</v>
      </c>
      <c r="E146" s="38"/>
      <c r="F146" s="194" t="s">
        <v>1990</v>
      </c>
      <c r="G146" s="38"/>
      <c r="H146" s="38"/>
      <c r="I146" s="195"/>
      <c r="J146" s="38"/>
      <c r="K146" s="38"/>
      <c r="L146" s="39"/>
      <c r="M146" s="196"/>
      <c r="N146" s="197"/>
      <c r="O146" s="77"/>
      <c r="P146" s="77"/>
      <c r="Q146" s="77"/>
      <c r="R146" s="77"/>
      <c r="S146" s="77"/>
      <c r="T146" s="78"/>
      <c r="U146" s="38"/>
      <c r="V146" s="38"/>
      <c r="W146" s="38"/>
      <c r="X146" s="38"/>
      <c r="Y146" s="38"/>
      <c r="Z146" s="38"/>
      <c r="AA146" s="38"/>
      <c r="AB146" s="38"/>
      <c r="AC146" s="38"/>
      <c r="AD146" s="38"/>
      <c r="AE146" s="38"/>
      <c r="AT146" s="19" t="s">
        <v>154</v>
      </c>
      <c r="AU146" s="19" t="s">
        <v>84</v>
      </c>
    </row>
    <row r="147" s="2" customFormat="1">
      <c r="A147" s="38"/>
      <c r="B147" s="39"/>
      <c r="C147" s="38"/>
      <c r="D147" s="198" t="s">
        <v>156</v>
      </c>
      <c r="E147" s="38"/>
      <c r="F147" s="199" t="s">
        <v>1992</v>
      </c>
      <c r="G147" s="38"/>
      <c r="H147" s="38"/>
      <c r="I147" s="195"/>
      <c r="J147" s="38"/>
      <c r="K147" s="38"/>
      <c r="L147" s="39"/>
      <c r="M147" s="244"/>
      <c r="N147" s="245"/>
      <c r="O147" s="246"/>
      <c r="P147" s="246"/>
      <c r="Q147" s="246"/>
      <c r="R147" s="246"/>
      <c r="S147" s="246"/>
      <c r="T147" s="247"/>
      <c r="U147" s="38"/>
      <c r="V147" s="38"/>
      <c r="W147" s="38"/>
      <c r="X147" s="38"/>
      <c r="Y147" s="38"/>
      <c r="Z147" s="38"/>
      <c r="AA147" s="38"/>
      <c r="AB147" s="38"/>
      <c r="AC147" s="38"/>
      <c r="AD147" s="38"/>
      <c r="AE147" s="38"/>
      <c r="AT147" s="19" t="s">
        <v>156</v>
      </c>
      <c r="AU147" s="19" t="s">
        <v>84</v>
      </c>
    </row>
    <row r="148" s="2" customFormat="1" ht="6.96" customHeight="1">
      <c r="A148" s="38"/>
      <c r="B148" s="60"/>
      <c r="C148" s="61"/>
      <c r="D148" s="61"/>
      <c r="E148" s="61"/>
      <c r="F148" s="61"/>
      <c r="G148" s="61"/>
      <c r="H148" s="61"/>
      <c r="I148" s="61"/>
      <c r="J148" s="61"/>
      <c r="K148" s="61"/>
      <c r="L148" s="39"/>
      <c r="M148" s="38"/>
      <c r="O148" s="38"/>
      <c r="P148" s="38"/>
      <c r="Q148" s="38"/>
      <c r="R148" s="38"/>
      <c r="S148" s="38"/>
      <c r="T148" s="38"/>
      <c r="U148" s="38"/>
      <c r="V148" s="38"/>
      <c r="W148" s="38"/>
      <c r="X148" s="38"/>
      <c r="Y148" s="38"/>
      <c r="Z148" s="38"/>
      <c r="AA148" s="38"/>
      <c r="AB148" s="38"/>
      <c r="AC148" s="38"/>
      <c r="AD148" s="38"/>
      <c r="AE148" s="38"/>
    </row>
  </sheetData>
  <autoFilter ref="C120:K147"/>
  <mergeCells count="9">
    <mergeCell ref="E7:H7"/>
    <mergeCell ref="E9:H9"/>
    <mergeCell ref="E18:H18"/>
    <mergeCell ref="E27:H27"/>
    <mergeCell ref="E85:H85"/>
    <mergeCell ref="E87:H87"/>
    <mergeCell ref="E111:H111"/>
    <mergeCell ref="E113:H113"/>
    <mergeCell ref="L2:V2"/>
  </mergeCells>
  <hyperlinks>
    <hyperlink ref="F126" r:id="rId1" display="https://podminky.urs.cz/item/CS_URS_2024_02/012002000"/>
    <hyperlink ref="F129" r:id="rId2" display="https://podminky.urs.cz/item/CS_URS_2024_02/013244000"/>
    <hyperlink ref="F132" r:id="rId3" display="https://podminky.urs.cz/item/CS_URS_2024_02/013254000"/>
    <hyperlink ref="F136" r:id="rId4" display="https://podminky.urs.cz/item/CS_URS_2024_02/031002000"/>
    <hyperlink ref="F140" r:id="rId5" display="https://podminky.urs.cz/item/CS_URS_2024_02/041403000"/>
    <hyperlink ref="F143" r:id="rId6" display="https://podminky.urs.cz/item/CS_URS_2024_02/045002000"/>
    <hyperlink ref="F147" r:id="rId7" display="https://podminky.urs.cz/item/CS_URS_2024_02/091803000"/>
  </hyperlinks>
  <pageMargins left="0.39375" right="0.39375" top="0.39375" bottom="0.39375" header="0" footer="0"/>
  <pageSetup paperSize="9" orientation="portrait" blackAndWhite="1" fitToHeight="100"/>
  <headerFooter>
    <oddFooter>&amp;CStrana &amp;P z &amp;N</oddFooter>
  </headerFooter>
  <drawing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8" ma:contentTypeDescription="Vytvoří nový dokument" ma:contentTypeScope="" ma:versionID="1ff1a2ff228e8496d2cdd54681b8c6d9">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8079a8c743d7c1b9f28c862330ab59d"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da4326ac-fbff-448f-9331-72fd366025f5}" ma:internalName="TaxCatchAll" ma:showField="CatchAllData" ma:web="4df82892-9f05-4115-b8bf-20a77a76b5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ed0e5a-0378-45b4-a990-92aa170f3820">
      <Terms xmlns="http://schemas.microsoft.com/office/infopath/2007/PartnerControls"/>
    </lcf76f155ced4ddcb4097134ff3c332f>
    <TaxCatchAll xmlns="4df82892-9f05-4115-b8bf-20a77a76b5d2" xsi:nil="true"/>
  </documentManagement>
</p:properties>
</file>

<file path=customXml/itemProps1.xml><?xml version="1.0" encoding="utf-8"?>
<ds:datastoreItem xmlns:ds="http://schemas.openxmlformats.org/officeDocument/2006/customXml" ds:itemID="{5395CA4B-0C46-455C-B8AA-73453091992B}"/>
</file>

<file path=customXml/itemProps2.xml><?xml version="1.0" encoding="utf-8"?>
<ds:datastoreItem xmlns:ds="http://schemas.openxmlformats.org/officeDocument/2006/customXml" ds:itemID="{6863DED4-4B94-412C-8343-DD9E16E9DA8B}"/>
</file>

<file path=customXml/itemProps3.xml><?xml version="1.0" encoding="utf-8"?>
<ds:datastoreItem xmlns:ds="http://schemas.openxmlformats.org/officeDocument/2006/customXml" ds:itemID="{9804F0C0-B2B5-4657-A6BC-21086305E62A}"/>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Podroužková Markéta</dc:creator>
  <cp:lastModifiedBy>Podroužková Markéta</cp:lastModifiedBy>
  <dcterms:created xsi:type="dcterms:W3CDTF">2025-03-30T20:30:37Z</dcterms:created>
  <dcterms:modified xsi:type="dcterms:W3CDTF">2025-03-30T20:30:44Z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ies>
</file>