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WORK_CAD\  9_24----VDNM, horní zdrž, DPS_2024_\F.Rozpočet - výkaz výměr-oceněný\"/>
    </mc:Choice>
  </mc:AlternateContent>
  <xr:revisionPtr revIDLastSave="0" documentId="13_ncr:1_{6B314185-76BD-415C-AB76-2BA5C2086CBE}" xr6:coauthVersionLast="47" xr6:coauthVersionMax="47" xr10:uidLastSave="{00000000-0000-0000-0000-000000000000}"/>
  <bookViews>
    <workbookView xWindow="-120" yWindow="-120" windowWidth="29040" windowHeight="18240" tabRatio="625" activeTab="5" xr2:uid="{00000000-000D-0000-FFFF-FFFF00000000}"/>
  </bookViews>
  <sheets>
    <sheet name="Rekapitulace" sheetId="36" r:id="rId1"/>
    <sheet name="PS02.1" sheetId="38" r:id="rId2"/>
    <sheet name="PS02.2" sheetId="44" r:id="rId3"/>
    <sheet name="PS02.3" sheetId="45" r:id="rId4"/>
    <sheet name="PS02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'PS02.1'!#REF!</definedName>
    <definedName name="_Toc82598465" localSheetId="1">'PS02.1'!$B$3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'PS02.1'!$2:$2</definedName>
    <definedName name="_xlnm.Print_Area" localSheetId="1">'PS02.1'!$A$1:$F$19</definedName>
    <definedName name="_xlnm.Print_Area" localSheetId="0">Rekapitulace!$A$1:$E$26</definedName>
    <definedName name="Z_41344A30_E23C_11D5_BB3B_C51F840B824A_.wvu.PrintArea" localSheetId="1" hidden="1">'PS02.1'!#REF!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E15" i="36" l="1"/>
  <c r="E20" i="36"/>
  <c r="E25" i="36"/>
  <c r="E32" i="36" s="1"/>
  <c r="E30" i="36"/>
  <c r="E10" i="36"/>
  <c r="F4" i="38"/>
  <c r="F5" i="38"/>
  <c r="F7" i="38"/>
  <c r="F8" i="38"/>
  <c r="F19" i="38" s="1"/>
  <c r="F10" i="38"/>
  <c r="F11" i="38"/>
  <c r="F13" i="38"/>
  <c r="F14" i="38"/>
  <c r="F16" i="38"/>
  <c r="F17" i="38"/>
  <c r="F4" i="44"/>
  <c r="F5" i="44"/>
  <c r="F6" i="44"/>
  <c r="F15" i="44" s="1"/>
  <c r="F7" i="44"/>
  <c r="F8" i="44"/>
  <c r="F9" i="44"/>
  <c r="F10" i="44"/>
  <c r="F11" i="44"/>
  <c r="F12" i="44"/>
  <c r="F13" i="44"/>
  <c r="F14" i="44"/>
  <c r="F17" i="44"/>
  <c r="F18" i="44"/>
  <c r="F19" i="44"/>
  <c r="F20" i="44"/>
  <c r="F21" i="44"/>
  <c r="F22" i="44"/>
  <c r="F24" i="44"/>
  <c r="F25" i="44"/>
  <c r="F26" i="44"/>
  <c r="F27" i="44"/>
  <c r="F28" i="44"/>
  <c r="F29" i="44"/>
  <c r="F31" i="44"/>
  <c r="F32" i="44"/>
  <c r="F33" i="44" s="1"/>
  <c r="F4" i="45"/>
  <c r="F5" i="45"/>
  <c r="F6" i="45"/>
  <c r="F8" i="45"/>
  <c r="F9" i="45"/>
  <c r="F10" i="45"/>
  <c r="F11" i="45"/>
  <c r="F13" i="45"/>
  <c r="F14" i="45"/>
  <c r="F15" i="45"/>
  <c r="F18" i="46"/>
  <c r="F16" i="46"/>
  <c r="F12" i="46"/>
  <c r="F11" i="46"/>
  <c r="F10" i="46"/>
  <c r="F8" i="46"/>
  <c r="F7" i="46"/>
  <c r="F6" i="46"/>
  <c r="F5" i="46"/>
  <c r="F4" i="46"/>
  <c r="F4" i="43"/>
  <c r="F5" i="43"/>
  <c r="F6" i="43" s="1"/>
  <c r="F8" i="43"/>
  <c r="F9" i="43"/>
  <c r="F10" i="43"/>
  <c r="F11" i="43"/>
  <c r="F14" i="43" s="1"/>
  <c r="F12" i="43"/>
  <c r="F13" i="43"/>
  <c r="F16" i="43"/>
  <c r="F17" i="43"/>
  <c r="F35" i="44" l="1"/>
  <c r="F17" i="45"/>
  <c r="F20" i="43"/>
  <c r="D12" i="44" l="1"/>
  <c r="D8" i="43" l="1"/>
  <c r="D26" i="44"/>
  <c r="D21" i="44"/>
  <c r="H6" i="7" l="1"/>
</calcChain>
</file>

<file path=xl/sharedStrings.xml><?xml version="1.0" encoding="utf-8"?>
<sst xmlns="http://schemas.openxmlformats.org/spreadsheetml/2006/main" count="225" uniqueCount="129">
  <si>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</si>
  <si>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</si>
  <si>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</si>
  <si>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</si>
  <si>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</si>
  <si>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</si>
  <si>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</si>
  <si>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</si>
  <si>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</si>
  <si>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</si>
  <si>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</si>
  <si>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</si>
  <si>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</si>
  <si>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</si>
  <si>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</si>
  <si>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</si>
  <si>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</si>
  <si>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</si>
  <si>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</si>
  <si>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</si>
  <si>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</si>
  <si>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</si>
  <si>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</si>
  <si>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</si>
  <si>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</si>
  <si>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</si>
  <si>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</si>
  <si>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</si>
  <si>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</si>
  <si>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</si>
  <si>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</si>
  <si>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</si>
  <si>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</si>
  <si>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</si>
  <si>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</si>
  <si>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</si>
  <si>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Výzisk z likvidace kovového odpadu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</si>
  <si>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</si>
  <si>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</si>
  <si>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</si>
  <si>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</si>
  <si>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</si>
  <si>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</si>
  <si>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 xml:space="preserve"> m2</t>
  </si>
  <si>
    <t>m2</t>
  </si>
  <si>
    <t>sada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</si>
  <si>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</si>
  <si>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</si>
  <si>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</si>
  <si>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</si>
  <si>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</si>
  <si>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</si>
  <si>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>Zahrazení 2. pole z horní i dolní vody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</si>
  <si>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</si>
  <si>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>Odhrazení 2. pole z horní i dolní vody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</si>
  <si>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</si>
  <si>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</si>
  <si>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</si>
  <si>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</si>
  <si>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</si>
  <si>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</si>
  <si>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</si>
  <si>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Demontáž původního segmentového uzávěru</t>
  </si>
  <si>
    <t>Ložiska ramen segmentu - nerezový čep, bronzová pouzdra</t>
  </si>
  <si>
    <t>Výstroj segmentu - lávky, žebříky, mazací potrubní systém</t>
  </si>
  <si>
    <t xml:space="preserve">Demontáž tělesa segmentu - č. v. 0OCK8548-286a - stavba lešení, dělení materiálu, manipulace, odvoz k likvidaci ( celkem  16 880 kg) 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</si>
  <si>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</si>
  <si>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</si>
  <si>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Demontáž ložisek ramen - stavba lešení, demontáž čepů</t>
  </si>
  <si>
    <t>Demontáž ramen - č.v. 0OCK8548-273 - 272, dělení materiálu, manipulace, odvoz k likvidaci</t>
  </si>
  <si>
    <t>Montáž nového segmentového uzávěru</t>
  </si>
  <si>
    <t>Provedení nátěrů ploch montážních svarů</t>
  </si>
  <si>
    <t>Doprava, manipulace, složení částí nového segmentu v průtočném profilu : díly segmentu krajní, střední, ramena, montáž a zajištění čepů ložiska ramen</t>
  </si>
  <si>
    <t>Ustavení dílů pro provedení montážních svarů pláště, defektoskopická kontrola svarů MT, UT, provedení svarů primárních žeber a sekundárních výztuh</t>
  </si>
  <si>
    <t>Montáž sady těsnění segmentu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</si>
  <si>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</si>
  <si>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</si>
  <si>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</si>
  <si>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</si>
  <si>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</si>
  <si>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</si>
  <si>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</si>
  <si>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</si>
  <si>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</si>
  <si>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</si>
  <si>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</si>
  <si>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</si>
  <si>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</si>
  <si>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Pronájem techniky  (pontony, zvedací technika, čluny, čerpadla, apod.)</t>
  </si>
  <si>
    <t>Obsluha plavební techniky</t>
  </si>
  <si>
    <t>Kč/den</t>
  </si>
  <si>
    <t>Sada těsnění segmentu, přítlačných lišt a spojovacího nerezového materiálu, vodících kladek</t>
  </si>
  <si>
    <t>Díly segmentu pro montáž na stavbě</t>
  </si>
  <si>
    <t>PS02 - VDNM, horní zdrž, modernizace segmentu č.2</t>
  </si>
  <si>
    <t>VDNM, horní zdrž – modernizace segmentů přelivových polí, DPS</t>
  </si>
  <si>
    <t>PS02.1 - VDNM, horní zdrž, provizorní hrazení - segment č.2</t>
  </si>
  <si>
    <t>Celkem PS02.1 - Provizorní hrazení segment č.2 :</t>
  </si>
  <si>
    <t>PS02.2 - VDNM, horní zdrž, výměna segnetu č.2</t>
  </si>
  <si>
    <t>Celkem PS02.1</t>
  </si>
  <si>
    <t>Celkem PS02.2</t>
  </si>
  <si>
    <t>PS02.3 - VDNM, horní zdrž, zdvíhací mechanismus - segment č.2</t>
  </si>
  <si>
    <t>Celkem PS02.3</t>
  </si>
  <si>
    <t>Demontáž, revize pohonu, převodů, transmisí, zpětná montáž</t>
  </si>
  <si>
    <t>PS02.4 - VDNM, horní zdrž, rozmrazovací zařízení - segment č.2</t>
  </si>
  <si>
    <t>Celkem PS02.4</t>
  </si>
  <si>
    <t>Projektové a inženýrské práce, nájmy, staveniště</t>
  </si>
  <si>
    <t>Celkem PS02.3 - VDNM, horní zdrž, zdvíhací mechanismus - segment č.2</t>
  </si>
  <si>
    <t>Celkem PS02.4 - VDNM, horní zdrž, rozmrazovací zařízení - segment č.2</t>
  </si>
  <si>
    <t>VON - Vedlejší a ostaní náklady - segment č.2</t>
  </si>
  <si>
    <t>PS02.2 - VDNM, horní zdrž, výměna segmentu č.2</t>
  </si>
  <si>
    <t>Celkem PS02.2 - VDNM, horní zdrž, výměna segmentu č.2</t>
  </si>
  <si>
    <t>Segment část pravá - č. v. 1-VDNM-0202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</si>
  <si>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</si>
  <si>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</si>
  <si>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</si>
  <si>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</si>
  <si>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</si>
  <si>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</si>
  <si>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</si>
  <si>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</si>
  <si>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Zprovoznění, zkoušky</t>
  </si>
  <si>
    <t>Zprovoznění systému rozmrazování, nastavení</t>
  </si>
  <si>
    <t>Dodávka 2 ks dmychadel 3 kW, včetně protihlukového krytu a elektromateriálu, montážní práce</t>
  </si>
  <si>
    <t>Dodávka a výroba nových dílů - hlavní hřídel, elektromotor, aretační brzdy.</t>
  </si>
  <si>
    <t>Energie pro zařízení staveniště</t>
  </si>
  <si>
    <t>Segment část střední  - č. v. 1-VDNM-0203</t>
  </si>
  <si>
    <t>Rameno segmentu levé - č. v. 1-VDNM-0206</t>
  </si>
  <si>
    <t>Rameno segmentu pravé - č. v. 1-VDNM-0205</t>
  </si>
  <si>
    <t>Segment část levá - č. v. 1-VDNM-0204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</si>
</sst>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4" fillId="0" borderId="0" xfId="0" applyFont="1"/>
    <xf numFmtId="0" fontId="11" fillId="0" borderId="0" xfId="0" applyFont="1"/>
    <xf numFmtId="3" fontId="15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6" fillId="0" borderId="0" xfId="0" applyFont="1"/>
    <xf numFmtId="0" fontId="9" fillId="0" borderId="0" xfId="0" applyFont="1"/>
    <xf numFmtId="0" fontId="17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3" fillId="0" borderId="11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8" fillId="0" borderId="15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166" fontId="13" fillId="0" borderId="9" xfId="1" applyNumberFormat="1" applyFont="1" applyBorder="1" applyAlignment="1">
      <alignment vertical="center"/>
    </xf>
    <xf numFmtId="3" fontId="13" fillId="0" borderId="10" xfId="0" applyNumberFormat="1" applyFont="1" applyBorder="1" applyAlignment="1">
      <alignment vertical="center"/>
    </xf>
    <xf numFmtId="0" fontId="18" fillId="0" borderId="9" xfId="0" applyFont="1" applyBorder="1" applyAlignment="1">
      <alignment horizontal="left" vertical="center" wrapText="1"/>
    </xf>
    <xf numFmtId="166" fontId="13" fillId="0" borderId="9" xfId="1" applyNumberFormat="1" applyFont="1" applyFill="1" applyBorder="1" applyAlignment="1">
      <alignment vertical="center"/>
    </xf>
    <xf numFmtId="167" fontId="18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9" fillId="3" borderId="22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center" vertical="center"/>
    </xf>
    <xf numFmtId="3" fontId="13" fillId="4" borderId="9" xfId="0" applyNumberFormat="1" applyFont="1" applyFill="1" applyBorder="1" applyAlignment="1">
      <alignment horizontal="center" vertical="center"/>
    </xf>
    <xf numFmtId="166" fontId="13" fillId="4" borderId="9" xfId="1" applyNumberFormat="1" applyFont="1" applyFill="1" applyBorder="1" applyAlignment="1">
      <alignment vertical="center"/>
    </xf>
    <xf numFmtId="3" fontId="13" fillId="4" borderId="10" xfId="0" applyNumberFormat="1" applyFont="1" applyFill="1" applyBorder="1" applyAlignment="1">
      <alignment vertical="center"/>
    </xf>
    <xf numFmtId="3" fontId="13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center" vertical="center"/>
    </xf>
    <xf numFmtId="3" fontId="13" fillId="4" borderId="13" xfId="0" applyNumberFormat="1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3" fillId="4" borderId="17" xfId="0" applyFont="1" applyFill="1" applyBorder="1" applyAlignment="1">
      <alignment horizontal="center" vertical="center"/>
    </xf>
    <xf numFmtId="3" fontId="13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3" fillId="4" borderId="27" xfId="0" applyNumberFormat="1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right" vertical="center" wrapText="1"/>
    </xf>
    <xf numFmtId="166" fontId="13" fillId="4" borderId="28" xfId="1" applyNumberFormat="1" applyFont="1" applyFill="1" applyBorder="1" applyAlignment="1">
      <alignment vertical="center"/>
    </xf>
    <xf numFmtId="0" fontId="18" fillId="4" borderId="9" xfId="0" applyFont="1" applyFill="1" applyBorder="1" applyAlignment="1">
      <alignment horizontal="left" vertical="center" wrapText="1"/>
    </xf>
    <xf numFmtId="3" fontId="13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 wrapText="1"/>
    </xf>
    <xf numFmtId="3" fontId="13" fillId="4" borderId="7" xfId="0" applyNumberFormat="1" applyFont="1" applyFill="1" applyBorder="1" applyAlignment="1">
      <alignment horizontal="center" vertical="center"/>
    </xf>
    <xf numFmtId="166" fontId="13" fillId="4" borderId="7" xfId="1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left" vertical="center" wrapText="1"/>
    </xf>
    <xf numFmtId="166" fontId="13" fillId="4" borderId="0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20" fillId="4" borderId="0" xfId="0" applyNumberFormat="1" applyFont="1" applyFill="1" applyAlignment="1">
      <alignment vertical="center"/>
    </xf>
    <xf numFmtId="0" fontId="20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left" vertical="center" wrapText="1"/>
    </xf>
    <xf numFmtId="0" fontId="13" fillId="4" borderId="30" xfId="0" applyFont="1" applyFill="1" applyBorder="1" applyAlignment="1">
      <alignment horizontal="center" vertical="center"/>
    </xf>
    <xf numFmtId="3" fontId="13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right" vertical="center" wrapText="1"/>
    </xf>
    <xf numFmtId="0" fontId="13" fillId="4" borderId="33" xfId="0" applyFont="1" applyFill="1" applyBorder="1" applyAlignment="1">
      <alignment horizontal="center" vertical="center"/>
    </xf>
    <xf numFmtId="3" fontId="13" fillId="4" borderId="33" xfId="0" applyNumberFormat="1" applyFont="1" applyFill="1" applyBorder="1" applyAlignment="1">
      <alignment horizontal="center" vertical="center"/>
    </xf>
    <xf numFmtId="166" fontId="13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5" fontId="0" fillId="3" borderId="22" xfId="1" applyNumberFormat="1" applyFont="1" applyFill="1" applyBorder="1" applyAlignment="1">
      <alignment vertical="center"/>
    </xf>
    <xf numFmtId="0" fontId="12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12" fillId="4" borderId="21" xfId="0" applyFont="1" applyFill="1" applyBorder="1" applyAlignment="1">
      <alignment horizontal="center" vertical="center"/>
    </xf>
    <xf numFmtId="3" fontId="12" fillId="4" borderId="21" xfId="0" applyNumberFormat="1" applyFont="1" applyFill="1" applyBorder="1" applyAlignment="1">
      <alignment horizontal="center" vertical="center"/>
    </xf>
    <xf numFmtId="166" fontId="12" fillId="4" borderId="21" xfId="1" applyNumberFormat="1" applyFont="1" applyFill="1" applyBorder="1" applyAlignment="1">
      <alignment vertical="center"/>
    </xf>
    <xf numFmtId="0" fontId="0" fillId="0" borderId="35" xfId="0" applyBorder="1" applyAlignment="1">
      <alignment horizontal="left" vertical="center" wrapText="1"/>
    </xf>
    <xf numFmtId="3" fontId="13" fillId="0" borderId="18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21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5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2" fillId="0" borderId="0" xfId="0" applyFont="1"/>
    <xf numFmtId="5" fontId="19" fillId="2" borderId="22" xfId="1" applyNumberFormat="1" applyFont="1" applyFill="1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23" fillId="0" borderId="25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4" fillId="0" borderId="21" xfId="0" applyFont="1" applyBorder="1" applyAlignment="1">
      <alignment horizontal="center" vertical="center"/>
    </xf>
    <xf numFmtId="3" fontId="24" fillId="0" borderId="21" xfId="0" applyNumberFormat="1" applyFont="1" applyBorder="1" applyAlignment="1">
      <alignment horizontal="center" vertical="center"/>
    </xf>
    <xf numFmtId="166" fontId="24" fillId="0" borderId="21" xfId="1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167" fontId="23" fillId="5" borderId="22" xfId="0" applyNumberFormat="1" applyFont="1" applyFill="1" applyBorder="1" applyAlignment="1">
      <alignment vertical="center"/>
    </xf>
    <xf numFmtId="3" fontId="24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166" fontId="13" fillId="0" borderId="0" xfId="1" applyNumberFormat="1" applyFont="1" applyFill="1" applyBorder="1" applyAlignment="1">
      <alignment vertical="center"/>
    </xf>
    <xf numFmtId="0" fontId="18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3" fillId="0" borderId="33" xfId="0" applyFont="1" applyBorder="1" applyAlignment="1">
      <alignment horizontal="center" vertical="center"/>
    </xf>
    <xf numFmtId="3" fontId="13" fillId="0" borderId="33" xfId="0" applyNumberFormat="1" applyFont="1" applyBorder="1" applyAlignment="1">
      <alignment horizontal="center" vertical="center"/>
    </xf>
    <xf numFmtId="166" fontId="13" fillId="0" borderId="34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67" fontId="18" fillId="0" borderId="0" xfId="0" applyNumberFormat="1" applyFont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167" fontId="19" fillId="0" borderId="0" xfId="0" applyNumberFormat="1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66" fontId="0" fillId="0" borderId="34" xfId="1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167" fontId="23" fillId="5" borderId="26" xfId="0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0" fillId="0" borderId="21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horizontal="center" vertical="center"/>
    </xf>
    <xf numFmtId="166" fontId="20" fillId="0" borderId="21" xfId="1" applyNumberFormat="1" applyFont="1" applyBorder="1" applyAlignment="1">
      <alignment vertical="center"/>
    </xf>
    <xf numFmtId="167" fontId="0" fillId="0" borderId="0" xfId="0" applyNumberFormat="1" applyAlignment="1">
      <alignment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3" xfId="1" applyNumberFormat="1" applyFont="1" applyFill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6" fontId="0" fillId="0" borderId="28" xfId="1" applyNumberFormat="1" applyFont="1" applyFill="1" applyBorder="1" applyAlignment="1">
      <alignment vertical="center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9" fillId="0" borderId="25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37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40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41" xfId="0" applyBorder="1" applyAlignment="1">
      <alignment vertical="top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25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7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6" xfId="0" applyBorder="1"/>
    <xf numFmtId="0" fontId="0" fillId="0" borderId="0" xfId="0"/>
    <xf numFmtId="0" fontId="0" fillId="0" borderId="39" xfId="0" applyBorder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21" xfId="0" applyFont="1" applyBorder="1" applyAlignment="1">
      <alignment horizontal="left" vertical="center"/>
    </xf>
    <xf numFmtId="0" fontId="19" fillId="0" borderId="26" xfId="0" applyFont="1" applyBorder="1" applyAlignment="1">
      <alignment horizontal="left" vertical="center"/>
    </xf>
    <xf numFmtId="0" fontId="2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7" fontId="4" fillId="3" borderId="22" xfId="0" applyNumberFormat="1" applyFont="1" applyFill="1" applyBorder="1"/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showGridLines="0" zoomScale="115" zoomScaleNormal="115" workbookViewId="0">
      <selection activeCell="E15" sqref="E15"/>
    </sheetView>
  </sheetViews>
  <sheetFormatPr defaultRowHeight="12.75" x14ac:dyDescent="0.2"/>
  <cols>
    <col min="1" max="1" width="6.140625" style="18" customWidth="1"/>
    <col min="2" max="2" width="3.85546875" style="18" customWidth="1"/>
    <col min="3" max="3" width="22.140625" style="18" customWidth="1"/>
    <col min="4" max="4" width="16.140625" style="18" customWidth="1"/>
    <col min="5" max="5" width="22.85546875" style="19" customWidth="1"/>
    <col min="6" max="6" width="9.140625" style="18"/>
    <col min="7" max="7" width="6.85546875" style="18" customWidth="1"/>
    <col min="8" max="16384" width="9.140625" style="18"/>
  </cols>
  <sheetData>
    <row r="1" spans="1:11" s="167" customFormat="1" ht="47.25" customHeight="1" x14ac:dyDescent="0.2">
      <c r="A1" s="202" t="s">
        <v>94</v>
      </c>
      <c r="B1" s="203"/>
      <c r="C1" s="203"/>
      <c r="D1" s="203"/>
      <c r="E1" s="203"/>
      <c r="F1" s="35"/>
    </row>
    <row r="2" spans="1:11" ht="22.5" x14ac:dyDescent="0.3">
      <c r="A2" s="156"/>
      <c r="B2" s="156"/>
      <c r="C2" s="212" t="s">
        <v>93</v>
      </c>
      <c r="D2" s="213"/>
      <c r="E2" s="213"/>
    </row>
    <row r="3" spans="1:11" ht="22.5" x14ac:dyDescent="0.3">
      <c r="A3" s="156"/>
      <c r="B3" s="156"/>
    </row>
    <row r="4" spans="1:11" ht="15.75" x14ac:dyDescent="0.25">
      <c r="A4" s="23" t="s">
        <v>24</v>
      </c>
      <c r="B4" s="23"/>
    </row>
    <row r="5" spans="1:11" x14ac:dyDescent="0.2">
      <c r="A5" s="24" t="s">
        <v>30</v>
      </c>
      <c r="B5" s="24"/>
    </row>
    <row r="6" spans="1:11" ht="13.5" thickBot="1" x14ac:dyDescent="0.25">
      <c r="A6" s="17"/>
      <c r="B6" s="17"/>
    </row>
    <row r="7" spans="1:11" ht="27" customHeight="1" thickBot="1" x14ac:dyDescent="0.25">
      <c r="A7" s="20"/>
      <c r="B7" s="20"/>
      <c r="C7" s="214" t="s">
        <v>95</v>
      </c>
      <c r="D7" s="215"/>
      <c r="E7" s="216"/>
      <c r="F7" s="204"/>
      <c r="G7" s="205"/>
      <c r="J7" s="22"/>
      <c r="K7"/>
    </row>
    <row r="8" spans="1:11" ht="14.25" x14ac:dyDescent="0.2">
      <c r="A8" s="20"/>
      <c r="B8" s="20"/>
      <c r="C8" s="206" t="s">
        <v>48</v>
      </c>
      <c r="D8" s="207"/>
      <c r="E8" s="208"/>
      <c r="J8" s="22"/>
      <c r="K8"/>
    </row>
    <row r="9" spans="1:11" ht="15" thickBot="1" x14ac:dyDescent="0.25">
      <c r="A9" s="20"/>
      <c r="B9" s="20"/>
      <c r="C9" s="209"/>
      <c r="D9" s="210"/>
      <c r="E9" s="211"/>
      <c r="J9" s="22"/>
      <c r="K9"/>
    </row>
    <row r="10" spans="1:11" ht="15" thickBot="1" x14ac:dyDescent="0.25">
      <c r="C10" s="200" t="s">
        <v>98</v>
      </c>
      <c r="D10" s="201"/>
      <c r="E10" s="157">
        <f>+'PS02.1'!F19</f>
        <v>0</v>
      </c>
      <c r="J10" s="22"/>
      <c r="K10" s="22"/>
    </row>
    <row r="11" spans="1:11" ht="15" thickBot="1" x14ac:dyDescent="0.25">
      <c r="E11" s="21"/>
      <c r="J11" s="22"/>
      <c r="K11" s="22"/>
    </row>
    <row r="12" spans="1:11" ht="27" customHeight="1" thickBot="1" x14ac:dyDescent="0.25">
      <c r="A12" s="20"/>
      <c r="B12" s="20"/>
      <c r="C12" s="214" t="s">
        <v>97</v>
      </c>
      <c r="D12" s="215"/>
      <c r="E12" s="216"/>
      <c r="F12" s="204"/>
      <c r="G12" s="205"/>
      <c r="J12" s="22"/>
      <c r="K12"/>
    </row>
    <row r="13" spans="1:11" ht="14.25" customHeight="1" x14ac:dyDescent="0.2">
      <c r="A13" s="20"/>
      <c r="B13" s="20"/>
      <c r="C13" s="217" t="s">
        <v>49</v>
      </c>
      <c r="D13" s="218"/>
      <c r="E13" s="208"/>
      <c r="F13" s="222"/>
      <c r="G13" s="222"/>
      <c r="J13" s="22"/>
      <c r="K13"/>
    </row>
    <row r="14" spans="1:11" ht="15" thickBot="1" x14ac:dyDescent="0.25">
      <c r="A14" s="20"/>
      <c r="B14" s="20"/>
      <c r="C14" s="219"/>
      <c r="D14" s="220"/>
      <c r="E14" s="221"/>
      <c r="F14" s="222"/>
      <c r="G14" s="222"/>
      <c r="J14" s="22"/>
      <c r="K14"/>
    </row>
    <row r="15" spans="1:11" ht="15" thickBot="1" x14ac:dyDescent="0.25">
      <c r="C15" s="200" t="s">
        <v>99</v>
      </c>
      <c r="D15" s="201"/>
      <c r="E15" s="157">
        <f>+'PS02.2'!F35</f>
        <v>0</v>
      </c>
      <c r="F15" s="223"/>
      <c r="G15" s="223"/>
      <c r="J15" s="22"/>
      <c r="K15"/>
    </row>
    <row r="16" spans="1:11" ht="15" thickBot="1" x14ac:dyDescent="0.25">
      <c r="C16" s="41"/>
      <c r="D16" s="41"/>
      <c r="E16" s="21"/>
      <c r="J16" s="22"/>
      <c r="K16"/>
    </row>
    <row r="17" spans="1:11" ht="27" customHeight="1" thickBot="1" x14ac:dyDescent="0.25">
      <c r="A17" s="20"/>
      <c r="B17" s="20"/>
      <c r="C17" s="214" t="s">
        <v>100</v>
      </c>
      <c r="D17" s="215"/>
      <c r="E17" s="216"/>
      <c r="F17" s="204"/>
      <c r="G17" s="205"/>
      <c r="J17" s="22"/>
      <c r="K17"/>
    </row>
    <row r="18" spans="1:11" ht="14.25" customHeight="1" x14ac:dyDescent="0.2">
      <c r="C18" s="217" t="s">
        <v>102</v>
      </c>
      <c r="D18" s="218"/>
      <c r="E18" s="208"/>
      <c r="J18" s="22"/>
      <c r="K18"/>
    </row>
    <row r="19" spans="1:11" ht="15" thickBot="1" x14ac:dyDescent="0.25">
      <c r="C19" s="219"/>
      <c r="D19" s="220"/>
      <c r="E19" s="221"/>
      <c r="J19" s="22"/>
      <c r="K19"/>
    </row>
    <row r="20" spans="1:11" ht="15" thickBot="1" x14ac:dyDescent="0.25">
      <c r="C20" s="200" t="s">
        <v>101</v>
      </c>
      <c r="D20" s="201"/>
      <c r="E20" s="157">
        <f>+'PS02.3'!F17</f>
        <v>0</v>
      </c>
      <c r="J20" s="22"/>
      <c r="K20"/>
    </row>
    <row r="21" spans="1:11" ht="15" thickBot="1" x14ac:dyDescent="0.25">
      <c r="C21" s="41"/>
      <c r="D21" s="41"/>
      <c r="E21" s="21"/>
      <c r="J21" s="22"/>
      <c r="K21"/>
    </row>
    <row r="22" spans="1:11" ht="27" customHeight="1" thickBot="1" x14ac:dyDescent="0.25">
      <c r="A22" s="20"/>
      <c r="B22" s="20"/>
      <c r="C22" s="214" t="s">
        <v>103</v>
      </c>
      <c r="D22" s="215"/>
      <c r="E22" s="216"/>
      <c r="F22" s="204"/>
      <c r="G22" s="205"/>
      <c r="J22" s="22"/>
      <c r="K22"/>
    </row>
    <row r="23" spans="1:11" ht="14.25" x14ac:dyDescent="0.2">
      <c r="C23" s="217" t="s">
        <v>102</v>
      </c>
      <c r="D23" s="218"/>
      <c r="E23" s="208"/>
      <c r="J23" s="22"/>
      <c r="K23"/>
    </row>
    <row r="24" spans="1:11" ht="15" thickBot="1" x14ac:dyDescent="0.25">
      <c r="C24" s="219"/>
      <c r="D24" s="220"/>
      <c r="E24" s="221"/>
      <c r="J24" s="22"/>
      <c r="K24"/>
    </row>
    <row r="25" spans="1:11" ht="15" thickBot="1" x14ac:dyDescent="0.25">
      <c r="C25" s="200" t="s">
        <v>104</v>
      </c>
      <c r="D25" s="201"/>
      <c r="E25" s="157">
        <f>+'PS02.4'!F18</f>
        <v>0</v>
      </c>
      <c r="J25" s="22"/>
      <c r="K25"/>
    </row>
    <row r="26" spans="1:11" ht="15" thickBot="1" x14ac:dyDescent="0.25">
      <c r="C26" s="41"/>
      <c r="D26" s="41"/>
      <c r="E26" s="21"/>
      <c r="J26" s="22"/>
      <c r="K26"/>
    </row>
    <row r="27" spans="1:11" ht="27" customHeight="1" thickBot="1" x14ac:dyDescent="0.25">
      <c r="A27" s="20"/>
      <c r="B27" s="20"/>
      <c r="C27" s="214" t="s">
        <v>40</v>
      </c>
      <c r="D27" s="224"/>
      <c r="E27" s="225"/>
      <c r="F27" s="204"/>
      <c r="G27" s="205"/>
      <c r="J27" s="22"/>
      <c r="K27"/>
    </row>
    <row r="28" spans="1:11" ht="14.25" x14ac:dyDescent="0.2">
      <c r="C28" s="217" t="s">
        <v>105</v>
      </c>
      <c r="D28" s="218"/>
      <c r="E28" s="208"/>
      <c r="J28" s="22"/>
      <c r="K28"/>
    </row>
    <row r="29" spans="1:11" ht="15" thickBot="1" x14ac:dyDescent="0.25">
      <c r="C29" s="219"/>
      <c r="D29" s="220"/>
      <c r="E29" s="221"/>
      <c r="J29" s="22"/>
      <c r="K29"/>
    </row>
    <row r="30" spans="1:11" ht="15" thickBot="1" x14ac:dyDescent="0.25">
      <c r="C30" s="200" t="s">
        <v>41</v>
      </c>
      <c r="D30" s="201"/>
      <c r="E30" s="157">
        <f>+VON!F20</f>
        <v>0</v>
      </c>
      <c r="J30" s="22"/>
      <c r="K30"/>
    </row>
    <row r="31" spans="1:11" ht="15" thickBot="1" x14ac:dyDescent="0.25">
      <c r="C31" s="41"/>
      <c r="D31" s="41"/>
      <c r="E31" s="21"/>
      <c r="J31" s="22"/>
      <c r="K31"/>
    </row>
    <row r="32" spans="1:11" ht="18.600000000000001" customHeight="1" thickBot="1" x14ac:dyDescent="0.3">
      <c r="A32" s="197" t="s">
        <v>23</v>
      </c>
      <c r="B32" s="198"/>
      <c r="C32" s="198"/>
      <c r="D32" s="199"/>
      <c r="E32" s="232">
        <f>+E10+E15+E20+E25+E30</f>
        <v>0</v>
      </c>
    </row>
  </sheetData>
  <mergeCells count="26">
    <mergeCell ref="C25:D25"/>
    <mergeCell ref="F22:G22"/>
    <mergeCell ref="C27:E27"/>
    <mergeCell ref="C28:E29"/>
    <mergeCell ref="F27:G27"/>
    <mergeCell ref="F12:G12"/>
    <mergeCell ref="F13:G13"/>
    <mergeCell ref="F14:G14"/>
    <mergeCell ref="C23:E24"/>
    <mergeCell ref="F15:G15"/>
    <mergeCell ref="A32:D32"/>
    <mergeCell ref="C30:D30"/>
    <mergeCell ref="A1:E1"/>
    <mergeCell ref="F17:G17"/>
    <mergeCell ref="F7:G7"/>
    <mergeCell ref="C8:E9"/>
    <mergeCell ref="C2:E2"/>
    <mergeCell ref="C22:E22"/>
    <mergeCell ref="C13:E14"/>
    <mergeCell ref="C17:E17"/>
    <mergeCell ref="C18:E19"/>
    <mergeCell ref="C20:D20"/>
    <mergeCell ref="C15:D15"/>
    <mergeCell ref="C10:D10"/>
    <mergeCell ref="C7:E7"/>
    <mergeCell ref="C12:E12"/>
  </mergeCells>
  <phoneticPr fontId="0" type="noConversion"/>
  <printOptions horizontalCentered="1"/>
  <pageMargins left="0.25" right="0.25" top="0.75" bottom="0.75" header="0.3" footer="0.3"/>
  <pageSetup paperSize="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J7" sqref="J7"/>
    </sheetView>
  </sheetViews>
  <sheetFormatPr defaultRowHeight="12.75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7109375" style="35" customWidth="1"/>
    <col min="5" max="5" width="10.7109375" style="25" customWidth="1"/>
    <col min="6" max="6" width="17.42578125" style="25" customWidth="1"/>
    <col min="7" max="7" width="12.7109375" style="153" customWidth="1"/>
    <col min="8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1" customHeight="1" thickBot="1" x14ac:dyDescent="0.25">
      <c r="A1" s="226" t="s">
        <v>95</v>
      </c>
      <c r="B1" s="226"/>
      <c r="C1" s="226"/>
      <c r="D1" s="226"/>
      <c r="E1" s="226"/>
      <c r="F1" s="226"/>
      <c r="G1" s="149"/>
    </row>
    <row r="2" spans="1:9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150"/>
    </row>
    <row r="3" spans="1:9" ht="15" customHeight="1" thickBot="1" x14ac:dyDescent="0.25">
      <c r="A3" s="43">
        <v>1</v>
      </c>
      <c r="B3" s="44" t="s">
        <v>50</v>
      </c>
      <c r="C3" s="45"/>
      <c r="D3" s="46"/>
      <c r="E3" s="47"/>
      <c r="F3" s="48"/>
      <c r="G3" s="151"/>
      <c r="I3" s="36"/>
    </row>
    <row r="4" spans="1:9" ht="35.25" customHeight="1" thickBot="1" x14ac:dyDescent="0.25">
      <c r="A4" s="54"/>
      <c r="B4" s="52" t="s">
        <v>51</v>
      </c>
      <c r="C4" s="69" t="s">
        <v>27</v>
      </c>
      <c r="D4" s="56">
        <v>1</v>
      </c>
      <c r="E4" s="74"/>
      <c r="F4" s="72">
        <f>+E4*D4</f>
        <v>0</v>
      </c>
      <c r="G4" s="152"/>
      <c r="H4" s="36"/>
    </row>
    <row r="5" spans="1:9" ht="15" customHeight="1" thickBot="1" x14ac:dyDescent="0.25">
      <c r="A5" s="58"/>
      <c r="B5" s="53" t="s">
        <v>26</v>
      </c>
      <c r="C5" s="59"/>
      <c r="D5" s="60"/>
      <c r="E5" s="61"/>
      <c r="F5" s="62">
        <f>SUM(F4:F4)</f>
        <v>0</v>
      </c>
      <c r="G5" s="152"/>
      <c r="H5" s="36"/>
    </row>
    <row r="6" spans="1:9" ht="14.25" customHeight="1" thickBot="1" x14ac:dyDescent="0.3">
      <c r="A6" s="43">
        <v>2</v>
      </c>
      <c r="B6" s="148" t="s">
        <v>52</v>
      </c>
      <c r="C6" s="45"/>
      <c r="D6" s="46"/>
      <c r="E6" s="50"/>
      <c r="F6" s="48"/>
      <c r="G6" s="151"/>
      <c r="H6" s="36"/>
    </row>
    <row r="7" spans="1:9" ht="54" customHeight="1" thickBot="1" x14ac:dyDescent="0.25">
      <c r="A7" s="58"/>
      <c r="B7" s="52" t="s">
        <v>53</v>
      </c>
      <c r="C7" s="71" t="s">
        <v>27</v>
      </c>
      <c r="D7" s="56">
        <v>1</v>
      </c>
      <c r="E7" s="75"/>
      <c r="F7" s="73">
        <f t="shared" ref="F7" si="0">+E7*D7</f>
        <v>0</v>
      </c>
      <c r="G7" s="152"/>
      <c r="H7" s="36"/>
    </row>
    <row r="8" spans="1:9" ht="15" customHeight="1" thickBot="1" x14ac:dyDescent="0.25">
      <c r="A8" s="58"/>
      <c r="B8" s="53" t="s">
        <v>26</v>
      </c>
      <c r="C8" s="59"/>
      <c r="D8" s="60"/>
      <c r="E8" s="70"/>
      <c r="F8" s="62">
        <f>SUM(F7:F7)</f>
        <v>0</v>
      </c>
      <c r="G8" s="152"/>
      <c r="H8" s="36"/>
    </row>
    <row r="9" spans="1:9" ht="15" customHeight="1" thickBot="1" x14ac:dyDescent="0.25">
      <c r="A9" s="43">
        <v>3</v>
      </c>
      <c r="B9" s="49" t="s">
        <v>54</v>
      </c>
      <c r="C9" s="45"/>
      <c r="D9" s="46"/>
      <c r="E9" s="50"/>
      <c r="F9" s="48"/>
      <c r="G9" s="151"/>
      <c r="H9" s="36"/>
    </row>
    <row r="10" spans="1:9" ht="48.75" customHeight="1" thickBot="1" x14ac:dyDescent="0.25">
      <c r="A10" s="146"/>
      <c r="B10" s="52" t="s">
        <v>55</v>
      </c>
      <c r="C10" s="145" t="s">
        <v>27</v>
      </c>
      <c r="D10" s="144">
        <v>1</v>
      </c>
      <c r="E10" s="75"/>
      <c r="F10" s="73">
        <f t="shared" ref="F10" si="1">+E10*D10</f>
        <v>0</v>
      </c>
      <c r="G10" s="151"/>
      <c r="H10" s="36"/>
    </row>
    <row r="11" spans="1:9" ht="15" customHeight="1" thickBot="1" x14ac:dyDescent="0.25">
      <c r="A11" s="64"/>
      <c r="B11" s="65" t="s">
        <v>26</v>
      </c>
      <c r="C11" s="66"/>
      <c r="D11" s="67"/>
      <c r="E11" s="68"/>
      <c r="F11" s="62">
        <f>SUM(F10:F10)</f>
        <v>0</v>
      </c>
      <c r="G11" s="152"/>
      <c r="H11" s="36"/>
    </row>
    <row r="12" spans="1:9" ht="13.5" thickBot="1" x14ac:dyDescent="0.25">
      <c r="A12" s="43">
        <v>4</v>
      </c>
      <c r="B12" s="44" t="s">
        <v>56</v>
      </c>
      <c r="C12" s="45"/>
      <c r="D12" s="46"/>
      <c r="E12" s="47"/>
      <c r="F12" s="48"/>
    </row>
    <row r="13" spans="1:9" ht="39" customHeight="1" thickBot="1" x14ac:dyDescent="0.25">
      <c r="A13" s="54"/>
      <c r="B13" s="52" t="s">
        <v>57</v>
      </c>
      <c r="C13" s="55" t="s">
        <v>27</v>
      </c>
      <c r="D13" s="56">
        <v>1</v>
      </c>
      <c r="E13" s="74"/>
      <c r="F13" s="72">
        <f>+E13*D13</f>
        <v>0</v>
      </c>
      <c r="H13" s="158"/>
    </row>
    <row r="14" spans="1:9" ht="15" customHeight="1" thickBot="1" x14ac:dyDescent="0.25">
      <c r="A14" s="58"/>
      <c r="B14" s="53" t="s">
        <v>26</v>
      </c>
      <c r="C14" s="59"/>
      <c r="D14" s="60"/>
      <c r="E14" s="61"/>
      <c r="F14" s="62">
        <f>SUM(F13:F13)</f>
        <v>0</v>
      </c>
    </row>
    <row r="15" spans="1:9" ht="13.5" thickBot="1" x14ac:dyDescent="0.25">
      <c r="A15" s="43">
        <v>5</v>
      </c>
      <c r="B15" s="44" t="s">
        <v>58</v>
      </c>
      <c r="C15" s="45"/>
      <c r="D15" s="46"/>
      <c r="E15" s="47"/>
      <c r="F15" s="48"/>
    </row>
    <row r="16" spans="1:9" ht="18" customHeight="1" thickBot="1" x14ac:dyDescent="0.25">
      <c r="A16" s="33"/>
      <c r="B16" s="52" t="s">
        <v>59</v>
      </c>
      <c r="C16" s="32" t="s">
        <v>27</v>
      </c>
      <c r="D16" s="31">
        <v>1</v>
      </c>
      <c r="E16" s="74"/>
      <c r="F16" s="73">
        <f t="shared" ref="F16" si="2">+E16*D16</f>
        <v>0</v>
      </c>
    </row>
    <row r="17" spans="1:7" ht="13.5" thickBot="1" x14ac:dyDescent="0.25">
      <c r="A17" s="171"/>
      <c r="B17" s="172" t="s">
        <v>26</v>
      </c>
      <c r="C17" s="173"/>
      <c r="D17" s="174"/>
      <c r="E17" s="175"/>
      <c r="F17" s="51">
        <f>SUM(F16:F16)</f>
        <v>0</v>
      </c>
    </row>
    <row r="18" spans="1:7" ht="13.5" thickBot="1" x14ac:dyDescent="0.25">
      <c r="A18" s="176"/>
      <c r="B18" s="168"/>
      <c r="C18" s="169"/>
      <c r="D18" s="40"/>
      <c r="E18" s="170"/>
      <c r="F18" s="177"/>
    </row>
    <row r="19" spans="1:7" s="164" customFormat="1" ht="15" customHeight="1" thickBot="1" x14ac:dyDescent="0.25">
      <c r="A19" s="159" t="s">
        <v>96</v>
      </c>
      <c r="B19" s="160"/>
      <c r="C19" s="161"/>
      <c r="D19" s="162"/>
      <c r="E19" s="163"/>
      <c r="F19" s="165">
        <f>+F5+F8+F11+F14+F17</f>
        <v>0</v>
      </c>
      <c r="G19" s="166"/>
    </row>
  </sheetData>
  <mergeCells count="1">
    <mergeCell ref="A1:F1"/>
  </mergeCells>
  <phoneticPr fontId="0" type="noConversion"/>
  <printOptions horizontalCentered="1"/>
  <pageMargins left="0.9055118110236221" right="0.98425196850393704" top="0.39370078740157483" bottom="0.39370078740157483" header="0.51181102362204722" footer="0.39370078740157483"/>
  <pageSetup paperSize="9" scale="8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5"/>
  <sheetViews>
    <sheetView showGridLines="0" topLeftCell="A11" zoomScale="115" zoomScaleNormal="115" workbookViewId="0">
      <selection activeCell="E32" sqref="E32"/>
    </sheetView>
  </sheetViews>
  <sheetFormatPr defaultRowHeight="12.75" x14ac:dyDescent="0.2"/>
  <cols>
    <col min="1" max="1" width="5" style="25" customWidth="1"/>
    <col min="2" max="2" width="49.7109375" style="34" customWidth="1"/>
    <col min="3" max="3" width="6.42578125" style="25" customWidth="1"/>
    <col min="4" max="4" width="7.140625" style="35" customWidth="1"/>
    <col min="5" max="5" width="12.5703125" style="25" customWidth="1"/>
    <col min="6" max="6" width="17.28515625" style="25" customWidth="1"/>
    <col min="7" max="9" width="12.7109375" style="25" customWidth="1"/>
    <col min="10" max="10" width="10.42578125" style="25" bestFit="1" customWidth="1"/>
    <col min="11" max="11" width="9.5703125" style="25" bestFit="1" customWidth="1"/>
    <col min="12" max="16384" width="9.140625" style="25"/>
  </cols>
  <sheetData>
    <row r="1" spans="1:10" ht="21" customHeight="1" thickBot="1" x14ac:dyDescent="0.25">
      <c r="A1" s="227" t="s">
        <v>109</v>
      </c>
      <c r="B1" s="227"/>
      <c r="C1" s="227"/>
      <c r="D1" s="227"/>
      <c r="E1" s="227"/>
      <c r="F1" s="227"/>
      <c r="G1" s="37"/>
    </row>
    <row r="2" spans="1:10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10" ht="15" customHeight="1" thickBot="1" x14ac:dyDescent="0.25">
      <c r="A3" s="43">
        <v>1</v>
      </c>
      <c r="B3" s="44" t="s">
        <v>61</v>
      </c>
      <c r="C3" s="45"/>
      <c r="D3" s="46"/>
      <c r="E3" s="47"/>
      <c r="F3" s="48"/>
      <c r="G3" s="39"/>
      <c r="H3" s="228"/>
      <c r="I3" s="36"/>
    </row>
    <row r="4" spans="1:10" ht="15" customHeight="1" x14ac:dyDescent="0.2">
      <c r="A4" s="54"/>
      <c r="B4" s="52" t="s">
        <v>111</v>
      </c>
      <c r="C4" s="69" t="s">
        <v>37</v>
      </c>
      <c r="D4" s="56">
        <v>8035</v>
      </c>
      <c r="E4" s="74"/>
      <c r="F4" s="72">
        <f>+E4*D4</f>
        <v>0</v>
      </c>
      <c r="G4" s="36"/>
      <c r="H4" s="228"/>
      <c r="I4" s="191"/>
    </row>
    <row r="5" spans="1:10" ht="15" customHeight="1" x14ac:dyDescent="0.2">
      <c r="A5" s="54"/>
      <c r="B5" s="52" t="s">
        <v>125</v>
      </c>
      <c r="C5" s="71" t="s">
        <v>37</v>
      </c>
      <c r="D5" s="57">
        <v>4682</v>
      </c>
      <c r="E5" s="74"/>
      <c r="F5" s="73">
        <f>+E5*D5</f>
        <v>0</v>
      </c>
      <c r="G5" s="36"/>
      <c r="H5" s="228"/>
      <c r="I5" s="191"/>
    </row>
    <row r="6" spans="1:10" ht="15" customHeight="1" x14ac:dyDescent="0.2">
      <c r="A6" s="54"/>
      <c r="B6" s="52" t="s">
        <v>128</v>
      </c>
      <c r="C6" s="71" t="s">
        <v>37</v>
      </c>
      <c r="D6" s="57">
        <v>8035</v>
      </c>
      <c r="E6" s="74"/>
      <c r="F6" s="73">
        <f>+E6*D6</f>
        <v>0</v>
      </c>
      <c r="G6" s="36"/>
      <c r="H6" s="228"/>
    </row>
    <row r="7" spans="1:10" ht="15" customHeight="1" x14ac:dyDescent="0.2">
      <c r="A7" s="54"/>
      <c r="B7" s="52" t="s">
        <v>127</v>
      </c>
      <c r="C7" s="71" t="s">
        <v>37</v>
      </c>
      <c r="D7" s="57">
        <v>1430</v>
      </c>
      <c r="E7" s="74"/>
      <c r="F7" s="73">
        <f>+E7*D7</f>
        <v>0</v>
      </c>
      <c r="G7" s="36"/>
      <c r="H7" s="228"/>
    </row>
    <row r="8" spans="1:10" ht="15" customHeight="1" x14ac:dyDescent="0.2">
      <c r="A8" s="54"/>
      <c r="B8" s="52" t="s">
        <v>126</v>
      </c>
      <c r="C8" s="71" t="s">
        <v>37</v>
      </c>
      <c r="D8" s="57">
        <v>1430</v>
      </c>
      <c r="E8" s="74"/>
      <c r="F8" s="73">
        <f t="shared" ref="F8:F14" si="0">+E8*D8</f>
        <v>0</v>
      </c>
      <c r="G8" s="36"/>
      <c r="H8" s="228"/>
    </row>
    <row r="9" spans="1:10" ht="15" customHeight="1" x14ac:dyDescent="0.2">
      <c r="A9" s="54"/>
      <c r="B9" s="52" t="s">
        <v>92</v>
      </c>
      <c r="C9" s="71" t="s">
        <v>37</v>
      </c>
      <c r="D9" s="57">
        <v>550</v>
      </c>
      <c r="E9" s="74"/>
      <c r="F9" s="73">
        <f t="shared" ref="F9" si="1">+E9*D9</f>
        <v>0</v>
      </c>
      <c r="G9" s="36"/>
      <c r="H9" s="228"/>
    </row>
    <row r="10" spans="1:10" ht="29.25" customHeight="1" x14ac:dyDescent="0.2">
      <c r="A10" s="54"/>
      <c r="B10" s="52" t="s">
        <v>63</v>
      </c>
      <c r="C10" s="71" t="s">
        <v>45</v>
      </c>
      <c r="D10" s="57">
        <v>2</v>
      </c>
      <c r="E10" s="74"/>
      <c r="F10" s="73">
        <f t="shared" si="0"/>
        <v>0</v>
      </c>
      <c r="G10" s="36"/>
      <c r="H10" s="228"/>
    </row>
    <row r="11" spans="1:10" ht="28.5" customHeight="1" x14ac:dyDescent="0.2">
      <c r="A11" s="54"/>
      <c r="B11" s="52" t="s">
        <v>91</v>
      </c>
      <c r="C11" s="71" t="s">
        <v>27</v>
      </c>
      <c r="D11" s="57">
        <v>1</v>
      </c>
      <c r="E11" s="75"/>
      <c r="F11" s="73">
        <f t="shared" si="0"/>
        <v>0</v>
      </c>
      <c r="G11" s="36"/>
      <c r="H11" s="228"/>
    </row>
    <row r="12" spans="1:10" ht="15" customHeight="1" x14ac:dyDescent="0.2">
      <c r="A12" s="54"/>
      <c r="B12" s="52" t="s">
        <v>64</v>
      </c>
      <c r="C12" s="71" t="s">
        <v>37</v>
      </c>
      <c r="D12" s="57">
        <f>480*2</f>
        <v>960</v>
      </c>
      <c r="E12" s="75"/>
      <c r="F12" s="73">
        <f t="shared" si="0"/>
        <v>0</v>
      </c>
      <c r="G12" s="36"/>
      <c r="H12" s="228"/>
    </row>
    <row r="13" spans="1:10" ht="15" customHeight="1" x14ac:dyDescent="0.2">
      <c r="A13" s="54"/>
      <c r="B13" s="52" t="s">
        <v>60</v>
      </c>
      <c r="C13" s="71" t="s">
        <v>46</v>
      </c>
      <c r="D13" s="57">
        <v>2</v>
      </c>
      <c r="E13" s="75"/>
      <c r="F13" s="73">
        <f t="shared" si="0"/>
        <v>0</v>
      </c>
      <c r="G13" s="36"/>
      <c r="H13" s="228"/>
    </row>
    <row r="14" spans="1:10" ht="15" customHeight="1" thickBot="1" x14ac:dyDescent="0.25">
      <c r="A14" s="54"/>
      <c r="B14" s="52" t="s">
        <v>47</v>
      </c>
      <c r="C14" s="71" t="s">
        <v>37</v>
      </c>
      <c r="D14" s="57">
        <v>620</v>
      </c>
      <c r="E14" s="75"/>
      <c r="F14" s="73">
        <f t="shared" si="0"/>
        <v>0</v>
      </c>
      <c r="G14" s="36"/>
      <c r="H14" s="228"/>
    </row>
    <row r="15" spans="1:10" ht="15" customHeight="1" thickBot="1" x14ac:dyDescent="0.25">
      <c r="A15" s="58"/>
      <c r="B15" s="53" t="s">
        <v>26</v>
      </c>
      <c r="C15" s="59"/>
      <c r="D15" s="60"/>
      <c r="E15" s="61"/>
      <c r="F15" s="62">
        <f>SUM(F4:F14)</f>
        <v>0</v>
      </c>
      <c r="G15" s="36"/>
      <c r="H15" s="228"/>
      <c r="J15" s="191"/>
    </row>
    <row r="16" spans="1:10" ht="14.25" customHeight="1" thickBot="1" x14ac:dyDescent="0.25">
      <c r="A16" s="43">
        <v>2</v>
      </c>
      <c r="B16" s="49" t="s">
        <v>62</v>
      </c>
      <c r="C16" s="45"/>
      <c r="D16" s="46"/>
      <c r="E16" s="50"/>
      <c r="F16" s="48"/>
      <c r="G16" s="39"/>
      <c r="H16" s="36"/>
    </row>
    <row r="17" spans="1:8" ht="31.5" customHeight="1" x14ac:dyDescent="0.2">
      <c r="A17" s="42"/>
      <c r="B17" s="52" t="s">
        <v>67</v>
      </c>
      <c r="C17" s="145" t="s">
        <v>27</v>
      </c>
      <c r="D17" s="144">
        <v>2</v>
      </c>
      <c r="E17" s="75"/>
      <c r="F17" s="73">
        <f t="shared" ref="F17:F21" si="2">+E17*D17</f>
        <v>0</v>
      </c>
      <c r="G17" s="39"/>
      <c r="H17" s="36"/>
    </row>
    <row r="18" spans="1:8" ht="48.75" customHeight="1" x14ac:dyDescent="0.2">
      <c r="A18" s="58"/>
      <c r="B18" s="52" t="s">
        <v>65</v>
      </c>
      <c r="C18" s="71" t="s">
        <v>27</v>
      </c>
      <c r="D18" s="56">
        <v>1</v>
      </c>
      <c r="E18" s="75"/>
      <c r="F18" s="73">
        <f t="shared" si="2"/>
        <v>0</v>
      </c>
      <c r="G18" s="36"/>
      <c r="H18" s="36"/>
    </row>
    <row r="19" spans="1:8" ht="15" customHeight="1" x14ac:dyDescent="0.2">
      <c r="A19" s="54"/>
      <c r="B19" s="52" t="s">
        <v>68</v>
      </c>
      <c r="C19" s="71" t="s">
        <v>27</v>
      </c>
      <c r="D19" s="57">
        <v>2</v>
      </c>
      <c r="E19" s="75"/>
      <c r="F19" s="73">
        <f t="shared" si="2"/>
        <v>0</v>
      </c>
      <c r="G19" s="36"/>
      <c r="H19" s="36"/>
    </row>
    <row r="20" spans="1:8" ht="27.75" customHeight="1" x14ac:dyDescent="0.2">
      <c r="A20" s="58"/>
      <c r="B20" s="52" t="s">
        <v>69</v>
      </c>
      <c r="C20" s="71" t="s">
        <v>27</v>
      </c>
      <c r="D20" s="57">
        <v>2</v>
      </c>
      <c r="E20" s="75"/>
      <c r="F20" s="73">
        <f t="shared" si="2"/>
        <v>0</v>
      </c>
      <c r="G20" s="36"/>
      <c r="H20" s="36"/>
    </row>
    <row r="21" spans="1:8" ht="27" customHeight="1" thickBot="1" x14ac:dyDescent="0.25">
      <c r="A21" s="58"/>
      <c r="B21" s="52" t="s">
        <v>66</v>
      </c>
      <c r="C21" s="71" t="s">
        <v>44</v>
      </c>
      <c r="D21" s="154">
        <f>4.3*0.3*2+0.2*23.5</f>
        <v>7.3</v>
      </c>
      <c r="E21" s="75"/>
      <c r="F21" s="73">
        <f t="shared" si="2"/>
        <v>0</v>
      </c>
      <c r="G21" s="36"/>
      <c r="H21" s="36"/>
    </row>
    <row r="22" spans="1:8" ht="15" customHeight="1" thickBot="1" x14ac:dyDescent="0.25">
      <c r="A22" s="58"/>
      <c r="B22" s="53" t="s">
        <v>26</v>
      </c>
      <c r="C22" s="59"/>
      <c r="D22" s="60"/>
      <c r="E22" s="70"/>
      <c r="F22" s="62">
        <f>SUM(F17:F21)</f>
        <v>0</v>
      </c>
      <c r="G22" s="36"/>
      <c r="H22" s="36"/>
    </row>
    <row r="23" spans="1:8" ht="15" customHeight="1" thickBot="1" x14ac:dyDescent="0.25">
      <c r="A23" s="43">
        <v>3</v>
      </c>
      <c r="B23" s="49" t="s">
        <v>70</v>
      </c>
      <c r="C23" s="45"/>
      <c r="D23" s="46"/>
      <c r="E23" s="50"/>
      <c r="F23" s="48"/>
      <c r="G23" s="40"/>
      <c r="H23" s="36"/>
    </row>
    <row r="24" spans="1:8" ht="53.25" customHeight="1" x14ac:dyDescent="0.2">
      <c r="A24" s="146"/>
      <c r="B24" s="52" t="s">
        <v>72</v>
      </c>
      <c r="C24" s="145" t="s">
        <v>27</v>
      </c>
      <c r="D24" s="144">
        <v>1</v>
      </c>
      <c r="E24" s="75"/>
      <c r="F24" s="73">
        <f t="shared" ref="F24:F26" si="3">+E24*D24</f>
        <v>0</v>
      </c>
      <c r="G24" s="40"/>
      <c r="H24" s="36"/>
    </row>
    <row r="25" spans="1:8" ht="49.5" customHeight="1" x14ac:dyDescent="0.2">
      <c r="A25" s="147"/>
      <c r="B25" s="52" t="s">
        <v>73</v>
      </c>
      <c r="C25" s="71" t="s">
        <v>27</v>
      </c>
      <c r="D25" s="57">
        <v>1</v>
      </c>
      <c r="E25" s="75"/>
      <c r="F25" s="73">
        <f t="shared" si="3"/>
        <v>0</v>
      </c>
      <c r="G25" s="63"/>
      <c r="H25" s="36"/>
    </row>
    <row r="26" spans="1:8" ht="24" customHeight="1" x14ac:dyDescent="0.2">
      <c r="A26" s="58"/>
      <c r="B26" s="143" t="s">
        <v>71</v>
      </c>
      <c r="C26" s="71" t="s">
        <v>43</v>
      </c>
      <c r="D26" s="57">
        <f>2*2*4.7+0.7</f>
        <v>20</v>
      </c>
      <c r="E26" s="75"/>
      <c r="F26" s="73">
        <f t="shared" si="3"/>
        <v>0</v>
      </c>
      <c r="G26" s="63"/>
      <c r="H26" s="36"/>
    </row>
    <row r="27" spans="1:8" ht="22.5" customHeight="1" x14ac:dyDescent="0.2">
      <c r="A27" s="58"/>
      <c r="B27" s="155" t="s">
        <v>75</v>
      </c>
      <c r="C27" s="71" t="s">
        <v>27</v>
      </c>
      <c r="D27" s="57">
        <v>2</v>
      </c>
      <c r="E27" s="75"/>
      <c r="F27" s="73">
        <f t="shared" ref="F27:F28" si="4">+E27*D27</f>
        <v>0</v>
      </c>
      <c r="G27" s="63"/>
      <c r="H27" s="36"/>
    </row>
    <row r="28" spans="1:8" ht="18" customHeight="1" thickBot="1" x14ac:dyDescent="0.25">
      <c r="A28" s="58"/>
      <c r="B28" s="155" t="s">
        <v>74</v>
      </c>
      <c r="C28" s="71" t="s">
        <v>27</v>
      </c>
      <c r="D28" s="57">
        <v>1</v>
      </c>
      <c r="E28" s="75"/>
      <c r="F28" s="73">
        <f t="shared" si="4"/>
        <v>0</v>
      </c>
      <c r="G28" s="63"/>
      <c r="H28" s="36"/>
    </row>
    <row r="29" spans="1:8" ht="15" customHeight="1" thickBot="1" x14ac:dyDescent="0.25">
      <c r="A29" s="64"/>
      <c r="B29" s="65" t="s">
        <v>26</v>
      </c>
      <c r="C29" s="66"/>
      <c r="D29" s="67"/>
      <c r="E29" s="68"/>
      <c r="F29" s="62">
        <f>SUM(F24:F28)</f>
        <v>0</v>
      </c>
      <c r="G29" s="36"/>
      <c r="H29" s="36"/>
    </row>
    <row r="30" spans="1:8" ht="13.5" thickBot="1" x14ac:dyDescent="0.25">
      <c r="A30" s="43">
        <v>4</v>
      </c>
      <c r="B30" s="44" t="s">
        <v>76</v>
      </c>
      <c r="C30" s="45"/>
      <c r="D30" s="46"/>
      <c r="E30" s="47"/>
      <c r="F30" s="48"/>
    </row>
    <row r="31" spans="1:8" ht="15" customHeight="1" x14ac:dyDescent="0.2">
      <c r="A31" s="54"/>
      <c r="B31" s="52" t="s">
        <v>77</v>
      </c>
      <c r="C31" s="55" t="s">
        <v>27</v>
      </c>
      <c r="D31" s="56">
        <v>1</v>
      </c>
      <c r="E31" s="74"/>
      <c r="F31" s="72">
        <f>+E31*D31</f>
        <v>0</v>
      </c>
    </row>
    <row r="32" spans="1:8" ht="15" customHeight="1" thickBot="1" x14ac:dyDescent="0.25">
      <c r="A32" s="54"/>
      <c r="B32" s="52" t="s">
        <v>78</v>
      </c>
      <c r="C32" s="55" t="s">
        <v>27</v>
      </c>
      <c r="D32" s="57">
        <v>1</v>
      </c>
      <c r="E32" s="75"/>
      <c r="F32" s="73">
        <f>+E32*D32</f>
        <v>0</v>
      </c>
    </row>
    <row r="33" spans="1:7" ht="15" customHeight="1" thickBot="1" x14ac:dyDescent="0.25">
      <c r="A33" s="180"/>
      <c r="B33" s="172" t="s">
        <v>26</v>
      </c>
      <c r="C33" s="181"/>
      <c r="D33" s="182"/>
      <c r="E33" s="183"/>
      <c r="F33" s="62">
        <f>SUM(F31:F32)</f>
        <v>0</v>
      </c>
    </row>
    <row r="34" spans="1:7" ht="15" customHeight="1" thickBot="1" x14ac:dyDescent="0.25">
      <c r="A34" s="35"/>
      <c r="B34" s="168"/>
      <c r="C34" s="35"/>
      <c r="D34" s="63"/>
      <c r="E34" s="178"/>
      <c r="F34" s="179"/>
    </row>
    <row r="35" spans="1:7" s="164" customFormat="1" ht="15" customHeight="1" thickBot="1" x14ac:dyDescent="0.25">
      <c r="A35" s="159" t="s">
        <v>110</v>
      </c>
      <c r="B35" s="160"/>
      <c r="C35" s="161"/>
      <c r="D35" s="162"/>
      <c r="E35" s="163"/>
      <c r="F35" s="185">
        <f>+F15+F22+F29+F33</f>
        <v>0</v>
      </c>
      <c r="G35" s="184"/>
    </row>
  </sheetData>
  <mergeCells count="2">
    <mergeCell ref="A1:F1"/>
    <mergeCell ref="H3:H15"/>
  </mergeCells>
  <printOptions horizontalCentered="1" verticalCentered="1"/>
  <pageMargins left="0.9055118110236221" right="0.82677165354330717" top="0" bottom="0.74803149606299213" header="0.11811023622047245" footer="0.31496062992125984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zoomScale="115" zoomScaleNormal="115" workbookViewId="0">
      <selection activeCell="F4" sqref="F4"/>
    </sheetView>
  </sheetViews>
  <sheetFormatPr defaultRowHeight="12.75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42578125" style="35" customWidth="1"/>
    <col min="5" max="5" width="10.7109375" style="25" customWidth="1"/>
    <col min="6" max="6" width="18.140625" style="25" customWidth="1"/>
    <col min="7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1" customHeight="1" thickBot="1" x14ac:dyDescent="0.25">
      <c r="A1" s="229" t="s">
        <v>100</v>
      </c>
      <c r="B1" s="229"/>
      <c r="C1" s="229"/>
      <c r="D1" s="229"/>
      <c r="E1" s="229"/>
      <c r="F1" s="229"/>
      <c r="G1" s="37"/>
    </row>
    <row r="2" spans="1:9" ht="27.75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9" ht="15" customHeight="1" thickBot="1" x14ac:dyDescent="0.25">
      <c r="A3" s="43">
        <v>1</v>
      </c>
      <c r="B3" s="44" t="s">
        <v>79</v>
      </c>
      <c r="C3" s="45"/>
      <c r="D3" s="46"/>
      <c r="E3" s="47"/>
      <c r="F3" s="48"/>
      <c r="G3" s="39"/>
      <c r="I3" s="36"/>
    </row>
    <row r="4" spans="1:9" ht="15" customHeight="1" x14ac:dyDescent="0.2">
      <c r="A4" s="54"/>
      <c r="B4" s="52" t="s">
        <v>85</v>
      </c>
      <c r="C4" s="69" t="s">
        <v>27</v>
      </c>
      <c r="D4" s="56">
        <v>2</v>
      </c>
      <c r="E4" s="75"/>
      <c r="F4" s="72">
        <f>+E4*D4</f>
        <v>0</v>
      </c>
      <c r="G4" s="36"/>
      <c r="H4" s="36"/>
    </row>
    <row r="5" spans="1:9" ht="15" customHeight="1" thickBot="1" x14ac:dyDescent="0.25">
      <c r="A5" s="54"/>
      <c r="B5" s="52" t="s">
        <v>80</v>
      </c>
      <c r="C5" s="71" t="s">
        <v>27</v>
      </c>
      <c r="D5" s="57">
        <v>1</v>
      </c>
      <c r="E5" s="75"/>
      <c r="F5" s="73">
        <f>+E5*D5</f>
        <v>0</v>
      </c>
      <c r="G5" s="36"/>
      <c r="H5" s="36"/>
    </row>
    <row r="6" spans="1:9" ht="15" customHeight="1" thickBot="1" x14ac:dyDescent="0.25">
      <c r="A6" s="58"/>
      <c r="B6" s="53" t="s">
        <v>26</v>
      </c>
      <c r="C6" s="59"/>
      <c r="D6" s="60"/>
      <c r="E6" s="61"/>
      <c r="F6" s="62">
        <f>SUM(F4:F5)</f>
        <v>0</v>
      </c>
      <c r="G6" s="36"/>
      <c r="H6" s="36"/>
    </row>
    <row r="7" spans="1:9" ht="14.25" customHeight="1" thickBot="1" x14ac:dyDescent="0.25">
      <c r="A7" s="43">
        <v>2</v>
      </c>
      <c r="B7" s="49" t="s">
        <v>81</v>
      </c>
      <c r="C7" s="45"/>
      <c r="D7" s="46"/>
      <c r="E7" s="50"/>
      <c r="F7" s="48"/>
      <c r="G7" s="39"/>
      <c r="H7" s="36"/>
    </row>
    <row r="8" spans="1:9" ht="45" customHeight="1" x14ac:dyDescent="0.2">
      <c r="A8" s="58"/>
      <c r="B8" s="52" t="s">
        <v>82</v>
      </c>
      <c r="C8" s="71" t="s">
        <v>27</v>
      </c>
      <c r="D8" s="56">
        <v>2</v>
      </c>
      <c r="E8" s="75"/>
      <c r="F8" s="73">
        <f t="shared" ref="F8:F10" si="0">+E8*D8</f>
        <v>0</v>
      </c>
      <c r="G8" s="36"/>
      <c r="H8" s="36"/>
    </row>
    <row r="9" spans="1:9" ht="49.5" customHeight="1" x14ac:dyDescent="0.2">
      <c r="A9" s="58"/>
      <c r="B9" s="52" t="s">
        <v>123</v>
      </c>
      <c r="C9" s="71" t="s">
        <v>27</v>
      </c>
      <c r="D9" s="56">
        <v>2</v>
      </c>
      <c r="E9" s="75"/>
      <c r="F9" s="73">
        <f t="shared" si="0"/>
        <v>0</v>
      </c>
      <c r="G9" s="36"/>
      <c r="H9" s="36"/>
    </row>
    <row r="10" spans="1:9" ht="41.25" customHeight="1" thickBot="1" x14ac:dyDescent="0.25">
      <c r="A10" s="54"/>
      <c r="B10" s="52" t="s">
        <v>83</v>
      </c>
      <c r="C10" s="71" t="s">
        <v>27</v>
      </c>
      <c r="D10" s="57">
        <v>1</v>
      </c>
      <c r="E10" s="75"/>
      <c r="F10" s="73">
        <f t="shared" si="0"/>
        <v>0</v>
      </c>
      <c r="G10" s="36"/>
      <c r="H10" s="36"/>
    </row>
    <row r="11" spans="1:9" ht="15" customHeight="1" thickBot="1" x14ac:dyDescent="0.25">
      <c r="A11" s="58"/>
      <c r="B11" s="53" t="s">
        <v>26</v>
      </c>
      <c r="C11" s="59"/>
      <c r="D11" s="60"/>
      <c r="E11" s="70"/>
      <c r="F11" s="62">
        <f>SUM(F8:F10)</f>
        <v>0</v>
      </c>
      <c r="G11" s="36"/>
      <c r="H11" s="36"/>
    </row>
    <row r="12" spans="1:9" ht="16.5" customHeight="1" thickBot="1" x14ac:dyDescent="0.25">
      <c r="A12" s="43">
        <v>3</v>
      </c>
      <c r="B12" s="49" t="s">
        <v>84</v>
      </c>
      <c r="C12" s="45"/>
      <c r="D12" s="46"/>
      <c r="E12" s="50"/>
      <c r="F12" s="48"/>
      <c r="G12" s="40"/>
      <c r="H12" s="36"/>
    </row>
    <row r="13" spans="1:9" ht="27" customHeight="1" x14ac:dyDescent="0.2">
      <c r="A13" s="146"/>
      <c r="B13" s="52" t="s">
        <v>86</v>
      </c>
      <c r="C13" s="145" t="s">
        <v>27</v>
      </c>
      <c r="D13" s="144">
        <v>2</v>
      </c>
      <c r="E13" s="74"/>
      <c r="F13" s="72">
        <f t="shared" ref="F13:F14" si="1">+E13*D13</f>
        <v>0</v>
      </c>
      <c r="G13" s="40"/>
      <c r="H13" s="36"/>
    </row>
    <row r="14" spans="1:9" ht="15" customHeight="1" thickBot="1" x14ac:dyDescent="0.25">
      <c r="A14" s="147"/>
      <c r="B14" s="52" t="s">
        <v>87</v>
      </c>
      <c r="C14" s="145" t="s">
        <v>27</v>
      </c>
      <c r="D14" s="144">
        <v>1</v>
      </c>
      <c r="E14" s="74"/>
      <c r="F14" s="73">
        <f t="shared" si="1"/>
        <v>0</v>
      </c>
      <c r="G14" s="63"/>
      <c r="H14" s="36"/>
    </row>
    <row r="15" spans="1:9" ht="15" customHeight="1" thickBot="1" x14ac:dyDescent="0.25">
      <c r="A15" s="180"/>
      <c r="B15" s="172" t="s">
        <v>26</v>
      </c>
      <c r="C15" s="181"/>
      <c r="D15" s="182"/>
      <c r="E15" s="183"/>
      <c r="F15" s="62">
        <f>SUM(F13:F14)</f>
        <v>0</v>
      </c>
      <c r="G15" s="36"/>
      <c r="H15" s="36"/>
    </row>
    <row r="16" spans="1:9" ht="15" customHeight="1" thickBot="1" x14ac:dyDescent="0.25">
      <c r="A16" s="35"/>
      <c r="B16" s="168"/>
      <c r="C16" s="35"/>
      <c r="D16" s="63"/>
      <c r="E16" s="178"/>
      <c r="F16" s="179"/>
      <c r="G16" s="36"/>
      <c r="H16" s="36"/>
    </row>
    <row r="17" spans="1:9" s="164" customFormat="1" ht="16.5" thickBot="1" x14ac:dyDescent="0.25">
      <c r="A17" s="159" t="s">
        <v>106</v>
      </c>
      <c r="B17" s="160"/>
      <c r="C17" s="161"/>
      <c r="D17" s="162"/>
      <c r="E17" s="163"/>
      <c r="F17" s="165">
        <f>+F6+F11+F15</f>
        <v>0</v>
      </c>
      <c r="G17" s="184"/>
    </row>
    <row r="18" spans="1:9" ht="15" x14ac:dyDescent="0.2">
      <c r="I18" s="164"/>
    </row>
  </sheetData>
  <mergeCells count="1">
    <mergeCell ref="A1:F1"/>
  </mergeCells>
  <printOptions horizontalCentered="1"/>
  <pageMargins left="0.9055118110236221" right="0.82677165354330717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6185A-D4AA-4604-8B49-153B5E13403E}">
  <sheetPr>
    <pageSetUpPr fitToPage="1"/>
  </sheetPr>
  <dimension ref="A1:I18"/>
  <sheetViews>
    <sheetView zoomScaleNormal="100" workbookViewId="0">
      <selection activeCell="C19" sqref="C19"/>
    </sheetView>
  </sheetViews>
  <sheetFormatPr defaultRowHeight="40.5" customHeight="1" x14ac:dyDescent="0.2"/>
  <cols>
    <col min="1" max="1" width="5.7109375" style="25" customWidth="1"/>
    <col min="2" max="2" width="50.7109375" style="34" customWidth="1"/>
    <col min="3" max="3" width="8.42578125" style="25" bestFit="1" customWidth="1"/>
    <col min="4" max="4" width="7.42578125" style="35" customWidth="1"/>
    <col min="5" max="5" width="10.7109375" style="25" customWidth="1"/>
    <col min="6" max="6" width="18.42578125" style="25" customWidth="1"/>
    <col min="7" max="9" width="12.7109375" style="25" customWidth="1"/>
    <col min="10" max="10" width="9.140625" style="25"/>
    <col min="11" max="11" width="9.5703125" style="25" bestFit="1" customWidth="1"/>
    <col min="12" max="16384" width="9.140625" style="25"/>
  </cols>
  <sheetData>
    <row r="1" spans="1:9" ht="27" customHeight="1" thickBot="1" x14ac:dyDescent="0.25">
      <c r="A1" s="227" t="s">
        <v>103</v>
      </c>
      <c r="B1" s="227"/>
      <c r="C1" s="227"/>
      <c r="D1" s="227"/>
      <c r="E1" s="227"/>
      <c r="F1" s="227"/>
      <c r="G1" s="37"/>
    </row>
    <row r="2" spans="1:9" ht="32.25" customHeight="1" thickBot="1" x14ac:dyDescent="0.25">
      <c r="A2" s="26" t="s">
        <v>0</v>
      </c>
      <c r="B2" s="27" t="s">
        <v>1</v>
      </c>
      <c r="C2" s="27" t="s">
        <v>2</v>
      </c>
      <c r="D2" s="28" t="s">
        <v>3</v>
      </c>
      <c r="E2" s="29" t="s">
        <v>4</v>
      </c>
      <c r="F2" s="30" t="s">
        <v>5</v>
      </c>
      <c r="G2" s="38"/>
    </row>
    <row r="3" spans="1:9" ht="16.5" customHeight="1" thickBot="1" x14ac:dyDescent="0.25">
      <c r="A3" s="43">
        <v>1</v>
      </c>
      <c r="B3" s="44" t="s">
        <v>112</v>
      </c>
      <c r="C3" s="45"/>
      <c r="D3" s="46"/>
      <c r="E3" s="47"/>
      <c r="F3" s="48"/>
      <c r="G3" s="39"/>
      <c r="I3" s="36"/>
    </row>
    <row r="4" spans="1:9" ht="40.5" customHeight="1" x14ac:dyDescent="0.2">
      <c r="A4" s="54"/>
      <c r="B4" s="52" t="s">
        <v>113</v>
      </c>
      <c r="C4" s="69" t="s">
        <v>27</v>
      </c>
      <c r="D4" s="56">
        <v>1</v>
      </c>
      <c r="E4" s="75"/>
      <c r="F4" s="73">
        <f>+D4*E4</f>
        <v>0</v>
      </c>
      <c r="G4" s="36"/>
      <c r="H4" s="36"/>
    </row>
    <row r="5" spans="1:9" ht="40.5" customHeight="1" x14ac:dyDescent="0.2">
      <c r="A5" s="54"/>
      <c r="B5" s="52" t="s">
        <v>114</v>
      </c>
      <c r="C5" s="71" t="s">
        <v>115</v>
      </c>
      <c r="D5" s="154">
        <v>2.5</v>
      </c>
      <c r="E5" s="75"/>
      <c r="F5" s="73">
        <f>+D5*E5</f>
        <v>0</v>
      </c>
      <c r="G5" s="36"/>
      <c r="H5" s="36"/>
    </row>
    <row r="6" spans="1:9" ht="40.5" customHeight="1" x14ac:dyDescent="0.2">
      <c r="A6" s="54"/>
      <c r="B6" s="192" t="s">
        <v>116</v>
      </c>
      <c r="C6" s="59" t="s">
        <v>27</v>
      </c>
      <c r="D6" s="193">
        <v>4</v>
      </c>
      <c r="E6" s="194"/>
      <c r="F6" s="73">
        <f>+D6*E6</f>
        <v>0</v>
      </c>
      <c r="G6" s="36"/>
      <c r="H6" s="36"/>
    </row>
    <row r="7" spans="1:9" ht="42" customHeight="1" thickBot="1" x14ac:dyDescent="0.25">
      <c r="A7" s="54"/>
      <c r="B7" s="192" t="s">
        <v>117</v>
      </c>
      <c r="C7" s="59" t="s">
        <v>27</v>
      </c>
      <c r="D7" s="195">
        <v>1</v>
      </c>
      <c r="E7" s="75"/>
      <c r="F7" s="73">
        <f>+D7*E7</f>
        <v>0</v>
      </c>
      <c r="G7" s="36"/>
      <c r="H7" s="36"/>
    </row>
    <row r="8" spans="1:9" ht="19.5" customHeight="1" thickBot="1" x14ac:dyDescent="0.25">
      <c r="A8" s="58"/>
      <c r="B8" s="53" t="s">
        <v>26</v>
      </c>
      <c r="C8" s="59"/>
      <c r="D8" s="60"/>
      <c r="E8" s="196"/>
      <c r="F8" s="62">
        <f>SUM(F4:F7)</f>
        <v>0</v>
      </c>
      <c r="G8" s="36"/>
      <c r="H8" s="36"/>
    </row>
    <row r="9" spans="1:9" ht="17.25" customHeight="1" thickBot="1" x14ac:dyDescent="0.25">
      <c r="A9" s="43">
        <v>2</v>
      </c>
      <c r="B9" s="49" t="s">
        <v>118</v>
      </c>
      <c r="C9" s="45"/>
      <c r="D9" s="46"/>
      <c r="E9" s="50"/>
      <c r="F9" s="48"/>
      <c r="G9" s="39"/>
      <c r="H9" s="36"/>
    </row>
    <row r="10" spans="1:9" ht="40.5" customHeight="1" x14ac:dyDescent="0.2">
      <c r="A10" s="58"/>
      <c r="B10" s="52" t="s">
        <v>119</v>
      </c>
      <c r="C10" s="71" t="s">
        <v>27</v>
      </c>
      <c r="D10" s="56">
        <v>1</v>
      </c>
      <c r="E10" s="75"/>
      <c r="F10" s="73">
        <f>+D10*E10</f>
        <v>0</v>
      </c>
      <c r="G10" s="36"/>
      <c r="H10" s="36"/>
    </row>
    <row r="11" spans="1:9" ht="34.5" customHeight="1" thickBot="1" x14ac:dyDescent="0.25">
      <c r="A11" s="54"/>
      <c r="B11" s="52" t="s">
        <v>122</v>
      </c>
      <c r="C11" s="71" t="s">
        <v>27</v>
      </c>
      <c r="D11" s="57">
        <v>1</v>
      </c>
      <c r="E11" s="75"/>
      <c r="F11" s="73">
        <f>+D11*E11</f>
        <v>0</v>
      </c>
      <c r="G11" s="36"/>
      <c r="H11" s="36"/>
    </row>
    <row r="12" spans="1:9" ht="19.5" customHeight="1" thickBot="1" x14ac:dyDescent="0.25">
      <c r="A12" s="58"/>
      <c r="B12" s="53" t="s">
        <v>26</v>
      </c>
      <c r="C12" s="59"/>
      <c r="D12" s="60"/>
      <c r="E12" s="70"/>
      <c r="F12" s="62">
        <f>SUM(F10:F11)</f>
        <v>0</v>
      </c>
      <c r="G12" s="36"/>
      <c r="H12" s="36"/>
    </row>
    <row r="13" spans="1:9" ht="16.5" customHeight="1" thickBot="1" x14ac:dyDescent="0.25">
      <c r="A13" s="43">
        <v>3</v>
      </c>
      <c r="B13" s="49" t="s">
        <v>120</v>
      </c>
      <c r="C13" s="45"/>
      <c r="D13" s="46"/>
      <c r="E13" s="50"/>
      <c r="F13" s="48"/>
      <c r="G13" s="40"/>
      <c r="H13" s="36"/>
    </row>
    <row r="14" spans="1:9" ht="19.5" customHeight="1" x14ac:dyDescent="0.2">
      <c r="A14" s="146"/>
      <c r="B14" s="52" t="s">
        <v>121</v>
      </c>
      <c r="C14" s="145"/>
      <c r="D14" s="144"/>
      <c r="E14" s="74"/>
      <c r="F14" s="72">
        <v>0</v>
      </c>
      <c r="G14" s="40"/>
      <c r="H14" s="36"/>
    </row>
    <row r="15" spans="1:9" ht="15.75" customHeight="1" thickBot="1" x14ac:dyDescent="0.25">
      <c r="A15" s="147"/>
      <c r="B15" s="52" t="s">
        <v>76</v>
      </c>
      <c r="C15" s="145"/>
      <c r="D15" s="144"/>
      <c r="E15" s="74"/>
      <c r="F15" s="73">
        <v>0</v>
      </c>
      <c r="G15" s="63"/>
      <c r="H15" s="36"/>
    </row>
    <row r="16" spans="1:9" ht="21.75" customHeight="1" thickBot="1" x14ac:dyDescent="0.25">
      <c r="A16" s="180"/>
      <c r="B16" s="172" t="s">
        <v>26</v>
      </c>
      <c r="C16" s="181"/>
      <c r="D16" s="182"/>
      <c r="E16" s="183"/>
      <c r="F16" s="62">
        <f>SUM(F14:F15)</f>
        <v>0</v>
      </c>
      <c r="G16" s="36"/>
      <c r="H16" s="36"/>
    </row>
    <row r="17" spans="1:8" ht="15.75" customHeight="1" thickBot="1" x14ac:dyDescent="0.25">
      <c r="A17" s="35"/>
      <c r="B17" s="168"/>
      <c r="C17" s="35"/>
      <c r="D17" s="63"/>
      <c r="E17" s="178"/>
      <c r="F17" s="179"/>
      <c r="G17" s="36"/>
      <c r="H17" s="36"/>
    </row>
    <row r="18" spans="1:8" ht="22.5" customHeight="1" thickBot="1" x14ac:dyDescent="0.25">
      <c r="A18" s="186" t="s">
        <v>107</v>
      </c>
      <c r="B18" s="187"/>
      <c r="C18" s="188"/>
      <c r="D18" s="189"/>
      <c r="E18" s="190"/>
      <c r="F18" s="165">
        <f>+F8+F12+F16</f>
        <v>0</v>
      </c>
      <c r="G18" s="39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0"/>
  <sheetViews>
    <sheetView tabSelected="1" zoomScale="115" zoomScaleNormal="115" workbookViewId="0">
      <selection activeCell="F4" sqref="F4"/>
    </sheetView>
  </sheetViews>
  <sheetFormatPr defaultRowHeight="12.75" x14ac:dyDescent="0.2"/>
  <cols>
    <col min="1" max="1" width="5" style="77" customWidth="1"/>
    <col min="2" max="2" width="49.140625" style="121" customWidth="1"/>
    <col min="3" max="3" width="8.42578125" style="77" bestFit="1" customWidth="1"/>
    <col min="4" max="4" width="7.7109375" style="122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0" t="s">
        <v>108</v>
      </c>
      <c r="B1" s="230"/>
      <c r="C1" s="230"/>
      <c r="D1" s="230"/>
      <c r="E1" s="230"/>
      <c r="F1" s="230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84" t="s">
        <v>25</v>
      </c>
      <c r="B3" s="85" t="s">
        <v>31</v>
      </c>
      <c r="C3" s="86"/>
      <c r="D3" s="87"/>
      <c r="E3" s="88"/>
      <c r="F3" s="89"/>
      <c r="G3" s="90"/>
      <c r="I3" s="91"/>
    </row>
    <row r="4" spans="1:9" x14ac:dyDescent="0.2">
      <c r="A4" s="123"/>
      <c r="B4" s="124" t="s">
        <v>39</v>
      </c>
      <c r="C4" s="125" t="s">
        <v>27</v>
      </c>
      <c r="D4" s="126">
        <v>1</v>
      </c>
      <c r="E4" s="127"/>
      <c r="F4" s="128">
        <f>+D4*E4</f>
        <v>0</v>
      </c>
      <c r="G4" s="90"/>
      <c r="H4" s="91"/>
    </row>
    <row r="5" spans="1:9" ht="13.5" thickBot="1" x14ac:dyDescent="0.25">
      <c r="A5" s="92"/>
      <c r="B5" s="93" t="s">
        <v>35</v>
      </c>
      <c r="C5" s="94" t="s">
        <v>27</v>
      </c>
      <c r="D5" s="95">
        <v>1</v>
      </c>
      <c r="E5" s="75"/>
      <c r="F5" s="136">
        <f>+D5*E5</f>
        <v>0</v>
      </c>
      <c r="G5" s="90"/>
      <c r="H5" s="91"/>
    </row>
    <row r="6" spans="1:9" ht="13.5" thickBot="1" x14ac:dyDescent="0.25">
      <c r="A6" s="96"/>
      <c r="B6" s="97" t="s">
        <v>26</v>
      </c>
      <c r="C6" s="98"/>
      <c r="D6" s="99"/>
      <c r="E6" s="135"/>
      <c r="F6" s="137">
        <f>SUM(F4:F5)</f>
        <v>0</v>
      </c>
      <c r="G6" s="90"/>
      <c r="H6" s="91"/>
    </row>
    <row r="7" spans="1:9" ht="13.5" thickBot="1" x14ac:dyDescent="0.25">
      <c r="A7" s="84" t="s">
        <v>28</v>
      </c>
      <c r="B7" s="100" t="s">
        <v>34</v>
      </c>
      <c r="C7" s="86"/>
      <c r="D7" s="87"/>
      <c r="E7" s="88"/>
      <c r="F7" s="89"/>
      <c r="G7" s="90"/>
      <c r="H7" s="91"/>
    </row>
    <row r="8" spans="1:9" x14ac:dyDescent="0.2">
      <c r="A8" s="92"/>
      <c r="B8" s="93" t="s">
        <v>36</v>
      </c>
      <c r="C8" s="94" t="s">
        <v>37</v>
      </c>
      <c r="D8" s="95">
        <f>16880+1912*2</f>
        <v>20704</v>
      </c>
      <c r="E8" s="75"/>
      <c r="F8" s="129">
        <f>+E8*D8*-1</f>
        <v>0</v>
      </c>
      <c r="G8" s="90"/>
      <c r="H8" s="91"/>
    </row>
    <row r="9" spans="1:9" x14ac:dyDescent="0.2">
      <c r="A9" s="92"/>
      <c r="B9" s="93" t="s">
        <v>38</v>
      </c>
      <c r="C9" s="94" t="s">
        <v>27</v>
      </c>
      <c r="D9" s="101">
        <v>1</v>
      </c>
      <c r="E9" s="75"/>
      <c r="F9" s="73">
        <f t="shared" ref="F9:F13" si="0">+E9*D9</f>
        <v>0</v>
      </c>
      <c r="G9" s="90"/>
      <c r="H9" s="91"/>
    </row>
    <row r="10" spans="1:9" x14ac:dyDescent="0.2">
      <c r="A10" s="92"/>
      <c r="B10" s="93" t="s">
        <v>42</v>
      </c>
      <c r="C10" s="94" t="s">
        <v>27</v>
      </c>
      <c r="D10" s="101">
        <v>1</v>
      </c>
      <c r="E10" s="75"/>
      <c r="F10" s="73">
        <f t="shared" si="0"/>
        <v>0</v>
      </c>
      <c r="G10" s="90"/>
      <c r="H10" s="91"/>
    </row>
    <row r="11" spans="1:9" x14ac:dyDescent="0.2">
      <c r="A11" s="92"/>
      <c r="B11" s="93" t="s">
        <v>124</v>
      </c>
      <c r="C11" s="94" t="s">
        <v>27</v>
      </c>
      <c r="D11" s="101">
        <v>1</v>
      </c>
      <c r="E11" s="75"/>
      <c r="F11" s="73">
        <f t="shared" si="0"/>
        <v>0</v>
      </c>
      <c r="G11" s="90"/>
      <c r="H11" s="91"/>
    </row>
    <row r="12" spans="1:9" x14ac:dyDescent="0.2">
      <c r="A12" s="92"/>
      <c r="B12" s="93" t="s">
        <v>89</v>
      </c>
      <c r="C12" s="94" t="s">
        <v>90</v>
      </c>
      <c r="D12" s="101">
        <v>84</v>
      </c>
      <c r="E12" s="75"/>
      <c r="F12" s="73">
        <f>+D12*E12</f>
        <v>0</v>
      </c>
      <c r="G12" s="90"/>
      <c r="H12" s="91"/>
    </row>
    <row r="13" spans="1:9" ht="24.75" thickBot="1" x14ac:dyDescent="0.25">
      <c r="A13" s="92"/>
      <c r="B13" s="93" t="s">
        <v>88</v>
      </c>
      <c r="C13" s="94" t="s">
        <v>90</v>
      </c>
      <c r="D13" s="101">
        <v>84</v>
      </c>
      <c r="E13" s="75"/>
      <c r="F13" s="73">
        <f t="shared" si="0"/>
        <v>0</v>
      </c>
      <c r="G13" s="90"/>
      <c r="H13" s="91"/>
    </row>
    <row r="14" spans="1:9" ht="13.5" thickBot="1" x14ac:dyDescent="0.25">
      <c r="A14" s="92"/>
      <c r="B14" s="102" t="s">
        <v>26</v>
      </c>
      <c r="C14" s="98"/>
      <c r="D14" s="99"/>
      <c r="E14" s="103"/>
      <c r="F14" s="51">
        <f>SUM(F8:F13)</f>
        <v>0</v>
      </c>
      <c r="G14" s="90"/>
      <c r="H14" s="91"/>
    </row>
    <row r="15" spans="1:9" ht="15" customHeight="1" thickBot="1" x14ac:dyDescent="0.25">
      <c r="A15" s="84" t="s">
        <v>29</v>
      </c>
      <c r="B15" s="104" t="s">
        <v>32</v>
      </c>
      <c r="C15" s="86"/>
      <c r="D15" s="87"/>
      <c r="E15" s="88"/>
      <c r="F15" s="89"/>
      <c r="G15" s="105"/>
      <c r="H15" s="91"/>
    </row>
    <row r="16" spans="1:9" ht="15" customHeight="1" thickBot="1" x14ac:dyDescent="0.25">
      <c r="A16" s="96"/>
      <c r="B16" s="106" t="s">
        <v>32</v>
      </c>
      <c r="C16" s="107" t="s">
        <v>27</v>
      </c>
      <c r="D16" s="108">
        <v>1</v>
      </c>
      <c r="E16" s="75"/>
      <c r="F16" s="73">
        <f t="shared" ref="F16" si="1">+E16*D16</f>
        <v>0</v>
      </c>
      <c r="G16" s="105"/>
      <c r="H16" s="91"/>
    </row>
    <row r="17" spans="1:9" ht="15" customHeight="1" thickBot="1" x14ac:dyDescent="0.25">
      <c r="A17" s="130"/>
      <c r="B17" s="131" t="s">
        <v>26</v>
      </c>
      <c r="C17" s="132"/>
      <c r="D17" s="133"/>
      <c r="E17" s="134"/>
      <c r="F17" s="51">
        <f>SUM(F16)</f>
        <v>0</v>
      </c>
      <c r="G17" s="90"/>
      <c r="H17" s="91"/>
    </row>
    <row r="18" spans="1:9" s="114" customFormat="1" ht="9.9499999999999993" customHeight="1" x14ac:dyDescent="0.2">
      <c r="A18" s="109"/>
      <c r="B18" s="110"/>
      <c r="C18" s="109"/>
      <c r="D18" s="111"/>
      <c r="E18" s="112"/>
      <c r="F18" s="113"/>
      <c r="G18" s="90"/>
      <c r="H18" s="91"/>
    </row>
    <row r="19" spans="1:9" ht="13.5" customHeight="1" thickBot="1" x14ac:dyDescent="0.25">
      <c r="A19" s="115"/>
      <c r="B19" s="116"/>
      <c r="C19" s="115"/>
      <c r="D19" s="105"/>
      <c r="E19" s="117"/>
      <c r="F19" s="90"/>
      <c r="G19" s="90"/>
    </row>
    <row r="20" spans="1:9" s="120" customFormat="1" ht="15" customHeight="1" thickBot="1" x14ac:dyDescent="0.25">
      <c r="A20" s="138"/>
      <c r="B20" s="139" t="s">
        <v>33</v>
      </c>
      <c r="C20" s="140"/>
      <c r="D20" s="141"/>
      <c r="E20" s="142"/>
      <c r="F20" s="165">
        <f>+F6+F14+F17</f>
        <v>0</v>
      </c>
      <c r="G20" s="118"/>
      <c r="H20" s="119"/>
      <c r="I20" s="119"/>
    </row>
  </sheetData>
  <mergeCells count="1">
    <mergeCell ref="A1:F1"/>
  </mergeCells>
  <pageMargins left="1.0236220472440944" right="0.82677165354330717" top="0.74803149606299213" bottom="0.74803149606299213" header="0.31496062992125984" footer="0.31496062992125984"/>
  <pageSetup paperSize="9" scale="62" orientation="portrait" r:id="rId1"/>
  <ignoredErrors>
    <ignoredError sqref="F12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31" t="s">
        <v>18</v>
      </c>
      <c r="B1" s="231"/>
      <c r="C1" s="231"/>
      <c r="D1" s="231"/>
      <c r="E1" s="231"/>
      <c r="F1" s="231"/>
      <c r="G1" s="231"/>
      <c r="H1" s="231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PS02.1</vt:lpstr>
      <vt:lpstr>PS02.2</vt:lpstr>
      <vt:lpstr>PS02.3</vt:lpstr>
      <vt:lpstr>PS02.4</vt:lpstr>
      <vt:lpstr>VON</vt:lpstr>
      <vt:lpstr>SO 07.old</vt:lpstr>
      <vt:lpstr>PS02.1!_Toc82598465</vt:lpstr>
      <vt:lpstr>PS02.1!Názvy_tisku</vt:lpstr>
      <vt:lpstr>PS02.1!Oblast_tisku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2024-11-27T08:47:47Z</cp:lastPrinted>
  <dcterms:created xsi:type="dcterms:W3CDTF">2001-11-22T14:45:11Z</dcterms:created>
  <dcterms:modified xsi:type="dcterms:W3CDTF">2024-11-27T08:47:58Z</dcterms:modified>
</cp:coreProperties>
</file>