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lub\Documents\0 Povodeň 09 2024\PŠ Stavby\Domašov 25,500_26,450\"/>
    </mc:Choice>
  </mc:AlternateContent>
  <bookViews>
    <workbookView xWindow="-105" yWindow="-105" windowWidth="23250" windowHeight="12570" activeTab="3"/>
  </bookViews>
  <sheets>
    <sheet name="Pokyny pro vyplnění" sheetId="11" r:id="rId1"/>
    <sheet name="Stavba" sheetId="1" r:id="rId2"/>
    <sheet name="VzorPolozky" sheetId="10" state="hidden" r:id="rId3"/>
    <sheet name="04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01 Pol'!$A$1:$Y$122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21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5" i="12"/>
  <c r="G8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43" i="12"/>
  <c r="I43" i="12"/>
  <c r="K43" i="12"/>
  <c r="M43" i="12"/>
  <c r="O43" i="12"/>
  <c r="Q43" i="12"/>
  <c r="V43" i="12"/>
  <c r="G49" i="12"/>
  <c r="G50" i="12"/>
  <c r="M50" i="12" s="1"/>
  <c r="I50" i="12"/>
  <c r="I49" i="12" s="1"/>
  <c r="K50" i="12"/>
  <c r="K49" i="12" s="1"/>
  <c r="O50" i="12"/>
  <c r="O49" i="12" s="1"/>
  <c r="Q50" i="12"/>
  <c r="Q49" i="12" s="1"/>
  <c r="V50" i="12"/>
  <c r="V49" i="12" s="1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5" i="12"/>
  <c r="G64" i="12" s="1"/>
  <c r="I65" i="12"/>
  <c r="I64" i="12" s="1"/>
  <c r="K65" i="12"/>
  <c r="K64" i="12" s="1"/>
  <c r="O65" i="12"/>
  <c r="O64" i="12" s="1"/>
  <c r="Q65" i="12"/>
  <c r="Q64" i="12" s="1"/>
  <c r="V65" i="12"/>
  <c r="V64" i="12" s="1"/>
  <c r="G67" i="12"/>
  <c r="M67" i="12" s="1"/>
  <c r="I67" i="12"/>
  <c r="K67" i="12"/>
  <c r="O67" i="12"/>
  <c r="Q67" i="12"/>
  <c r="V67" i="12"/>
  <c r="G72" i="12"/>
  <c r="I72" i="12"/>
  <c r="K72" i="12"/>
  <c r="M72" i="12"/>
  <c r="O72" i="12"/>
  <c r="Q72" i="12"/>
  <c r="V72" i="12"/>
  <c r="G75" i="12"/>
  <c r="M75" i="12"/>
  <c r="G76" i="12"/>
  <c r="I76" i="12"/>
  <c r="I75" i="12" s="1"/>
  <c r="K76" i="12"/>
  <c r="K75" i="12" s="1"/>
  <c r="M76" i="12"/>
  <c r="O76" i="12"/>
  <c r="O75" i="12" s="1"/>
  <c r="Q76" i="12"/>
  <c r="Q75" i="12" s="1"/>
  <c r="V76" i="12"/>
  <c r="V75" i="12" s="1"/>
  <c r="G80" i="12"/>
  <c r="I80" i="12"/>
  <c r="I79" i="12" s="1"/>
  <c r="K80" i="12"/>
  <c r="M80" i="12"/>
  <c r="O80" i="12"/>
  <c r="O79" i="12" s="1"/>
  <c r="Q80" i="12"/>
  <c r="V80" i="12"/>
  <c r="V79" i="12" s="1"/>
  <c r="G82" i="12"/>
  <c r="M82" i="12" s="1"/>
  <c r="I82" i="12"/>
  <c r="K82" i="12"/>
  <c r="K79" i="12" s="1"/>
  <c r="O82" i="12"/>
  <c r="Q82" i="12"/>
  <c r="V82" i="12"/>
  <c r="G85" i="12"/>
  <c r="G79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Q79" i="12" s="1"/>
  <c r="V96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4" i="12"/>
  <c r="G105" i="12"/>
  <c r="M105" i="12" s="1"/>
  <c r="M104" i="12" s="1"/>
  <c r="I105" i="12"/>
  <c r="I104" i="12" s="1"/>
  <c r="K105" i="12"/>
  <c r="K104" i="12" s="1"/>
  <c r="O105" i="12"/>
  <c r="O104" i="12" s="1"/>
  <c r="Q105" i="12"/>
  <c r="V105" i="12"/>
  <c r="V104" i="12" s="1"/>
  <c r="G108" i="12"/>
  <c r="I108" i="12"/>
  <c r="K108" i="12"/>
  <c r="M108" i="12"/>
  <c r="O108" i="12"/>
  <c r="Q108" i="12"/>
  <c r="Q104" i="12" s="1"/>
  <c r="V108" i="12"/>
  <c r="G111" i="12"/>
  <c r="I111" i="12"/>
  <c r="K111" i="12"/>
  <c r="M111" i="12"/>
  <c r="O111" i="12"/>
  <c r="Q111" i="12"/>
  <c r="V111" i="12"/>
  <c r="O114" i="12"/>
  <c r="G115" i="12"/>
  <c r="G114" i="12" s="1"/>
  <c r="I115" i="12"/>
  <c r="I114" i="12" s="1"/>
  <c r="K115" i="12"/>
  <c r="K114" i="12" s="1"/>
  <c r="O115" i="12"/>
  <c r="Q115" i="12"/>
  <c r="Q114" i="12" s="1"/>
  <c r="V115" i="12"/>
  <c r="V114" i="12" s="1"/>
  <c r="G118" i="12"/>
  <c r="I118" i="12"/>
  <c r="V118" i="12"/>
  <c r="G119" i="12"/>
  <c r="I119" i="12"/>
  <c r="K119" i="12"/>
  <c r="K118" i="12" s="1"/>
  <c r="M119" i="12"/>
  <c r="M118" i="12" s="1"/>
  <c r="O119" i="12"/>
  <c r="O118" i="12" s="1"/>
  <c r="Q119" i="12"/>
  <c r="Q118" i="12" s="1"/>
  <c r="V119" i="12"/>
  <c r="AE121" i="12"/>
  <c r="AF121" i="12"/>
  <c r="I20" i="1"/>
  <c r="I19" i="1"/>
  <c r="I18" i="1"/>
  <c r="I17" i="1"/>
  <c r="I16" i="1"/>
  <c r="I61" i="1"/>
  <c r="J60" i="1" s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53" i="1" l="1"/>
  <c r="J56" i="1"/>
  <c r="J57" i="1"/>
  <c r="J54" i="1"/>
  <c r="J58" i="1"/>
  <c r="J55" i="1"/>
  <c r="A27" i="1"/>
  <c r="M49" i="12"/>
  <c r="M115" i="12"/>
  <c r="M114" i="12" s="1"/>
  <c r="M85" i="12"/>
  <c r="M79" i="12" s="1"/>
  <c r="M65" i="12"/>
  <c r="M64" i="12" s="1"/>
  <c r="M25" i="12"/>
  <c r="M8" i="12" s="1"/>
  <c r="I21" i="1"/>
  <c r="J59" i="1"/>
  <c r="J39" i="1"/>
  <c r="J43" i="1" s="1"/>
  <c r="J42" i="1"/>
  <c r="J41" i="1"/>
  <c r="J61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Matěj Bernatík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<sst xmlns="http://schemas.openxmlformats.org/spreadsheetml/2006/main" count="627" uniqueCount="252">
  <si>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</si>
  <si>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</si>
  <si>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</si>
  <si>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</si>
  <si>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</si>
  <si>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</si>
  <si>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</si>
  <si>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</si>
  <si>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</si>
  <si>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</si>
  <si>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</si>
  <si>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</si>
  <si>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</si>
  <si>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</si>
  <si>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</si>
  <si>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</si>
  <si>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</si>
  <si>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</si>
  <si>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</si>
  <si>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</si>
  <si>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</si>
  <si>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</si>
  <si>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</si>
  <si>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</si>
  <si>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</si>
  <si>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</si>
  <si>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</si>
  <si>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</si>
  <si>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</si>
  <si>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</si>
  <si>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</si>
  <si>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</si>
  <si>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</si>
  <si>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</si>
  <si>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</si>
  <si>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</si>
  <si>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</si>
  <si>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</si>
  <si>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</si>
  <si>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</si>
  <si>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</si>
  <si>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</si>
  <si>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</si>
  <si>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</si>
  <si>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Opevnění</t>
  </si>
  <si>
    <t>04</t>
  </si>
  <si>
    <t>PŠ Domašov - horní</t>
  </si>
  <si>
    <t>Objekt:</t>
  </si>
  <si>
    <t>Rozpočet: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</si>
  <si>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</si>
  <si>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</si>
  <si>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</si>
  <si>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</si>
  <si>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</si>
  <si>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</si>
  <si>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</si>
  <si>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Stavební objekt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</si>
  <si>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</si>
  <si>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</si>
  <si>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</si>
  <si>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</si>
  <si>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</si>
  <si>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</si>
  <si>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</si>
  <si>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</si>
  <si>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</si>
  <si>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</si>
  <si>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</si>
  <si>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</si>
  <si>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</si>
  <si>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</si>
  <si>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</si>
  <si>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9</t>
  </si>
  <si>
    <t>Ostatní konstrukce, bourání</t>
  </si>
  <si>
    <t>997</t>
  </si>
  <si>
    <t>Přesun sutě</t>
  </si>
  <si>
    <t>998</t>
  </si>
  <si>
    <t>Přesun hmot</t>
  </si>
  <si>
    <t>VRN3</t>
  </si>
  <si>
    <t>Zařízení staveniště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</si>
  <si>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</si>
  <si>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</si>
  <si>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</si>
  <si>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</si>
  <si>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</si>
  <si>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</si>
  <si>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</si>
  <si>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</si>
  <si>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</si>
  <si>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</si>
  <si>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</si>
  <si>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</si>
  <si>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</si>
  <si>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</si>
  <si>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</si>
  <si>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</si>
  <si>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</si>
  <si>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</si>
  <si>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</si>
  <si>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</si>
  <si>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</si>
  <si>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</si>
  <si>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</si>
  <si>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</si>
  <si>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</si>
  <si>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</si>
  <si>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</si>
  <si>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</si>
  <si>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</si>
  <si>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</si>
  <si>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</si>
  <si>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162201102R00</t>
  </si>
  <si>
    <t>Vodorovné přemístění výkopku z horniny 1 až 4, na vzdálenost přes 20  do 50 m</t>
  </si>
  <si>
    <t>m3</t>
  </si>
  <si>
    <t>800-1</t>
  </si>
  <si>
    <t>RTS 25/ I</t>
  </si>
  <si>
    <t>Práce</t>
  </si>
  <si>
    <t>Běžná</t>
  </si>
  <si>
    <t>POL1_</t>
  </si>
  <si>
    <t>po suchu, bez naložení výkopku, avšak se složením bez rozhrnutí, zpáteční cesta vozidla.</t>
  </si>
  <si>
    <t>SPI</t>
  </si>
  <si>
    <t>111209111</t>
  </si>
  <si>
    <t>Spálení proutí, klestu zprořezávek a odstraněných křovin pro jakoukoliv dřevinu</t>
  </si>
  <si>
    <t>m2</t>
  </si>
  <si>
    <t>Vlastní</t>
  </si>
  <si>
    <t>Indiv</t>
  </si>
  <si>
    <t>POL1_1</t>
  </si>
  <si>
    <t>Km 25,993-26,043 : 10</t>
  </si>
  <si>
    <t>VV</t>
  </si>
  <si>
    <t>111251101</t>
  </si>
  <si>
    <t>Odstranění křovin a stromů s odstraněním kořenů strojně průměru kmene do 100 mm v rovině nebo ve, svahu sklonu terénu do 1:5, při celkové ploše do 100 m2</t>
  </si>
  <si>
    <t>112101101</t>
  </si>
  <si>
    <t>Odstranění stromů s odřezáním kmene a s odvětvením listnatých, průměru kmene přes 100 do 300 mm</t>
  </si>
  <si>
    <t>kus</t>
  </si>
  <si>
    <t>Km 25,993-26,043 : 8</t>
  </si>
  <si>
    <t>Km 26,043-26,124 : 3</t>
  </si>
  <si>
    <t>112111111</t>
  </si>
  <si>
    <t>Spálení větví stromů všech druhů stromů o průměru kmene přes 0,10 m na hromadách</t>
  </si>
  <si>
    <t>112251101</t>
  </si>
  <si>
    <t>Odstranění pařezů strojně s jejich vykopáním nebo vytrháním průměru přes 100 do 300 mm</t>
  </si>
  <si>
    <t>127451111</t>
  </si>
  <si>
    <t>Vykopávky pod vodou strojně na hloubku do 5 m pod projektem stanovenou hladinou vody v hornině třídy těžitelnosti II skupiny 5, průměrné tloušťky projektované vrstvy přes 0,50 m do 1 000 m3</t>
  </si>
  <si>
    <t>127751111</t>
  </si>
  <si>
    <t>Vykopávky pod vodou strojně na hloubku do 5 m pod projektem stanovenou hladinou vody v horninách, třídy těžitelnosti I a II skupiny 1 až 4, průměrné tloušťky projektované vrstvy přes 0,50 m do 1 000</t>
  </si>
  <si>
    <t>153812121</t>
  </si>
  <si>
    <t>Trn z betonářské oceli včetně zainjektování při průměru oceli od 20 do 26 mm, délky přes 0,4 do 3,0, m</t>
  </si>
  <si>
    <t>Km 25,963 - 26,053 PB (2ks/m) : 90*2</t>
  </si>
  <si>
    <t>Km 26,053 - 26,143 PB (2ks/m) : 90*2</t>
  </si>
  <si>
    <t>Km 26,043-26,124 : 17</t>
  </si>
  <si>
    <t>162351103</t>
  </si>
  <si>
    <t xml:space="preserve">Vodorovné přemístění výkopku nebo sypaniny po suchu na obvyklém dopravním prostředku, bez naložení, </t>
  </si>
  <si>
    <t>162451126</t>
  </si>
  <si>
    <t>Vodorovné přemístění výkopku nebo sypaniny po suchu na obvyklém dopravním prostředku, bez naložení výkopku, avšak se složením bez rozhrnutí z horniny třídy těžitelnosti II skupiny 4 a 5 na vzdálenost</t>
  </si>
  <si>
    <t>223111114</t>
  </si>
  <si>
    <t>Rychlostní diamantové vrtání průměru do 56 mm, jádrové do úklonu 45° v hl 0 až 25 m v hornině tř., III a IV</t>
  </si>
  <si>
    <t>m</t>
  </si>
  <si>
    <t>Km 25,963 - 26,053 PB (2ks/m) : 90*0,3*2</t>
  </si>
  <si>
    <t>Km 26,053 - 26,143 PB (2ks/m) : 90*0,3*2</t>
  </si>
  <si>
    <t>R 001</t>
  </si>
  <si>
    <t>Rovnanina z místního lomového kamene upraveného s vyklínováním spár úlomky kamene</t>
  </si>
  <si>
    <t>R115101 001</t>
  </si>
  <si>
    <t>Čerpání vody na dopravní výšku do 10 m</t>
  </si>
  <si>
    <t>kplt</t>
  </si>
  <si>
    <t>Km 25,963-25,993 : 1</t>
  </si>
  <si>
    <t>Km 25,993-26,043 : 1</t>
  </si>
  <si>
    <t>Km 26,043-26,124 : 1</t>
  </si>
  <si>
    <t>Km 26,300-26,450 : 1</t>
  </si>
  <si>
    <t>Km 27,666-27,736 : 1</t>
  </si>
  <si>
    <t>R115101 002</t>
  </si>
  <si>
    <t>Převedení vody v průběhu stavebních prací</t>
  </si>
  <si>
    <t>321212345</t>
  </si>
  <si>
    <t>Oprava zdiva nadzákladového z lomového kamene vodních staveb přehrad, jezů a plavebních komor,, spodní stavby vodních elektráren, jader přehrad, odběrných věží a výpustných zařízení, opěrných zdí,</t>
  </si>
  <si>
    <t>Km 25,993-26,043 : 4,8</t>
  </si>
  <si>
    <t>Km 26,043-26,124 : 9,6</t>
  </si>
  <si>
    <t>321351010</t>
  </si>
  <si>
    <t>Bednění konstrukcí z betonu prostého nebo železového vodních staveb přehrad, jezů a plavebních komor, , spodní stavby vodních elektráren, jader přehrad, odběrných věží a výpustných zařízení, opěrných</t>
  </si>
  <si>
    <t>Km 26,043-26,124 : 29</t>
  </si>
  <si>
    <t>Km 25,993-26,043 : 9</t>
  </si>
  <si>
    <t>321352010</t>
  </si>
  <si>
    <t>461310312</t>
  </si>
  <si>
    <t>Patka z betonu prostého do rýhy nebo do bednění s provedením dilatačních spár vosové vzdálenosti 2 m, a jejich zalitím živičnou zálivkou z betonu pro prostředí s mrazovými cykly tř. C 25/30</t>
  </si>
  <si>
    <t>Km 25,993-26,043 : 3</t>
  </si>
  <si>
    <t>Km 26,043-26,124 : 12</t>
  </si>
  <si>
    <t>462451114R</t>
  </si>
  <si>
    <t>Prolití kamenného záhozu betonem C20/25</t>
  </si>
  <si>
    <t>Km 26,053 - 26,143 PB (30%) : 90*1*0,8*0,3</t>
  </si>
  <si>
    <t>462512270R</t>
  </si>
  <si>
    <t>Zához z místního lomového kamene s proštěrkováním z terénu hmotnost do 200 kg</t>
  </si>
  <si>
    <t>Km 26,053 - 26,143 PB : 90*1*0,8</t>
  </si>
  <si>
    <t>Km 26,300 - 26,450 PB : 150*(1*0,8+1*0,6)</t>
  </si>
  <si>
    <t>Km 26,585 - 26,642 LB : 57*1,1*0,6</t>
  </si>
  <si>
    <t>Km 27,666 - 27,736 PB : 70*(1*0,8+2*0,6)</t>
  </si>
  <si>
    <t>463212111R</t>
  </si>
  <si>
    <t>Km 25,993-26,043 : 11</t>
  </si>
  <si>
    <t>Km 26,043-26,124 : 4</t>
  </si>
  <si>
    <t>628635512</t>
  </si>
  <si>
    <t>Vyplnění spár dosavadních konstrukcí zdiva cementovou maltou s vyčištěním spár hloubky do 70 mm,, zdiva z lomového kamene svyspárováním</t>
  </si>
  <si>
    <t>Km 25,993-26,043 : 24</t>
  </si>
  <si>
    <t>Km 26,043-26,124 : 47</t>
  </si>
  <si>
    <t>998332011R00</t>
  </si>
  <si>
    <t xml:space="preserve">Přesun hmot pro úpravy toků, hráze rybniční přesun hmot pro úpravy toků a kanály délky do 7000 m, hráze ochranné, rybniční a ostatní,  </t>
  </si>
  <si>
    <t>t</t>
  </si>
  <si>
    <t>832-1</t>
  </si>
  <si>
    <t>ochranné a kanály délky do 7 000 m</t>
  </si>
  <si>
    <t>938901101</t>
  </si>
  <si>
    <t>Dokončovací práce na dosavadních konstrukcích očištění dlažby od travního a divokého porostu, s, vytrháním kořenů ze spár, s naložením odstraněného porostu na dopravní prostředek nebo s odklizením</t>
  </si>
  <si>
    <t>Km 25,993-26,043 : 48</t>
  </si>
  <si>
    <t>Km 26,043-26,124 : 79</t>
  </si>
  <si>
    <t>938903111</t>
  </si>
  <si>
    <t>Dokončovací práce na dosavadních konstrukcích vysekání spár sočištěním zdiva nebo dlažby, s, naložením suti na dopravní prostředek nebo s odklizením na hromady do vzdálenosti 50 m při hloubce</t>
  </si>
  <si>
    <t>985131111</t>
  </si>
  <si>
    <t>Očištění ploch stěn, rubu kleneb a podlah tlakovou vodou</t>
  </si>
  <si>
    <t>Km 25,993-26,043 : 33</t>
  </si>
  <si>
    <t>985311113</t>
  </si>
  <si>
    <t>Reprofilace betonu sanačními maltami na cementové bázi ručně stěn, tloušťky přes 20 do 30 mm</t>
  </si>
  <si>
    <t>Km 25,993-26,043 : 43</t>
  </si>
  <si>
    <t>985312112</t>
  </si>
  <si>
    <t>Stěrka k vyrovnání ploch reprofilovaného betonu stěn, tloušťky přes 2 do 3 mm</t>
  </si>
  <si>
    <t>985323211</t>
  </si>
  <si>
    <t>Spojovací můstek reprofilovaného betonu na epoxidové bázi, tloušťky 1 mm</t>
  </si>
  <si>
    <t>985324211</t>
  </si>
  <si>
    <t>Ochranný nátěr betonu akrylátový dvojnásobný s impregnací S2 (OS-B)</t>
  </si>
  <si>
    <t>985331215</t>
  </si>
  <si>
    <t>Dodatečné vlepování betonářské výztuže včetně vyvrtání a vyčištění otvoru chemickou maltou průměr, výztuže 16 mm</t>
  </si>
  <si>
    <t>Km 25,993-26,043 : 4,2</t>
  </si>
  <si>
    <t>Km 26,043-26,124 : 16,8</t>
  </si>
  <si>
    <t>13021015</t>
  </si>
  <si>
    <t>tyč ocelová kruhová žebírková DIN 488 jakost B500B (10 505) výztuž do betonu D 16mm</t>
  </si>
  <si>
    <t>Specifikace</t>
  </si>
  <si>
    <t>POL3_0</t>
  </si>
  <si>
    <t>Km 25,993-26,043 : 0,021</t>
  </si>
  <si>
    <t>Km 26,043-26,124 : 0,082</t>
  </si>
  <si>
    <t>997013861</t>
  </si>
  <si>
    <t>Poplatek za uložení stavebního odpadu na recyklační skládce (skládkovné) z prostého betonu, zatříděného do Katalogu odpadů pod kódem 17 01 01</t>
  </si>
  <si>
    <t>Km 25,993-26,043 : 0,436</t>
  </si>
  <si>
    <t>Km 26,043-26,124 : 0,863</t>
  </si>
  <si>
    <t>997321511</t>
  </si>
  <si>
    <t>Vodorovná doprava suti a vybouraných hmot bez naložení, svyložením a hrubým urovnáním po suchu, na, vzdálenost do 1 km</t>
  </si>
  <si>
    <t>997321519</t>
  </si>
  <si>
    <t>Vodorovná doprava suti a vybouraných hmot bez naložení, svyložením a hrubým urovnáním po suchu, na, vzdálenost Příplatek kcenám za každý další i započatý 1 km přes 1 km</t>
  </si>
  <si>
    <t>Km 25,993-26,043 : 42,096</t>
  </si>
  <si>
    <t>Km 26,043-26,124 : 20,712</t>
  </si>
  <si>
    <t>998332011</t>
  </si>
  <si>
    <t>Přesun hmot pro úpravy vodních toků a kanály, hráze rybníků apod. dopravní vzdálenost do 500 m</t>
  </si>
  <si>
    <t>Km 25,993-26,043 : 49,438</t>
  </si>
  <si>
    <t>Km 26,043-26,124 : 72,396</t>
  </si>
  <si>
    <t>R002</t>
  </si>
  <si>
    <t>Dočasný sjezd, zřízení a odstranění</t>
  </si>
  <si>
    <t>klp</t>
  </si>
  <si>
    <t>SUM</t>
  </si>
  <si>
    <t>END</t>
  </si>
  <si>
    <t>Bělá, Domašov, ř.km 25,500 - 26,450, zabezpečovací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</si>
</sst>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XvkjQmHd3tPvcZpmc7EHSkcmD7jPIHankUOlQnCMHnYAZ9lSfJJkE6NwZ+fyXmi7q/TcwPr0i5vZEVk3aWvQjA==" saltValue="7qPr5UJYZaaUhw5Pr7w9B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8" t="s">
        <v>22</v>
      </c>
      <c r="C2" s="79"/>
      <c r="D2" s="80"/>
      <c r="E2" s="237" t="s">
        <v>251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81" t="s">
        <v>47</v>
      </c>
      <c r="C3" s="79"/>
      <c r="D3" s="82"/>
      <c r="E3" s="240"/>
      <c r="F3" s="241"/>
      <c r="G3" s="241"/>
      <c r="H3" s="241"/>
      <c r="I3" s="241"/>
      <c r="J3" s="242"/>
    </row>
    <row r="4" spans="1:15" ht="23.25" customHeight="1" x14ac:dyDescent="0.2">
      <c r="A4" s="76">
        <v>4514379</v>
      </c>
      <c r="B4" s="83" t="s">
        <v>48</v>
      </c>
      <c r="C4" s="84"/>
      <c r="D4" s="85"/>
      <c r="E4" s="220"/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 t="s">
        <v>49</v>
      </c>
      <c r="E5" s="226"/>
      <c r="F5" s="226"/>
      <c r="G5" s="226"/>
      <c r="H5" s="18" t="s">
        <v>40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7" t="s">
        <v>50</v>
      </c>
      <c r="E6" s="228"/>
      <c r="F6" s="228"/>
      <c r="G6" s="228"/>
      <c r="H6" s="18" t="s">
        <v>34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29" t="s">
        <v>51</v>
      </c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SUMIF(F53:F60,A16,I53:I60)+SUMIF(F53:F60,"PSU",I53:I60)</f>
        <v>0</v>
      </c>
      <c r="J16" s="210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SUMIF(F53:F60,A17,I53:I60)</f>
        <v>0</v>
      </c>
      <c r="J17" s="210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SUMIF(F53:F60,A18,I53:I60)</f>
        <v>0</v>
      </c>
      <c r="J18" s="210"/>
    </row>
    <row r="19" spans="1:10" ht="23.25" customHeight="1" x14ac:dyDescent="0.2">
      <c r="A19" s="145" t="s">
        <v>80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SUMIF(F53:F60,A19,I53:I60)</f>
        <v>0</v>
      </c>
      <c r="J19" s="210"/>
    </row>
    <row r="20" spans="1:10" ht="23.25" customHeight="1" x14ac:dyDescent="0.2">
      <c r="A20" s="145" t="s">
        <v>81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SUMIF(F53:F60,A20,I53:I60)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I23*E23/100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f>I25*E25/100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6">
        <f>CenaCelkemBezDPH-(ZakladDPHSni+ZakladDPHZakl)</f>
        <v>0</v>
      </c>
      <c r="H27" s="236"/>
      <c r="I27" s="23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4">
        <f>A27</f>
        <v>0</v>
      </c>
      <c r="H28" s="214"/>
      <c r="I28" s="214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13">
        <f>ZakladDPHSni+DPHSni+ZakladDPHZakl+DPHZakl+Zaokrouhleni</f>
        <v>0</v>
      </c>
      <c r="H29" s="213"/>
      <c r="I29" s="213"/>
      <c r="J29" s="125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55</v>
      </c>
      <c r="C39" s="199"/>
      <c r="D39" s="199"/>
      <c r="E39" s="199"/>
      <c r="F39" s="102">
        <f>'04 01 Pol'!AE121</f>
        <v>0</v>
      </c>
      <c r="G39" s="103">
        <f>'04 01 Pol'!AF121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0">
        <v>2</v>
      </c>
      <c r="B40" s="107"/>
      <c r="C40" s="200" t="s">
        <v>56</v>
      </c>
      <c r="D40" s="200"/>
      <c r="E40" s="200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45</v>
      </c>
      <c r="C41" s="200" t="s">
        <v>46</v>
      </c>
      <c r="D41" s="200"/>
      <c r="E41" s="200"/>
      <c r="F41" s="108">
        <f>'04 01 Pol'!AE121</f>
        <v>0</v>
      </c>
      <c r="G41" s="109">
        <f>'04 01 Pol'!AF121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 x14ac:dyDescent="0.2">
      <c r="A42" s="90">
        <v>3</v>
      </c>
      <c r="B42" s="112" t="s">
        <v>43</v>
      </c>
      <c r="C42" s="199" t="s">
        <v>44</v>
      </c>
      <c r="D42" s="199"/>
      <c r="E42" s="199"/>
      <c r="F42" s="113">
        <f>'04 01 Pol'!AE121</f>
        <v>0</v>
      </c>
      <c r="G42" s="104">
        <f>'04 01 Pol'!AF121</f>
        <v>0</v>
      </c>
      <c r="H42" s="104"/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 x14ac:dyDescent="0.2">
      <c r="A43" s="90"/>
      <c r="B43" s="201" t="s">
        <v>57</v>
      </c>
      <c r="C43" s="202"/>
      <c r="D43" s="202"/>
      <c r="E43" s="202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 x14ac:dyDescent="0.2">
      <c r="A45" t="s">
        <v>59</v>
      </c>
    </row>
    <row r="46" spans="1:10" x14ac:dyDescent="0.2">
      <c r="A46" t="s">
        <v>60</v>
      </c>
    </row>
    <row r="47" spans="1:10" x14ac:dyDescent="0.2">
      <c r="A47" t="s">
        <v>61</v>
      </c>
    </row>
    <row r="50" spans="1:10" ht="15.75" x14ac:dyDescent="0.25">
      <c r="B50" s="126" t="s">
        <v>62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63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64</v>
      </c>
      <c r="C53" s="197" t="s">
        <v>65</v>
      </c>
      <c r="D53" s="198"/>
      <c r="E53" s="198"/>
      <c r="F53" s="141" t="s">
        <v>24</v>
      </c>
      <c r="G53" s="142"/>
      <c r="H53" s="142"/>
      <c r="I53" s="142">
        <f>'04 01 Pol'!G8</f>
        <v>0</v>
      </c>
      <c r="J53" s="138" t="str">
        <f>IF(I61=0,"",I53/I61*100)</f>
        <v/>
      </c>
    </row>
    <row r="54" spans="1:10" ht="36.75" customHeight="1" x14ac:dyDescent="0.2">
      <c r="A54" s="129"/>
      <c r="B54" s="134" t="s">
        <v>66</v>
      </c>
      <c r="C54" s="197" t="s">
        <v>67</v>
      </c>
      <c r="D54" s="198"/>
      <c r="E54" s="198"/>
      <c r="F54" s="141" t="s">
        <v>24</v>
      </c>
      <c r="G54" s="142"/>
      <c r="H54" s="142"/>
      <c r="I54" s="142">
        <f>'04 01 Pol'!G49</f>
        <v>0</v>
      </c>
      <c r="J54" s="138" t="str">
        <f>IF(I61=0,"",I54/I61*100)</f>
        <v/>
      </c>
    </row>
    <row r="55" spans="1:10" ht="36.75" customHeight="1" x14ac:dyDescent="0.2">
      <c r="A55" s="129"/>
      <c r="B55" s="134" t="s">
        <v>68</v>
      </c>
      <c r="C55" s="197" t="s">
        <v>69</v>
      </c>
      <c r="D55" s="198"/>
      <c r="E55" s="198"/>
      <c r="F55" s="141" t="s">
        <v>24</v>
      </c>
      <c r="G55" s="142"/>
      <c r="H55" s="142"/>
      <c r="I55" s="142">
        <f>'04 01 Pol'!G64</f>
        <v>0</v>
      </c>
      <c r="J55" s="138" t="str">
        <f>IF(I61=0,"",I55/I61*100)</f>
        <v/>
      </c>
    </row>
    <row r="56" spans="1:10" ht="36.75" customHeight="1" x14ac:dyDescent="0.2">
      <c r="A56" s="129"/>
      <c r="B56" s="134" t="s">
        <v>70</v>
      </c>
      <c r="C56" s="197" t="s">
        <v>71</v>
      </c>
      <c r="D56" s="198"/>
      <c r="E56" s="198"/>
      <c r="F56" s="141" t="s">
        <v>24</v>
      </c>
      <c r="G56" s="142"/>
      <c r="H56" s="142"/>
      <c r="I56" s="142">
        <f>'04 01 Pol'!G75</f>
        <v>0</v>
      </c>
      <c r="J56" s="138" t="str">
        <f>IF(I61=0,"",I56/I61*100)</f>
        <v/>
      </c>
    </row>
    <row r="57" spans="1:10" ht="36.75" customHeight="1" x14ac:dyDescent="0.2">
      <c r="A57" s="129"/>
      <c r="B57" s="134" t="s">
        <v>72</v>
      </c>
      <c r="C57" s="197" t="s">
        <v>73</v>
      </c>
      <c r="D57" s="198"/>
      <c r="E57" s="198"/>
      <c r="F57" s="141" t="s">
        <v>24</v>
      </c>
      <c r="G57" s="142"/>
      <c r="H57" s="142"/>
      <c r="I57" s="142">
        <f>'04 01 Pol'!G79</f>
        <v>0</v>
      </c>
      <c r="J57" s="138" t="str">
        <f>IF(I61=0,"",I57/I61*100)</f>
        <v/>
      </c>
    </row>
    <row r="58" spans="1:10" ht="36.75" customHeight="1" x14ac:dyDescent="0.2">
      <c r="A58" s="129"/>
      <c r="B58" s="134" t="s">
        <v>74</v>
      </c>
      <c r="C58" s="197" t="s">
        <v>75</v>
      </c>
      <c r="D58" s="198"/>
      <c r="E58" s="198"/>
      <c r="F58" s="141" t="s">
        <v>24</v>
      </c>
      <c r="G58" s="142"/>
      <c r="H58" s="142"/>
      <c r="I58" s="142">
        <f>'04 01 Pol'!G104</f>
        <v>0</v>
      </c>
      <c r="J58" s="138" t="str">
        <f>IF(I61=0,"",I58/I61*100)</f>
        <v/>
      </c>
    </row>
    <row r="59" spans="1:10" ht="36.75" customHeight="1" x14ac:dyDescent="0.2">
      <c r="A59" s="129"/>
      <c r="B59" s="134" t="s">
        <v>76</v>
      </c>
      <c r="C59" s="197" t="s">
        <v>77</v>
      </c>
      <c r="D59" s="198"/>
      <c r="E59" s="198"/>
      <c r="F59" s="141" t="s">
        <v>24</v>
      </c>
      <c r="G59" s="142"/>
      <c r="H59" s="142"/>
      <c r="I59" s="142">
        <f>'04 01 Pol'!G114</f>
        <v>0</v>
      </c>
      <c r="J59" s="138" t="str">
        <f>IF(I61=0,"",I59/I61*100)</f>
        <v/>
      </c>
    </row>
    <row r="60" spans="1:10" ht="36.75" customHeight="1" x14ac:dyDescent="0.2">
      <c r="A60" s="129"/>
      <c r="B60" s="134" t="s">
        <v>78</v>
      </c>
      <c r="C60" s="197" t="s">
        <v>79</v>
      </c>
      <c r="D60" s="198"/>
      <c r="E60" s="198"/>
      <c r="F60" s="141" t="s">
        <v>24</v>
      </c>
      <c r="G60" s="142"/>
      <c r="H60" s="142"/>
      <c r="I60" s="142">
        <f>'04 01 Pol'!G118</f>
        <v>0</v>
      </c>
      <c r="J60" s="138" t="str">
        <f>IF(I61=0,"",I60/I61*100)</f>
        <v/>
      </c>
    </row>
    <row r="61" spans="1:10" ht="25.5" customHeight="1" x14ac:dyDescent="0.2">
      <c r="A61" s="130"/>
      <c r="B61" s="135" t="s">
        <v>1</v>
      </c>
      <c r="C61" s="136"/>
      <c r="D61" s="137"/>
      <c r="E61" s="137"/>
      <c r="F61" s="143"/>
      <c r="G61" s="144"/>
      <c r="H61" s="144"/>
      <c r="I61" s="144">
        <f>SUM(I53:I60)</f>
        <v>0</v>
      </c>
      <c r="J61" s="139">
        <f>SUM(J53:J60)</f>
        <v>0</v>
      </c>
    </row>
    <row r="62" spans="1:10" x14ac:dyDescent="0.2">
      <c r="F62" s="89"/>
      <c r="G62" s="89"/>
      <c r="H62" s="89"/>
      <c r="I62" s="89"/>
      <c r="J62" s="140"/>
    </row>
    <row r="63" spans="1:10" x14ac:dyDescent="0.2">
      <c r="F63" s="89"/>
      <c r="G63" s="89"/>
      <c r="H63" s="89"/>
      <c r="I63" s="89"/>
      <c r="J63" s="140"/>
    </row>
    <row r="64" spans="1:10" x14ac:dyDescent="0.2">
      <c r="F64" s="89"/>
      <c r="G64" s="89"/>
      <c r="H64" s="89"/>
      <c r="I64" s="89"/>
      <c r="J64" s="140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hT++HHEJuR2hYU5xwW2AhlYWTCVefbVob/oHxqNJacib65GT3z2h1hdSgfki7ZQAiT2brCC2UXJ+NOAP2jg/cg==" saltValue="8CqekZUsBYVQFN+7nlhaz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customWidth="1"/>
    <col min="2" max="2" width="12.7109375" style="127" customWidth="1"/>
    <col min="3" max="3" width="63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82</v>
      </c>
      <c r="B1" s="252"/>
      <c r="C1" s="252"/>
      <c r="D1" s="252"/>
      <c r="E1" s="252"/>
      <c r="F1" s="252"/>
      <c r="G1" s="252"/>
      <c r="AG1" t="s">
        <v>83</v>
      </c>
    </row>
    <row r="2" spans="1:60" ht="25.15" customHeight="1" x14ac:dyDescent="0.2">
      <c r="A2" s="146" t="s">
        <v>7</v>
      </c>
      <c r="B2" s="49"/>
      <c r="C2" s="253" t="s">
        <v>251</v>
      </c>
      <c r="D2" s="254"/>
      <c r="E2" s="254"/>
      <c r="F2" s="254"/>
      <c r="G2" s="255"/>
      <c r="AG2" t="s">
        <v>84</v>
      </c>
    </row>
    <row r="3" spans="1:60" ht="25.15" customHeight="1" x14ac:dyDescent="0.2">
      <c r="A3" s="146" t="s">
        <v>8</v>
      </c>
      <c r="B3" s="49"/>
      <c r="C3" s="253"/>
      <c r="D3" s="254"/>
      <c r="E3" s="254"/>
      <c r="F3" s="254"/>
      <c r="G3" s="255"/>
      <c r="AC3" s="127" t="s">
        <v>84</v>
      </c>
      <c r="AG3" t="s">
        <v>85</v>
      </c>
    </row>
    <row r="4" spans="1:60" ht="25.15" customHeight="1" x14ac:dyDescent="0.2">
      <c r="A4" s="147" t="s">
        <v>9</v>
      </c>
      <c r="B4" s="148"/>
      <c r="C4" s="256"/>
      <c r="D4" s="257"/>
      <c r="E4" s="257"/>
      <c r="F4" s="257"/>
      <c r="G4" s="258"/>
      <c r="AG4" t="s">
        <v>86</v>
      </c>
    </row>
    <row r="5" spans="1:60" x14ac:dyDescent="0.2">
      <c r="D5" s="10"/>
    </row>
    <row r="6" spans="1:60" ht="38.25" x14ac:dyDescent="0.2">
      <c r="A6" s="150" t="s">
        <v>87</v>
      </c>
      <c r="B6" s="152" t="s">
        <v>88</v>
      </c>
      <c r="C6" s="152" t="s">
        <v>89</v>
      </c>
      <c r="D6" s="151" t="s">
        <v>90</v>
      </c>
      <c r="E6" s="150" t="s">
        <v>91</v>
      </c>
      <c r="F6" s="149" t="s">
        <v>92</v>
      </c>
      <c r="G6" s="150" t="s">
        <v>29</v>
      </c>
      <c r="H6" s="153" t="s">
        <v>30</v>
      </c>
      <c r="I6" s="153" t="s">
        <v>93</v>
      </c>
      <c r="J6" s="153" t="s">
        <v>31</v>
      </c>
      <c r="K6" s="153" t="s">
        <v>94</v>
      </c>
      <c r="L6" s="153" t="s">
        <v>95</v>
      </c>
      <c r="M6" s="153" t="s">
        <v>96</v>
      </c>
      <c r="N6" s="153" t="s">
        <v>97</v>
      </c>
      <c r="O6" s="153" t="s">
        <v>98</v>
      </c>
      <c r="P6" s="153" t="s">
        <v>99</v>
      </c>
      <c r="Q6" s="153" t="s">
        <v>100</v>
      </c>
      <c r="R6" s="153" t="s">
        <v>101</v>
      </c>
      <c r="S6" s="153" t="s">
        <v>102</v>
      </c>
      <c r="T6" s="153" t="s">
        <v>103</v>
      </c>
      <c r="U6" s="153" t="s">
        <v>104</v>
      </c>
      <c r="V6" s="153" t="s">
        <v>105</v>
      </c>
      <c r="W6" s="153" t="s">
        <v>106</v>
      </c>
      <c r="X6" s="153" t="s">
        <v>107</v>
      </c>
      <c r="Y6" s="153" t="s">
        <v>108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 x14ac:dyDescent="0.2">
      <c r="A8" s="168" t="s">
        <v>109</v>
      </c>
      <c r="B8" s="169" t="s">
        <v>64</v>
      </c>
      <c r="C8" s="189" t="s">
        <v>65</v>
      </c>
      <c r="D8" s="170"/>
      <c r="E8" s="171"/>
      <c r="F8" s="172"/>
      <c r="G8" s="172">
        <f>SUMIF(AG9:AG48,"&lt;&gt;NOR",G9:G48)</f>
        <v>0</v>
      </c>
      <c r="H8" s="172"/>
      <c r="I8" s="172">
        <f>SUM(I9:I48)</f>
        <v>0</v>
      </c>
      <c r="J8" s="172"/>
      <c r="K8" s="172">
        <f>SUM(K9:K48)</f>
        <v>0</v>
      </c>
      <c r="L8" s="172"/>
      <c r="M8" s="172">
        <f>SUM(M9:M48)</f>
        <v>0</v>
      </c>
      <c r="N8" s="171"/>
      <c r="O8" s="171">
        <f>SUM(O9:O48)</f>
        <v>7.19</v>
      </c>
      <c r="P8" s="171"/>
      <c r="Q8" s="171">
        <f>SUM(Q9:Q48)</f>
        <v>0</v>
      </c>
      <c r="R8" s="172"/>
      <c r="S8" s="172"/>
      <c r="T8" s="173"/>
      <c r="U8" s="167"/>
      <c r="V8" s="167">
        <f>SUM(V9:V48)</f>
        <v>64.03</v>
      </c>
      <c r="W8" s="167"/>
      <c r="X8" s="167"/>
      <c r="Y8" s="167"/>
      <c r="AG8" t="s">
        <v>110</v>
      </c>
    </row>
    <row r="9" spans="1:60" outlineLevel="1" x14ac:dyDescent="0.2">
      <c r="A9" s="175">
        <v>1</v>
      </c>
      <c r="B9" s="176" t="s">
        <v>111</v>
      </c>
      <c r="C9" s="190" t="s">
        <v>112</v>
      </c>
      <c r="D9" s="177" t="s">
        <v>113</v>
      </c>
      <c r="E9" s="178">
        <v>531.62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 t="s">
        <v>114</v>
      </c>
      <c r="S9" s="180" t="s">
        <v>115</v>
      </c>
      <c r="T9" s="181" t="s">
        <v>115</v>
      </c>
      <c r="U9" s="164">
        <v>7.3999999999999996E-2</v>
      </c>
      <c r="V9" s="164">
        <f>ROUND(E9*U9,2)</f>
        <v>39.340000000000003</v>
      </c>
      <c r="W9" s="164"/>
      <c r="X9" s="164" t="s">
        <v>116</v>
      </c>
      <c r="Y9" s="164" t="s">
        <v>117</v>
      </c>
      <c r="Z9" s="154"/>
      <c r="AA9" s="154"/>
      <c r="AB9" s="154"/>
      <c r="AC9" s="154"/>
      <c r="AD9" s="154"/>
      <c r="AE9" s="154"/>
      <c r="AF9" s="154"/>
      <c r="AG9" s="154" t="s">
        <v>118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2" x14ac:dyDescent="0.2">
      <c r="A10" s="161"/>
      <c r="B10" s="162"/>
      <c r="C10" s="259" t="s">
        <v>119</v>
      </c>
      <c r="D10" s="260"/>
      <c r="E10" s="260"/>
      <c r="F10" s="260"/>
      <c r="G10" s="260"/>
      <c r="H10" s="164"/>
      <c r="I10" s="164"/>
      <c r="J10" s="164"/>
      <c r="K10" s="164"/>
      <c r="L10" s="164"/>
      <c r="M10" s="164"/>
      <c r="N10" s="163"/>
      <c r="O10" s="163"/>
      <c r="P10" s="163"/>
      <c r="Q10" s="163"/>
      <c r="R10" s="164"/>
      <c r="S10" s="164"/>
      <c r="T10" s="164"/>
      <c r="U10" s="164"/>
      <c r="V10" s="164"/>
      <c r="W10" s="164"/>
      <c r="X10" s="164"/>
      <c r="Y10" s="164"/>
      <c r="Z10" s="154"/>
      <c r="AA10" s="154"/>
      <c r="AB10" s="154"/>
      <c r="AC10" s="154"/>
      <c r="AD10" s="154"/>
      <c r="AE10" s="154"/>
      <c r="AF10" s="154"/>
      <c r="AG10" s="154" t="s">
        <v>120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5">
        <v>2</v>
      </c>
      <c r="B11" s="176" t="s">
        <v>121</v>
      </c>
      <c r="C11" s="190" t="s">
        <v>122</v>
      </c>
      <c r="D11" s="177" t="s">
        <v>123</v>
      </c>
      <c r="E11" s="178">
        <v>10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78">
        <v>3.0000000000000001E-5</v>
      </c>
      <c r="O11" s="178">
        <f>ROUND(E11*N11,2)</f>
        <v>0</v>
      </c>
      <c r="P11" s="178">
        <v>0</v>
      </c>
      <c r="Q11" s="178">
        <f>ROUND(E11*P11,2)</f>
        <v>0</v>
      </c>
      <c r="R11" s="180"/>
      <c r="S11" s="180" t="s">
        <v>124</v>
      </c>
      <c r="T11" s="181" t="s">
        <v>125</v>
      </c>
      <c r="U11" s="164">
        <v>0.06</v>
      </c>
      <c r="V11" s="164">
        <f>ROUND(E11*U11,2)</f>
        <v>0.6</v>
      </c>
      <c r="W11" s="164"/>
      <c r="X11" s="164" t="s">
        <v>116</v>
      </c>
      <c r="Y11" s="164" t="s">
        <v>117</v>
      </c>
      <c r="Z11" s="154"/>
      <c r="AA11" s="154"/>
      <c r="AB11" s="154"/>
      <c r="AC11" s="154"/>
      <c r="AD11" s="154"/>
      <c r="AE11" s="154"/>
      <c r="AF11" s="154"/>
      <c r="AG11" s="154" t="s">
        <v>126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2" x14ac:dyDescent="0.2">
      <c r="A12" s="161"/>
      <c r="B12" s="162"/>
      <c r="C12" s="191" t="s">
        <v>127</v>
      </c>
      <c r="D12" s="165"/>
      <c r="E12" s="166">
        <v>10</v>
      </c>
      <c r="F12" s="164"/>
      <c r="G12" s="164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128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75">
        <v>3</v>
      </c>
      <c r="B13" s="176" t="s">
        <v>129</v>
      </c>
      <c r="C13" s="190" t="s">
        <v>130</v>
      </c>
      <c r="D13" s="177" t="s">
        <v>123</v>
      </c>
      <c r="E13" s="178">
        <v>10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80"/>
      <c r="S13" s="180" t="s">
        <v>124</v>
      </c>
      <c r="T13" s="181" t="s">
        <v>125</v>
      </c>
      <c r="U13" s="164">
        <v>0</v>
      </c>
      <c r="V13" s="164">
        <f>ROUND(E13*U13,2)</f>
        <v>0</v>
      </c>
      <c r="W13" s="164"/>
      <c r="X13" s="164" t="s">
        <v>116</v>
      </c>
      <c r="Y13" s="164" t="s">
        <v>117</v>
      </c>
      <c r="Z13" s="154"/>
      <c r="AA13" s="154"/>
      <c r="AB13" s="154"/>
      <c r="AC13" s="154"/>
      <c r="AD13" s="154"/>
      <c r="AE13" s="154"/>
      <c r="AF13" s="154"/>
      <c r="AG13" s="154" t="s">
        <v>126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2" x14ac:dyDescent="0.2">
      <c r="A14" s="161"/>
      <c r="B14" s="162"/>
      <c r="C14" s="191" t="s">
        <v>127</v>
      </c>
      <c r="D14" s="165"/>
      <c r="E14" s="166">
        <v>10</v>
      </c>
      <c r="F14" s="164"/>
      <c r="G14" s="164"/>
      <c r="H14" s="164"/>
      <c r="I14" s="164"/>
      <c r="J14" s="164"/>
      <c r="K14" s="164"/>
      <c r="L14" s="164"/>
      <c r="M14" s="164"/>
      <c r="N14" s="163"/>
      <c r="O14" s="163"/>
      <c r="P14" s="163"/>
      <c r="Q14" s="163"/>
      <c r="R14" s="164"/>
      <c r="S14" s="164"/>
      <c r="T14" s="164"/>
      <c r="U14" s="164"/>
      <c r="V14" s="164"/>
      <c r="W14" s="164"/>
      <c r="X14" s="164"/>
      <c r="Y14" s="164"/>
      <c r="Z14" s="154"/>
      <c r="AA14" s="154"/>
      <c r="AB14" s="154"/>
      <c r="AC14" s="154"/>
      <c r="AD14" s="154"/>
      <c r="AE14" s="154"/>
      <c r="AF14" s="154"/>
      <c r="AG14" s="154" t="s">
        <v>128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75">
        <v>4</v>
      </c>
      <c r="B15" s="176" t="s">
        <v>131</v>
      </c>
      <c r="C15" s="190" t="s">
        <v>132</v>
      </c>
      <c r="D15" s="177" t="s">
        <v>133</v>
      </c>
      <c r="E15" s="178">
        <v>11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80"/>
      <c r="S15" s="180" t="s">
        <v>124</v>
      </c>
      <c r="T15" s="181" t="s">
        <v>125</v>
      </c>
      <c r="U15" s="164">
        <v>0.49</v>
      </c>
      <c r="V15" s="164">
        <f>ROUND(E15*U15,2)</f>
        <v>5.39</v>
      </c>
      <c r="W15" s="164"/>
      <c r="X15" s="164" t="s">
        <v>116</v>
      </c>
      <c r="Y15" s="164" t="s">
        <v>117</v>
      </c>
      <c r="Z15" s="154"/>
      <c r="AA15" s="154"/>
      <c r="AB15" s="154"/>
      <c r="AC15" s="154"/>
      <c r="AD15" s="154"/>
      <c r="AE15" s="154"/>
      <c r="AF15" s="154"/>
      <c r="AG15" s="154" t="s">
        <v>126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2" x14ac:dyDescent="0.2">
      <c r="A16" s="161"/>
      <c r="B16" s="162"/>
      <c r="C16" s="191" t="s">
        <v>134</v>
      </c>
      <c r="D16" s="165"/>
      <c r="E16" s="166">
        <v>8</v>
      </c>
      <c r="F16" s="164"/>
      <c r="G16" s="164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64"/>
      <c r="Z16" s="154"/>
      <c r="AA16" s="154"/>
      <c r="AB16" s="154"/>
      <c r="AC16" s="154"/>
      <c r="AD16" s="154"/>
      <c r="AE16" s="154"/>
      <c r="AF16" s="154"/>
      <c r="AG16" s="154" t="s">
        <v>128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3" x14ac:dyDescent="0.2">
      <c r="A17" s="161"/>
      <c r="B17" s="162"/>
      <c r="C17" s="191" t="s">
        <v>135</v>
      </c>
      <c r="D17" s="165"/>
      <c r="E17" s="166">
        <v>3</v>
      </c>
      <c r="F17" s="164"/>
      <c r="G17" s="164"/>
      <c r="H17" s="164"/>
      <c r="I17" s="164"/>
      <c r="J17" s="164"/>
      <c r="K17" s="164"/>
      <c r="L17" s="164"/>
      <c r="M17" s="164"/>
      <c r="N17" s="163"/>
      <c r="O17" s="163"/>
      <c r="P17" s="163"/>
      <c r="Q17" s="163"/>
      <c r="R17" s="164"/>
      <c r="S17" s="164"/>
      <c r="T17" s="164"/>
      <c r="U17" s="164"/>
      <c r="V17" s="164"/>
      <c r="W17" s="164"/>
      <c r="X17" s="164"/>
      <c r="Y17" s="164"/>
      <c r="Z17" s="154"/>
      <c r="AA17" s="154"/>
      <c r="AB17" s="154"/>
      <c r="AC17" s="154"/>
      <c r="AD17" s="154"/>
      <c r="AE17" s="154"/>
      <c r="AF17" s="154"/>
      <c r="AG17" s="154" t="s">
        <v>128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75">
        <v>5</v>
      </c>
      <c r="B18" s="176" t="s">
        <v>136</v>
      </c>
      <c r="C18" s="190" t="s">
        <v>137</v>
      </c>
      <c r="D18" s="177" t="s">
        <v>133</v>
      </c>
      <c r="E18" s="178">
        <v>11</v>
      </c>
      <c r="F18" s="179"/>
      <c r="G18" s="180">
        <f>ROUND(E18*F18,2)</f>
        <v>0</v>
      </c>
      <c r="H18" s="179"/>
      <c r="I18" s="180">
        <f>ROUND(E18*H18,2)</f>
        <v>0</v>
      </c>
      <c r="J18" s="179"/>
      <c r="K18" s="180">
        <f>ROUND(E18*J18,2)</f>
        <v>0</v>
      </c>
      <c r="L18" s="180">
        <v>21</v>
      </c>
      <c r="M18" s="180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80"/>
      <c r="S18" s="180" t="s">
        <v>124</v>
      </c>
      <c r="T18" s="181" t="s">
        <v>125</v>
      </c>
      <c r="U18" s="164">
        <v>1.7</v>
      </c>
      <c r="V18" s="164">
        <f>ROUND(E18*U18,2)</f>
        <v>18.7</v>
      </c>
      <c r="W18" s="164"/>
      <c r="X18" s="164" t="s">
        <v>116</v>
      </c>
      <c r="Y18" s="164" t="s">
        <v>117</v>
      </c>
      <c r="Z18" s="154"/>
      <c r="AA18" s="154"/>
      <c r="AB18" s="154"/>
      <c r="AC18" s="154"/>
      <c r="AD18" s="154"/>
      <c r="AE18" s="154"/>
      <c r="AF18" s="154"/>
      <c r="AG18" s="154" t="s">
        <v>126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2" x14ac:dyDescent="0.2">
      <c r="A19" s="161"/>
      <c r="B19" s="162"/>
      <c r="C19" s="191" t="s">
        <v>134</v>
      </c>
      <c r="D19" s="165"/>
      <c r="E19" s="166">
        <v>8</v>
      </c>
      <c r="F19" s="164"/>
      <c r="G19" s="164"/>
      <c r="H19" s="164"/>
      <c r="I19" s="164"/>
      <c r="J19" s="164"/>
      <c r="K19" s="164"/>
      <c r="L19" s="164"/>
      <c r="M19" s="164"/>
      <c r="N19" s="163"/>
      <c r="O19" s="163"/>
      <c r="P19" s="163"/>
      <c r="Q19" s="163"/>
      <c r="R19" s="164"/>
      <c r="S19" s="164"/>
      <c r="T19" s="164"/>
      <c r="U19" s="164"/>
      <c r="V19" s="164"/>
      <c r="W19" s="164"/>
      <c r="X19" s="164"/>
      <c r="Y19" s="164"/>
      <c r="Z19" s="154"/>
      <c r="AA19" s="154"/>
      <c r="AB19" s="154"/>
      <c r="AC19" s="154"/>
      <c r="AD19" s="154"/>
      <c r="AE19" s="154"/>
      <c r="AF19" s="154"/>
      <c r="AG19" s="154" t="s">
        <v>128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3" x14ac:dyDescent="0.2">
      <c r="A20" s="161"/>
      <c r="B20" s="162"/>
      <c r="C20" s="191" t="s">
        <v>135</v>
      </c>
      <c r="D20" s="165"/>
      <c r="E20" s="166">
        <v>3</v>
      </c>
      <c r="F20" s="164"/>
      <c r="G20" s="164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64"/>
      <c r="Z20" s="154"/>
      <c r="AA20" s="154"/>
      <c r="AB20" s="154"/>
      <c r="AC20" s="154"/>
      <c r="AD20" s="154"/>
      <c r="AE20" s="154"/>
      <c r="AF20" s="154"/>
      <c r="AG20" s="154" t="s">
        <v>128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75">
        <v>6</v>
      </c>
      <c r="B21" s="176" t="s">
        <v>138</v>
      </c>
      <c r="C21" s="190" t="s">
        <v>139</v>
      </c>
      <c r="D21" s="177" t="s">
        <v>133</v>
      </c>
      <c r="E21" s="178">
        <v>11</v>
      </c>
      <c r="F21" s="179"/>
      <c r="G21" s="180">
        <f>ROUND(E21*F21,2)</f>
        <v>0</v>
      </c>
      <c r="H21" s="179"/>
      <c r="I21" s="180">
        <f>ROUND(E21*H21,2)</f>
        <v>0</v>
      </c>
      <c r="J21" s="179"/>
      <c r="K21" s="180">
        <f>ROUND(E21*J21,2)</f>
        <v>0</v>
      </c>
      <c r="L21" s="180">
        <v>21</v>
      </c>
      <c r="M21" s="180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80"/>
      <c r="S21" s="180" t="s">
        <v>124</v>
      </c>
      <c r="T21" s="181" t="s">
        <v>125</v>
      </c>
      <c r="U21" s="164">
        <v>0</v>
      </c>
      <c r="V21" s="164">
        <f>ROUND(E21*U21,2)</f>
        <v>0</v>
      </c>
      <c r="W21" s="164"/>
      <c r="X21" s="164" t="s">
        <v>116</v>
      </c>
      <c r="Y21" s="164" t="s">
        <v>117</v>
      </c>
      <c r="Z21" s="154"/>
      <c r="AA21" s="154"/>
      <c r="AB21" s="154"/>
      <c r="AC21" s="154"/>
      <c r="AD21" s="154"/>
      <c r="AE21" s="154"/>
      <c r="AF21" s="154"/>
      <c r="AG21" s="154" t="s">
        <v>126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2" x14ac:dyDescent="0.2">
      <c r="A22" s="161"/>
      <c r="B22" s="162"/>
      <c r="C22" s="191" t="s">
        <v>134</v>
      </c>
      <c r="D22" s="165"/>
      <c r="E22" s="166">
        <v>8</v>
      </c>
      <c r="F22" s="164"/>
      <c r="G22" s="164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64"/>
      <c r="Z22" s="154"/>
      <c r="AA22" s="154"/>
      <c r="AB22" s="154"/>
      <c r="AC22" s="154"/>
      <c r="AD22" s="154"/>
      <c r="AE22" s="154"/>
      <c r="AF22" s="154"/>
      <c r="AG22" s="154" t="s">
        <v>128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3" x14ac:dyDescent="0.2">
      <c r="A23" s="161"/>
      <c r="B23" s="162"/>
      <c r="C23" s="191" t="s">
        <v>135</v>
      </c>
      <c r="D23" s="165"/>
      <c r="E23" s="166">
        <v>3</v>
      </c>
      <c r="F23" s="164"/>
      <c r="G23" s="164"/>
      <c r="H23" s="164"/>
      <c r="I23" s="164"/>
      <c r="J23" s="164"/>
      <c r="K23" s="164"/>
      <c r="L23" s="164"/>
      <c r="M23" s="164"/>
      <c r="N23" s="163"/>
      <c r="O23" s="163"/>
      <c r="P23" s="163"/>
      <c r="Q23" s="163"/>
      <c r="R23" s="164"/>
      <c r="S23" s="164"/>
      <c r="T23" s="164"/>
      <c r="U23" s="164"/>
      <c r="V23" s="164"/>
      <c r="W23" s="164"/>
      <c r="X23" s="164"/>
      <c r="Y23" s="164"/>
      <c r="Z23" s="154"/>
      <c r="AA23" s="154"/>
      <c r="AB23" s="154"/>
      <c r="AC23" s="154"/>
      <c r="AD23" s="154"/>
      <c r="AE23" s="154"/>
      <c r="AF23" s="154"/>
      <c r="AG23" s="154" t="s">
        <v>128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33.75" outlineLevel="1" x14ac:dyDescent="0.2">
      <c r="A24" s="182">
        <v>7</v>
      </c>
      <c r="B24" s="183" t="s">
        <v>140</v>
      </c>
      <c r="C24" s="192" t="s">
        <v>141</v>
      </c>
      <c r="D24" s="184" t="s">
        <v>113</v>
      </c>
      <c r="E24" s="185">
        <v>202.07</v>
      </c>
      <c r="F24" s="186"/>
      <c r="G24" s="187">
        <f>ROUND(E24*F24,2)</f>
        <v>0</v>
      </c>
      <c r="H24" s="186"/>
      <c r="I24" s="187">
        <f>ROUND(E24*H24,2)</f>
        <v>0</v>
      </c>
      <c r="J24" s="186"/>
      <c r="K24" s="187">
        <f>ROUND(E24*J24,2)</f>
        <v>0</v>
      </c>
      <c r="L24" s="187">
        <v>21</v>
      </c>
      <c r="M24" s="187">
        <f>G24*(1+L24/100)</f>
        <v>0</v>
      </c>
      <c r="N24" s="185">
        <v>0</v>
      </c>
      <c r="O24" s="185">
        <f>ROUND(E24*N24,2)</f>
        <v>0</v>
      </c>
      <c r="P24" s="185">
        <v>0</v>
      </c>
      <c r="Q24" s="185">
        <f>ROUND(E24*P24,2)</f>
        <v>0</v>
      </c>
      <c r="R24" s="187"/>
      <c r="S24" s="187" t="s">
        <v>124</v>
      </c>
      <c r="T24" s="188" t="s">
        <v>125</v>
      </c>
      <c r="U24" s="164">
        <v>0</v>
      </c>
      <c r="V24" s="164">
        <f>ROUND(E24*U24,2)</f>
        <v>0</v>
      </c>
      <c r="W24" s="164"/>
      <c r="X24" s="164" t="s">
        <v>116</v>
      </c>
      <c r="Y24" s="164" t="s">
        <v>117</v>
      </c>
      <c r="Z24" s="154"/>
      <c r="AA24" s="154"/>
      <c r="AB24" s="154"/>
      <c r="AC24" s="154"/>
      <c r="AD24" s="154"/>
      <c r="AE24" s="154"/>
      <c r="AF24" s="154"/>
      <c r="AG24" s="154" t="s">
        <v>126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ht="33.75" outlineLevel="1" x14ac:dyDescent="0.2">
      <c r="A25" s="182">
        <v>8</v>
      </c>
      <c r="B25" s="183" t="s">
        <v>142</v>
      </c>
      <c r="C25" s="192" t="s">
        <v>143</v>
      </c>
      <c r="D25" s="184" t="s">
        <v>113</v>
      </c>
      <c r="E25" s="185">
        <v>570.62</v>
      </c>
      <c r="F25" s="186"/>
      <c r="G25" s="187">
        <f>ROUND(E25*F25,2)</f>
        <v>0</v>
      </c>
      <c r="H25" s="186"/>
      <c r="I25" s="187">
        <f>ROUND(E25*H25,2)</f>
        <v>0</v>
      </c>
      <c r="J25" s="186"/>
      <c r="K25" s="187">
        <f>ROUND(E25*J25,2)</f>
        <v>0</v>
      </c>
      <c r="L25" s="187">
        <v>21</v>
      </c>
      <c r="M25" s="187">
        <f>G25*(1+L25/100)</f>
        <v>0</v>
      </c>
      <c r="N25" s="185">
        <v>0</v>
      </c>
      <c r="O25" s="185">
        <f>ROUND(E25*N25,2)</f>
        <v>0</v>
      </c>
      <c r="P25" s="185">
        <v>0</v>
      </c>
      <c r="Q25" s="185">
        <f>ROUND(E25*P25,2)</f>
        <v>0</v>
      </c>
      <c r="R25" s="187"/>
      <c r="S25" s="187" t="s">
        <v>124</v>
      </c>
      <c r="T25" s="188" t="s">
        <v>125</v>
      </c>
      <c r="U25" s="164">
        <v>0</v>
      </c>
      <c r="V25" s="164">
        <f>ROUND(E25*U25,2)</f>
        <v>0</v>
      </c>
      <c r="W25" s="164"/>
      <c r="X25" s="164" t="s">
        <v>116</v>
      </c>
      <c r="Y25" s="164" t="s">
        <v>117</v>
      </c>
      <c r="Z25" s="154"/>
      <c r="AA25" s="154"/>
      <c r="AB25" s="154"/>
      <c r="AC25" s="154"/>
      <c r="AD25" s="154"/>
      <c r="AE25" s="154"/>
      <c r="AF25" s="154"/>
      <c r="AG25" s="154" t="s">
        <v>126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22.5" outlineLevel="1" x14ac:dyDescent="0.2">
      <c r="A26" s="175">
        <v>9</v>
      </c>
      <c r="B26" s="176" t="s">
        <v>144</v>
      </c>
      <c r="C26" s="190" t="s">
        <v>145</v>
      </c>
      <c r="D26" s="177" t="s">
        <v>133</v>
      </c>
      <c r="E26" s="178">
        <v>377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1.9E-2</v>
      </c>
      <c r="O26" s="178">
        <f>ROUND(E26*N26,2)</f>
        <v>7.16</v>
      </c>
      <c r="P26" s="178">
        <v>0</v>
      </c>
      <c r="Q26" s="178">
        <f>ROUND(E26*P26,2)</f>
        <v>0</v>
      </c>
      <c r="R26" s="180"/>
      <c r="S26" s="180" t="s">
        <v>124</v>
      </c>
      <c r="T26" s="181" t="s">
        <v>125</v>
      </c>
      <c r="U26" s="164">
        <v>0</v>
      </c>
      <c r="V26" s="164">
        <f>ROUND(E26*U26,2)</f>
        <v>0</v>
      </c>
      <c r="W26" s="164"/>
      <c r="X26" s="164" t="s">
        <v>116</v>
      </c>
      <c r="Y26" s="164" t="s">
        <v>117</v>
      </c>
      <c r="Z26" s="154"/>
      <c r="AA26" s="154"/>
      <c r="AB26" s="154"/>
      <c r="AC26" s="154"/>
      <c r="AD26" s="154"/>
      <c r="AE26" s="154"/>
      <c r="AF26" s="154"/>
      <c r="AG26" s="154" t="s">
        <v>126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2" x14ac:dyDescent="0.2">
      <c r="A27" s="161"/>
      <c r="B27" s="162"/>
      <c r="C27" s="191" t="s">
        <v>146</v>
      </c>
      <c r="D27" s="165"/>
      <c r="E27" s="166">
        <v>180</v>
      </c>
      <c r="F27" s="164"/>
      <c r="G27" s="164"/>
      <c r="H27" s="164"/>
      <c r="I27" s="164"/>
      <c r="J27" s="164"/>
      <c r="K27" s="164"/>
      <c r="L27" s="164"/>
      <c r="M27" s="164"/>
      <c r="N27" s="163"/>
      <c r="O27" s="163"/>
      <c r="P27" s="163"/>
      <c r="Q27" s="163"/>
      <c r="R27" s="164"/>
      <c r="S27" s="164"/>
      <c r="T27" s="164"/>
      <c r="U27" s="164"/>
      <c r="V27" s="164"/>
      <c r="W27" s="164"/>
      <c r="X27" s="164"/>
      <c r="Y27" s="164"/>
      <c r="Z27" s="154"/>
      <c r="AA27" s="154"/>
      <c r="AB27" s="154"/>
      <c r="AC27" s="154"/>
      <c r="AD27" s="154"/>
      <c r="AE27" s="154"/>
      <c r="AF27" s="154"/>
      <c r="AG27" s="154" t="s">
        <v>128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3" x14ac:dyDescent="0.2">
      <c r="A28" s="161"/>
      <c r="B28" s="162"/>
      <c r="C28" s="191" t="s">
        <v>147</v>
      </c>
      <c r="D28" s="165"/>
      <c r="E28" s="166">
        <v>180</v>
      </c>
      <c r="F28" s="164"/>
      <c r="G28" s="164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64"/>
      <c r="Z28" s="154"/>
      <c r="AA28" s="154"/>
      <c r="AB28" s="154"/>
      <c r="AC28" s="154"/>
      <c r="AD28" s="154"/>
      <c r="AE28" s="154"/>
      <c r="AF28" s="154"/>
      <c r="AG28" s="154" t="s">
        <v>128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3" x14ac:dyDescent="0.2">
      <c r="A29" s="161"/>
      <c r="B29" s="162"/>
      <c r="C29" s="191" t="s">
        <v>148</v>
      </c>
      <c r="D29" s="165"/>
      <c r="E29" s="166">
        <v>17</v>
      </c>
      <c r="F29" s="164"/>
      <c r="G29" s="164"/>
      <c r="H29" s="164"/>
      <c r="I29" s="164"/>
      <c r="J29" s="164"/>
      <c r="K29" s="164"/>
      <c r="L29" s="164"/>
      <c r="M29" s="164"/>
      <c r="N29" s="163"/>
      <c r="O29" s="163"/>
      <c r="P29" s="163"/>
      <c r="Q29" s="163"/>
      <c r="R29" s="164"/>
      <c r="S29" s="164"/>
      <c r="T29" s="164"/>
      <c r="U29" s="164"/>
      <c r="V29" s="164"/>
      <c r="W29" s="164"/>
      <c r="X29" s="164"/>
      <c r="Y29" s="164"/>
      <c r="Z29" s="154"/>
      <c r="AA29" s="154"/>
      <c r="AB29" s="154"/>
      <c r="AC29" s="154"/>
      <c r="AD29" s="154"/>
      <c r="AE29" s="154"/>
      <c r="AF29" s="154"/>
      <c r="AG29" s="154" t="s">
        <v>128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ht="22.5" outlineLevel="1" x14ac:dyDescent="0.2">
      <c r="A30" s="182">
        <v>10</v>
      </c>
      <c r="B30" s="183" t="s">
        <v>149</v>
      </c>
      <c r="C30" s="192" t="s">
        <v>150</v>
      </c>
      <c r="D30" s="184" t="s">
        <v>113</v>
      </c>
      <c r="E30" s="185">
        <v>11</v>
      </c>
      <c r="F30" s="186"/>
      <c r="G30" s="187">
        <f>ROUND(E30*F30,2)</f>
        <v>0</v>
      </c>
      <c r="H30" s="186"/>
      <c r="I30" s="187">
        <f>ROUND(E30*H30,2)</f>
        <v>0</v>
      </c>
      <c r="J30" s="186"/>
      <c r="K30" s="187">
        <f>ROUND(E30*J30,2)</f>
        <v>0</v>
      </c>
      <c r="L30" s="187">
        <v>21</v>
      </c>
      <c r="M30" s="187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7"/>
      <c r="S30" s="187" t="s">
        <v>124</v>
      </c>
      <c r="T30" s="188" t="s">
        <v>125</v>
      </c>
      <c r="U30" s="164">
        <v>0</v>
      </c>
      <c r="V30" s="164">
        <f>ROUND(E30*U30,2)</f>
        <v>0</v>
      </c>
      <c r="W30" s="164"/>
      <c r="X30" s="164" t="s">
        <v>116</v>
      </c>
      <c r="Y30" s="164" t="s">
        <v>117</v>
      </c>
      <c r="Z30" s="154"/>
      <c r="AA30" s="154"/>
      <c r="AB30" s="154"/>
      <c r="AC30" s="154"/>
      <c r="AD30" s="154"/>
      <c r="AE30" s="154"/>
      <c r="AF30" s="154"/>
      <c r="AG30" s="154" t="s">
        <v>126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33.75" outlineLevel="1" x14ac:dyDescent="0.2">
      <c r="A31" s="182">
        <v>11</v>
      </c>
      <c r="B31" s="183" t="s">
        <v>151</v>
      </c>
      <c r="C31" s="192" t="s">
        <v>152</v>
      </c>
      <c r="D31" s="184" t="s">
        <v>113</v>
      </c>
      <c r="E31" s="185">
        <v>202.07</v>
      </c>
      <c r="F31" s="186"/>
      <c r="G31" s="187">
        <f>ROUND(E31*F31,2)</f>
        <v>0</v>
      </c>
      <c r="H31" s="186"/>
      <c r="I31" s="187">
        <f>ROUND(E31*H31,2)</f>
        <v>0</v>
      </c>
      <c r="J31" s="186"/>
      <c r="K31" s="187">
        <f>ROUND(E31*J31,2)</f>
        <v>0</v>
      </c>
      <c r="L31" s="187">
        <v>21</v>
      </c>
      <c r="M31" s="187">
        <f>G31*(1+L31/100)</f>
        <v>0</v>
      </c>
      <c r="N31" s="185">
        <v>0</v>
      </c>
      <c r="O31" s="185">
        <f>ROUND(E31*N31,2)</f>
        <v>0</v>
      </c>
      <c r="P31" s="185">
        <v>0</v>
      </c>
      <c r="Q31" s="185">
        <f>ROUND(E31*P31,2)</f>
        <v>0</v>
      </c>
      <c r="R31" s="187"/>
      <c r="S31" s="187" t="s">
        <v>124</v>
      </c>
      <c r="T31" s="188" t="s">
        <v>125</v>
      </c>
      <c r="U31" s="164">
        <v>0</v>
      </c>
      <c r="V31" s="164">
        <f>ROUND(E31*U31,2)</f>
        <v>0</v>
      </c>
      <c r="W31" s="164"/>
      <c r="X31" s="164" t="s">
        <v>116</v>
      </c>
      <c r="Y31" s="164" t="s">
        <v>117</v>
      </c>
      <c r="Z31" s="154"/>
      <c r="AA31" s="154"/>
      <c r="AB31" s="154"/>
      <c r="AC31" s="154"/>
      <c r="AD31" s="154"/>
      <c r="AE31" s="154"/>
      <c r="AF31" s="154"/>
      <c r="AG31" s="154" t="s">
        <v>126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75">
        <v>12</v>
      </c>
      <c r="B32" s="176" t="s">
        <v>153</v>
      </c>
      <c r="C32" s="190" t="s">
        <v>154</v>
      </c>
      <c r="D32" s="177" t="s">
        <v>155</v>
      </c>
      <c r="E32" s="178">
        <v>125</v>
      </c>
      <c r="F32" s="179"/>
      <c r="G32" s="180">
        <f>ROUND(E32*F32,2)</f>
        <v>0</v>
      </c>
      <c r="H32" s="179"/>
      <c r="I32" s="180">
        <f>ROUND(E32*H32,2)</f>
        <v>0</v>
      </c>
      <c r="J32" s="179"/>
      <c r="K32" s="180">
        <f>ROUND(E32*J32,2)</f>
        <v>0</v>
      </c>
      <c r="L32" s="180">
        <v>21</v>
      </c>
      <c r="M32" s="180">
        <f>G32*(1+L32/100)</f>
        <v>0</v>
      </c>
      <c r="N32" s="178">
        <v>2.7E-4</v>
      </c>
      <c r="O32" s="178">
        <f>ROUND(E32*N32,2)</f>
        <v>0.03</v>
      </c>
      <c r="P32" s="178">
        <v>0</v>
      </c>
      <c r="Q32" s="178">
        <f>ROUND(E32*P32,2)</f>
        <v>0</v>
      </c>
      <c r="R32" s="180"/>
      <c r="S32" s="180" t="s">
        <v>124</v>
      </c>
      <c r="T32" s="181" t="s">
        <v>125</v>
      </c>
      <c r="U32" s="164">
        <v>0</v>
      </c>
      <c r="V32" s="164">
        <f>ROUND(E32*U32,2)</f>
        <v>0</v>
      </c>
      <c r="W32" s="164"/>
      <c r="X32" s="164" t="s">
        <v>116</v>
      </c>
      <c r="Y32" s="164" t="s">
        <v>117</v>
      </c>
      <c r="Z32" s="154"/>
      <c r="AA32" s="154"/>
      <c r="AB32" s="154"/>
      <c r="AC32" s="154"/>
      <c r="AD32" s="154"/>
      <c r="AE32" s="154"/>
      <c r="AF32" s="154"/>
      <c r="AG32" s="154" t="s">
        <v>126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2" x14ac:dyDescent="0.2">
      <c r="A33" s="161"/>
      <c r="B33" s="162"/>
      <c r="C33" s="191" t="s">
        <v>156</v>
      </c>
      <c r="D33" s="165"/>
      <c r="E33" s="166">
        <v>54</v>
      </c>
      <c r="F33" s="164"/>
      <c r="G33" s="164"/>
      <c r="H33" s="164"/>
      <c r="I33" s="164"/>
      <c r="J33" s="164"/>
      <c r="K33" s="164"/>
      <c r="L33" s="164"/>
      <c r="M33" s="164"/>
      <c r="N33" s="163"/>
      <c r="O33" s="163"/>
      <c r="P33" s="163"/>
      <c r="Q33" s="163"/>
      <c r="R33" s="164"/>
      <c r="S33" s="164"/>
      <c r="T33" s="164"/>
      <c r="U33" s="164"/>
      <c r="V33" s="164"/>
      <c r="W33" s="164"/>
      <c r="X33" s="164"/>
      <c r="Y33" s="164"/>
      <c r="Z33" s="154"/>
      <c r="AA33" s="154"/>
      <c r="AB33" s="154"/>
      <c r="AC33" s="154"/>
      <c r="AD33" s="154"/>
      <c r="AE33" s="154"/>
      <c r="AF33" s="154"/>
      <c r="AG33" s="154" t="s">
        <v>128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3" x14ac:dyDescent="0.2">
      <c r="A34" s="161"/>
      <c r="B34" s="162"/>
      <c r="C34" s="191" t="s">
        <v>157</v>
      </c>
      <c r="D34" s="165"/>
      <c r="E34" s="166">
        <v>54</v>
      </c>
      <c r="F34" s="164"/>
      <c r="G34" s="164"/>
      <c r="H34" s="164"/>
      <c r="I34" s="164"/>
      <c r="J34" s="164"/>
      <c r="K34" s="164"/>
      <c r="L34" s="164"/>
      <c r="M34" s="164"/>
      <c r="N34" s="163"/>
      <c r="O34" s="163"/>
      <c r="P34" s="163"/>
      <c r="Q34" s="163"/>
      <c r="R34" s="164"/>
      <c r="S34" s="164"/>
      <c r="T34" s="164"/>
      <c r="U34" s="164"/>
      <c r="V34" s="164"/>
      <c r="W34" s="164"/>
      <c r="X34" s="164"/>
      <c r="Y34" s="164"/>
      <c r="Z34" s="154"/>
      <c r="AA34" s="154"/>
      <c r="AB34" s="154"/>
      <c r="AC34" s="154"/>
      <c r="AD34" s="154"/>
      <c r="AE34" s="154"/>
      <c r="AF34" s="154"/>
      <c r="AG34" s="154" t="s">
        <v>128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3" x14ac:dyDescent="0.2">
      <c r="A35" s="161"/>
      <c r="B35" s="162"/>
      <c r="C35" s="191" t="s">
        <v>148</v>
      </c>
      <c r="D35" s="165"/>
      <c r="E35" s="166">
        <v>17</v>
      </c>
      <c r="F35" s="164"/>
      <c r="G35" s="164"/>
      <c r="H35" s="164"/>
      <c r="I35" s="164"/>
      <c r="J35" s="164"/>
      <c r="K35" s="164"/>
      <c r="L35" s="164"/>
      <c r="M35" s="164"/>
      <c r="N35" s="163"/>
      <c r="O35" s="163"/>
      <c r="P35" s="163"/>
      <c r="Q35" s="163"/>
      <c r="R35" s="164"/>
      <c r="S35" s="164"/>
      <c r="T35" s="164"/>
      <c r="U35" s="164"/>
      <c r="V35" s="164"/>
      <c r="W35" s="164"/>
      <c r="X35" s="164"/>
      <c r="Y35" s="164"/>
      <c r="Z35" s="154"/>
      <c r="AA35" s="154"/>
      <c r="AB35" s="154"/>
      <c r="AC35" s="154"/>
      <c r="AD35" s="154"/>
      <c r="AE35" s="154"/>
      <c r="AF35" s="154"/>
      <c r="AG35" s="154" t="s">
        <v>128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82">
        <v>13</v>
      </c>
      <c r="B36" s="183" t="s">
        <v>158</v>
      </c>
      <c r="C36" s="192" t="s">
        <v>159</v>
      </c>
      <c r="D36" s="184" t="s">
        <v>133</v>
      </c>
      <c r="E36" s="185">
        <v>8</v>
      </c>
      <c r="F36" s="186"/>
      <c r="G36" s="187">
        <f>ROUND(E36*F36,2)</f>
        <v>0</v>
      </c>
      <c r="H36" s="186"/>
      <c r="I36" s="187">
        <f>ROUND(E36*H36,2)</f>
        <v>0</v>
      </c>
      <c r="J36" s="186"/>
      <c r="K36" s="187">
        <f>ROUND(E36*J36,2)</f>
        <v>0</v>
      </c>
      <c r="L36" s="187">
        <v>21</v>
      </c>
      <c r="M36" s="187">
        <f>G36*(1+L36/100)</f>
        <v>0</v>
      </c>
      <c r="N36" s="185">
        <v>0</v>
      </c>
      <c r="O36" s="185">
        <f>ROUND(E36*N36,2)</f>
        <v>0</v>
      </c>
      <c r="P36" s="185">
        <v>0</v>
      </c>
      <c r="Q36" s="185">
        <f>ROUND(E36*P36,2)</f>
        <v>0</v>
      </c>
      <c r="R36" s="187"/>
      <c r="S36" s="187" t="s">
        <v>124</v>
      </c>
      <c r="T36" s="188" t="s">
        <v>125</v>
      </c>
      <c r="U36" s="164">
        <v>0</v>
      </c>
      <c r="V36" s="164">
        <f>ROUND(E36*U36,2)</f>
        <v>0</v>
      </c>
      <c r="W36" s="164"/>
      <c r="X36" s="164" t="s">
        <v>116</v>
      </c>
      <c r="Y36" s="164" t="s">
        <v>117</v>
      </c>
      <c r="Z36" s="154"/>
      <c r="AA36" s="154"/>
      <c r="AB36" s="154"/>
      <c r="AC36" s="154"/>
      <c r="AD36" s="154"/>
      <c r="AE36" s="154"/>
      <c r="AF36" s="154"/>
      <c r="AG36" s="154" t="s">
        <v>126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75">
        <v>14</v>
      </c>
      <c r="B37" s="176" t="s">
        <v>160</v>
      </c>
      <c r="C37" s="190" t="s">
        <v>161</v>
      </c>
      <c r="D37" s="177" t="s">
        <v>162</v>
      </c>
      <c r="E37" s="178">
        <v>5</v>
      </c>
      <c r="F37" s="179"/>
      <c r="G37" s="180">
        <f>ROUND(E37*F37,2)</f>
        <v>0</v>
      </c>
      <c r="H37" s="179"/>
      <c r="I37" s="180">
        <f>ROUND(E37*H37,2)</f>
        <v>0</v>
      </c>
      <c r="J37" s="179"/>
      <c r="K37" s="180">
        <f>ROUND(E37*J37,2)</f>
        <v>0</v>
      </c>
      <c r="L37" s="180">
        <v>21</v>
      </c>
      <c r="M37" s="180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80"/>
      <c r="S37" s="180" t="s">
        <v>124</v>
      </c>
      <c r="T37" s="181" t="s">
        <v>125</v>
      </c>
      <c r="U37" s="164">
        <v>0</v>
      </c>
      <c r="V37" s="164">
        <f>ROUND(E37*U37,2)</f>
        <v>0</v>
      </c>
      <c r="W37" s="164"/>
      <c r="X37" s="164" t="s">
        <v>116</v>
      </c>
      <c r="Y37" s="164" t="s">
        <v>117</v>
      </c>
      <c r="Z37" s="154"/>
      <c r="AA37" s="154"/>
      <c r="AB37" s="154"/>
      <c r="AC37" s="154"/>
      <c r="AD37" s="154"/>
      <c r="AE37" s="154"/>
      <c r="AF37" s="154"/>
      <c r="AG37" s="154" t="s">
        <v>126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2" x14ac:dyDescent="0.2">
      <c r="A38" s="161"/>
      <c r="B38" s="162"/>
      <c r="C38" s="191" t="s">
        <v>163</v>
      </c>
      <c r="D38" s="165"/>
      <c r="E38" s="166">
        <v>1</v>
      </c>
      <c r="F38" s="164"/>
      <c r="G38" s="164"/>
      <c r="H38" s="164"/>
      <c r="I38" s="164"/>
      <c r="J38" s="164"/>
      <c r="K38" s="164"/>
      <c r="L38" s="164"/>
      <c r="M38" s="164"/>
      <c r="N38" s="163"/>
      <c r="O38" s="163"/>
      <c r="P38" s="163"/>
      <c r="Q38" s="163"/>
      <c r="R38" s="164"/>
      <c r="S38" s="164"/>
      <c r="T38" s="164"/>
      <c r="U38" s="164"/>
      <c r="V38" s="164"/>
      <c r="W38" s="164"/>
      <c r="X38" s="164"/>
      <c r="Y38" s="164"/>
      <c r="Z38" s="154"/>
      <c r="AA38" s="154"/>
      <c r="AB38" s="154"/>
      <c r="AC38" s="154"/>
      <c r="AD38" s="154"/>
      <c r="AE38" s="154"/>
      <c r="AF38" s="154"/>
      <c r="AG38" s="154" t="s">
        <v>128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3" x14ac:dyDescent="0.2">
      <c r="A39" s="161"/>
      <c r="B39" s="162"/>
      <c r="C39" s="191" t="s">
        <v>164</v>
      </c>
      <c r="D39" s="165"/>
      <c r="E39" s="166">
        <v>1</v>
      </c>
      <c r="F39" s="164"/>
      <c r="G39" s="164"/>
      <c r="H39" s="164"/>
      <c r="I39" s="164"/>
      <c r="J39" s="164"/>
      <c r="K39" s="164"/>
      <c r="L39" s="164"/>
      <c r="M39" s="164"/>
      <c r="N39" s="163"/>
      <c r="O39" s="163"/>
      <c r="P39" s="163"/>
      <c r="Q39" s="163"/>
      <c r="R39" s="164"/>
      <c r="S39" s="164"/>
      <c r="T39" s="164"/>
      <c r="U39" s="164"/>
      <c r="V39" s="164"/>
      <c r="W39" s="164"/>
      <c r="X39" s="164"/>
      <c r="Y39" s="164"/>
      <c r="Z39" s="154"/>
      <c r="AA39" s="154"/>
      <c r="AB39" s="154"/>
      <c r="AC39" s="154"/>
      <c r="AD39" s="154"/>
      <c r="AE39" s="154"/>
      <c r="AF39" s="154"/>
      <c r="AG39" s="154" t="s">
        <v>128</v>
      </c>
      <c r="AH39" s="154">
        <v>0</v>
      </c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3" x14ac:dyDescent="0.2">
      <c r="A40" s="161"/>
      <c r="B40" s="162"/>
      <c r="C40" s="191" t="s">
        <v>165</v>
      </c>
      <c r="D40" s="165"/>
      <c r="E40" s="166">
        <v>1</v>
      </c>
      <c r="F40" s="164"/>
      <c r="G40" s="164"/>
      <c r="H40" s="164"/>
      <c r="I40" s="164"/>
      <c r="J40" s="164"/>
      <c r="K40" s="164"/>
      <c r="L40" s="164"/>
      <c r="M40" s="164"/>
      <c r="N40" s="163"/>
      <c r="O40" s="163"/>
      <c r="P40" s="163"/>
      <c r="Q40" s="163"/>
      <c r="R40" s="164"/>
      <c r="S40" s="164"/>
      <c r="T40" s="164"/>
      <c r="U40" s="164"/>
      <c r="V40" s="164"/>
      <c r="W40" s="164"/>
      <c r="X40" s="164"/>
      <c r="Y40" s="164"/>
      <c r="Z40" s="154"/>
      <c r="AA40" s="154"/>
      <c r="AB40" s="154"/>
      <c r="AC40" s="154"/>
      <c r="AD40" s="154"/>
      <c r="AE40" s="154"/>
      <c r="AF40" s="154"/>
      <c r="AG40" s="154" t="s">
        <v>128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3" x14ac:dyDescent="0.2">
      <c r="A41" s="161"/>
      <c r="B41" s="162"/>
      <c r="C41" s="191" t="s">
        <v>166</v>
      </c>
      <c r="D41" s="165"/>
      <c r="E41" s="166">
        <v>1</v>
      </c>
      <c r="F41" s="164"/>
      <c r="G41" s="164"/>
      <c r="H41" s="164"/>
      <c r="I41" s="164"/>
      <c r="J41" s="164"/>
      <c r="K41" s="164"/>
      <c r="L41" s="164"/>
      <c r="M41" s="164"/>
      <c r="N41" s="163"/>
      <c r="O41" s="163"/>
      <c r="P41" s="163"/>
      <c r="Q41" s="163"/>
      <c r="R41" s="164"/>
      <c r="S41" s="164"/>
      <c r="T41" s="164"/>
      <c r="U41" s="164"/>
      <c r="V41" s="164"/>
      <c r="W41" s="164"/>
      <c r="X41" s="164"/>
      <c r="Y41" s="164"/>
      <c r="Z41" s="154"/>
      <c r="AA41" s="154"/>
      <c r="AB41" s="154"/>
      <c r="AC41" s="154"/>
      <c r="AD41" s="154"/>
      <c r="AE41" s="154"/>
      <c r="AF41" s="154"/>
      <c r="AG41" s="154" t="s">
        <v>128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3" x14ac:dyDescent="0.2">
      <c r="A42" s="161"/>
      <c r="B42" s="162"/>
      <c r="C42" s="191" t="s">
        <v>167</v>
      </c>
      <c r="D42" s="165"/>
      <c r="E42" s="166">
        <v>1</v>
      </c>
      <c r="F42" s="164"/>
      <c r="G42" s="164"/>
      <c r="H42" s="164"/>
      <c r="I42" s="164"/>
      <c r="J42" s="164"/>
      <c r="K42" s="164"/>
      <c r="L42" s="164"/>
      <c r="M42" s="164"/>
      <c r="N42" s="163"/>
      <c r="O42" s="163"/>
      <c r="P42" s="163"/>
      <c r="Q42" s="163"/>
      <c r="R42" s="164"/>
      <c r="S42" s="164"/>
      <c r="T42" s="164"/>
      <c r="U42" s="164"/>
      <c r="V42" s="164"/>
      <c r="W42" s="164"/>
      <c r="X42" s="164"/>
      <c r="Y42" s="164"/>
      <c r="Z42" s="154"/>
      <c r="AA42" s="154"/>
      <c r="AB42" s="154"/>
      <c r="AC42" s="154"/>
      <c r="AD42" s="154"/>
      <c r="AE42" s="154"/>
      <c r="AF42" s="154"/>
      <c r="AG42" s="154" t="s">
        <v>128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75">
        <v>15</v>
      </c>
      <c r="B43" s="176" t="s">
        <v>168</v>
      </c>
      <c r="C43" s="190" t="s">
        <v>169</v>
      </c>
      <c r="D43" s="177" t="s">
        <v>162</v>
      </c>
      <c r="E43" s="178">
        <v>5</v>
      </c>
      <c r="F43" s="179"/>
      <c r="G43" s="180">
        <f>ROUND(E43*F43,2)</f>
        <v>0</v>
      </c>
      <c r="H43" s="179"/>
      <c r="I43" s="180">
        <f>ROUND(E43*H43,2)</f>
        <v>0</v>
      </c>
      <c r="J43" s="179"/>
      <c r="K43" s="180">
        <f>ROUND(E43*J43,2)</f>
        <v>0</v>
      </c>
      <c r="L43" s="180">
        <v>21</v>
      </c>
      <c r="M43" s="180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80"/>
      <c r="S43" s="180" t="s">
        <v>124</v>
      </c>
      <c r="T43" s="181" t="s">
        <v>125</v>
      </c>
      <c r="U43" s="164">
        <v>0</v>
      </c>
      <c r="V43" s="164">
        <f>ROUND(E43*U43,2)</f>
        <v>0</v>
      </c>
      <c r="W43" s="164"/>
      <c r="X43" s="164" t="s">
        <v>116</v>
      </c>
      <c r="Y43" s="164" t="s">
        <v>117</v>
      </c>
      <c r="Z43" s="154"/>
      <c r="AA43" s="154"/>
      <c r="AB43" s="154"/>
      <c r="AC43" s="154"/>
      <c r="AD43" s="154"/>
      <c r="AE43" s="154"/>
      <c r="AF43" s="154"/>
      <c r="AG43" s="154" t="s">
        <v>126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2" x14ac:dyDescent="0.2">
      <c r="A44" s="161"/>
      <c r="B44" s="162"/>
      <c r="C44" s="191" t="s">
        <v>163</v>
      </c>
      <c r="D44" s="165"/>
      <c r="E44" s="166">
        <v>1</v>
      </c>
      <c r="F44" s="164"/>
      <c r="G44" s="164"/>
      <c r="H44" s="164"/>
      <c r="I44" s="164"/>
      <c r="J44" s="164"/>
      <c r="K44" s="164"/>
      <c r="L44" s="164"/>
      <c r="M44" s="164"/>
      <c r="N44" s="163"/>
      <c r="O44" s="163"/>
      <c r="P44" s="163"/>
      <c r="Q44" s="163"/>
      <c r="R44" s="164"/>
      <c r="S44" s="164"/>
      <c r="T44" s="164"/>
      <c r="U44" s="164"/>
      <c r="V44" s="164"/>
      <c r="W44" s="164"/>
      <c r="X44" s="164"/>
      <c r="Y44" s="164"/>
      <c r="Z44" s="154"/>
      <c r="AA44" s="154"/>
      <c r="AB44" s="154"/>
      <c r="AC44" s="154"/>
      <c r="AD44" s="154"/>
      <c r="AE44" s="154"/>
      <c r="AF44" s="154"/>
      <c r="AG44" s="154" t="s">
        <v>128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3" x14ac:dyDescent="0.2">
      <c r="A45" s="161"/>
      <c r="B45" s="162"/>
      <c r="C45" s="191" t="s">
        <v>164</v>
      </c>
      <c r="D45" s="165"/>
      <c r="E45" s="166">
        <v>1</v>
      </c>
      <c r="F45" s="164"/>
      <c r="G45" s="164"/>
      <c r="H45" s="164"/>
      <c r="I45" s="164"/>
      <c r="J45" s="164"/>
      <c r="K45" s="164"/>
      <c r="L45" s="164"/>
      <c r="M45" s="164"/>
      <c r="N45" s="163"/>
      <c r="O45" s="163"/>
      <c r="P45" s="163"/>
      <c r="Q45" s="163"/>
      <c r="R45" s="164"/>
      <c r="S45" s="164"/>
      <c r="T45" s="164"/>
      <c r="U45" s="164"/>
      <c r="V45" s="164"/>
      <c r="W45" s="164"/>
      <c r="X45" s="164"/>
      <c r="Y45" s="164"/>
      <c r="Z45" s="154"/>
      <c r="AA45" s="154"/>
      <c r="AB45" s="154"/>
      <c r="AC45" s="154"/>
      <c r="AD45" s="154"/>
      <c r="AE45" s="154"/>
      <c r="AF45" s="154"/>
      <c r="AG45" s="154" t="s">
        <v>128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3" x14ac:dyDescent="0.2">
      <c r="A46" s="161"/>
      <c r="B46" s="162"/>
      <c r="C46" s="191" t="s">
        <v>165</v>
      </c>
      <c r="D46" s="165"/>
      <c r="E46" s="166">
        <v>1</v>
      </c>
      <c r="F46" s="164"/>
      <c r="G46" s="164"/>
      <c r="H46" s="164"/>
      <c r="I46" s="164"/>
      <c r="J46" s="164"/>
      <c r="K46" s="164"/>
      <c r="L46" s="164"/>
      <c r="M46" s="164"/>
      <c r="N46" s="163"/>
      <c r="O46" s="163"/>
      <c r="P46" s="163"/>
      <c r="Q46" s="163"/>
      <c r="R46" s="164"/>
      <c r="S46" s="164"/>
      <c r="T46" s="164"/>
      <c r="U46" s="164"/>
      <c r="V46" s="164"/>
      <c r="W46" s="164"/>
      <c r="X46" s="164"/>
      <c r="Y46" s="164"/>
      <c r="Z46" s="154"/>
      <c r="AA46" s="154"/>
      <c r="AB46" s="154"/>
      <c r="AC46" s="154"/>
      <c r="AD46" s="154"/>
      <c r="AE46" s="154"/>
      <c r="AF46" s="154"/>
      <c r="AG46" s="154" t="s">
        <v>128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3" x14ac:dyDescent="0.2">
      <c r="A47" s="161"/>
      <c r="B47" s="162"/>
      <c r="C47" s="191" t="s">
        <v>166</v>
      </c>
      <c r="D47" s="165"/>
      <c r="E47" s="166">
        <v>1</v>
      </c>
      <c r="F47" s="164"/>
      <c r="G47" s="164"/>
      <c r="H47" s="164"/>
      <c r="I47" s="164"/>
      <c r="J47" s="164"/>
      <c r="K47" s="164"/>
      <c r="L47" s="164"/>
      <c r="M47" s="164"/>
      <c r="N47" s="163"/>
      <c r="O47" s="163"/>
      <c r="P47" s="163"/>
      <c r="Q47" s="163"/>
      <c r="R47" s="164"/>
      <c r="S47" s="164"/>
      <c r="T47" s="164"/>
      <c r="U47" s="164"/>
      <c r="V47" s="164"/>
      <c r="W47" s="164"/>
      <c r="X47" s="164"/>
      <c r="Y47" s="164"/>
      <c r="Z47" s="154"/>
      <c r="AA47" s="154"/>
      <c r="AB47" s="154"/>
      <c r="AC47" s="154"/>
      <c r="AD47" s="154"/>
      <c r="AE47" s="154"/>
      <c r="AF47" s="154"/>
      <c r="AG47" s="154" t="s">
        <v>128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3" x14ac:dyDescent="0.2">
      <c r="A48" s="161"/>
      <c r="B48" s="162"/>
      <c r="C48" s="191" t="s">
        <v>167</v>
      </c>
      <c r="D48" s="165"/>
      <c r="E48" s="166">
        <v>1</v>
      </c>
      <c r="F48" s="164"/>
      <c r="G48" s="164"/>
      <c r="H48" s="164"/>
      <c r="I48" s="164"/>
      <c r="J48" s="164"/>
      <c r="K48" s="164"/>
      <c r="L48" s="164"/>
      <c r="M48" s="164"/>
      <c r="N48" s="163"/>
      <c r="O48" s="163"/>
      <c r="P48" s="163"/>
      <c r="Q48" s="163"/>
      <c r="R48" s="164"/>
      <c r="S48" s="164"/>
      <c r="T48" s="164"/>
      <c r="U48" s="164"/>
      <c r="V48" s="164"/>
      <c r="W48" s="164"/>
      <c r="X48" s="164"/>
      <c r="Y48" s="164"/>
      <c r="Z48" s="154"/>
      <c r="AA48" s="154"/>
      <c r="AB48" s="154"/>
      <c r="AC48" s="154"/>
      <c r="AD48" s="154"/>
      <c r="AE48" s="154"/>
      <c r="AF48" s="154"/>
      <c r="AG48" s="154" t="s">
        <v>128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x14ac:dyDescent="0.2">
      <c r="A49" s="168" t="s">
        <v>109</v>
      </c>
      <c r="B49" s="169" t="s">
        <v>66</v>
      </c>
      <c r="C49" s="189" t="s">
        <v>67</v>
      </c>
      <c r="D49" s="170"/>
      <c r="E49" s="171"/>
      <c r="F49" s="172"/>
      <c r="G49" s="172">
        <f>SUMIF(AG50:AG63,"&lt;&gt;NOR",G50:G63)</f>
        <v>0</v>
      </c>
      <c r="H49" s="172"/>
      <c r="I49" s="172">
        <f>SUM(I50:I63)</f>
        <v>0</v>
      </c>
      <c r="J49" s="172"/>
      <c r="K49" s="172">
        <f>SUM(K50:K63)</f>
        <v>0</v>
      </c>
      <c r="L49" s="172"/>
      <c r="M49" s="172">
        <f>SUM(M50:M63)</f>
        <v>0</v>
      </c>
      <c r="N49" s="171"/>
      <c r="O49" s="171">
        <f>SUM(O50:O63)</f>
        <v>81.960000000000008</v>
      </c>
      <c r="P49" s="171"/>
      <c r="Q49" s="171">
        <f>SUM(Q50:Q63)</f>
        <v>0</v>
      </c>
      <c r="R49" s="172"/>
      <c r="S49" s="172"/>
      <c r="T49" s="173"/>
      <c r="U49" s="167"/>
      <c r="V49" s="167">
        <f>SUM(V50:V63)</f>
        <v>264.42</v>
      </c>
      <c r="W49" s="167"/>
      <c r="X49" s="167"/>
      <c r="Y49" s="167"/>
      <c r="AG49" t="s">
        <v>110</v>
      </c>
    </row>
    <row r="50" spans="1:60" ht="33.75" outlineLevel="1" x14ac:dyDescent="0.2">
      <c r="A50" s="175">
        <v>16</v>
      </c>
      <c r="B50" s="176" t="s">
        <v>170</v>
      </c>
      <c r="C50" s="190" t="s">
        <v>171</v>
      </c>
      <c r="D50" s="177" t="s">
        <v>113</v>
      </c>
      <c r="E50" s="178">
        <v>14.4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78">
        <v>3.05924</v>
      </c>
      <c r="O50" s="178">
        <f>ROUND(E50*N50,2)</f>
        <v>44.05</v>
      </c>
      <c r="P50" s="178">
        <v>0</v>
      </c>
      <c r="Q50" s="178">
        <f>ROUND(E50*P50,2)</f>
        <v>0</v>
      </c>
      <c r="R50" s="180"/>
      <c r="S50" s="180" t="s">
        <v>124</v>
      </c>
      <c r="T50" s="181" t="s">
        <v>125</v>
      </c>
      <c r="U50" s="164">
        <v>11.66</v>
      </c>
      <c r="V50" s="164">
        <f>ROUND(E50*U50,2)</f>
        <v>167.9</v>
      </c>
      <c r="W50" s="164"/>
      <c r="X50" s="164" t="s">
        <v>116</v>
      </c>
      <c r="Y50" s="164" t="s">
        <v>117</v>
      </c>
      <c r="Z50" s="154"/>
      <c r="AA50" s="154"/>
      <c r="AB50" s="154"/>
      <c r="AC50" s="154"/>
      <c r="AD50" s="154"/>
      <c r="AE50" s="154"/>
      <c r="AF50" s="154"/>
      <c r="AG50" s="154" t="s">
        <v>126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2" x14ac:dyDescent="0.2">
      <c r="A51" s="161"/>
      <c r="B51" s="162"/>
      <c r="C51" s="191" t="s">
        <v>172</v>
      </c>
      <c r="D51" s="165"/>
      <c r="E51" s="166">
        <v>4.8</v>
      </c>
      <c r="F51" s="164"/>
      <c r="G51" s="164"/>
      <c r="H51" s="164"/>
      <c r="I51" s="164"/>
      <c r="J51" s="164"/>
      <c r="K51" s="164"/>
      <c r="L51" s="164"/>
      <c r="M51" s="164"/>
      <c r="N51" s="163"/>
      <c r="O51" s="163"/>
      <c r="P51" s="163"/>
      <c r="Q51" s="163"/>
      <c r="R51" s="164"/>
      <c r="S51" s="164"/>
      <c r="T51" s="164"/>
      <c r="U51" s="164"/>
      <c r="V51" s="164"/>
      <c r="W51" s="164"/>
      <c r="X51" s="164"/>
      <c r="Y51" s="164"/>
      <c r="Z51" s="154"/>
      <c r="AA51" s="154"/>
      <c r="AB51" s="154"/>
      <c r="AC51" s="154"/>
      <c r="AD51" s="154"/>
      <c r="AE51" s="154"/>
      <c r="AF51" s="154"/>
      <c r="AG51" s="154" t="s">
        <v>128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3" x14ac:dyDescent="0.2">
      <c r="A52" s="161"/>
      <c r="B52" s="162"/>
      <c r="C52" s="191" t="s">
        <v>173</v>
      </c>
      <c r="D52" s="165"/>
      <c r="E52" s="166">
        <v>9.6</v>
      </c>
      <c r="F52" s="164"/>
      <c r="G52" s="164"/>
      <c r="H52" s="164"/>
      <c r="I52" s="164"/>
      <c r="J52" s="164"/>
      <c r="K52" s="164"/>
      <c r="L52" s="164"/>
      <c r="M52" s="164"/>
      <c r="N52" s="163"/>
      <c r="O52" s="163"/>
      <c r="P52" s="163"/>
      <c r="Q52" s="163"/>
      <c r="R52" s="164"/>
      <c r="S52" s="164"/>
      <c r="T52" s="164"/>
      <c r="U52" s="164"/>
      <c r="V52" s="164"/>
      <c r="W52" s="164"/>
      <c r="X52" s="164"/>
      <c r="Y52" s="164"/>
      <c r="Z52" s="154"/>
      <c r="AA52" s="154"/>
      <c r="AB52" s="154"/>
      <c r="AC52" s="154"/>
      <c r="AD52" s="154"/>
      <c r="AE52" s="154"/>
      <c r="AF52" s="154"/>
      <c r="AG52" s="154" t="s">
        <v>128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33.75" outlineLevel="1" x14ac:dyDescent="0.2">
      <c r="A53" s="175">
        <v>17</v>
      </c>
      <c r="B53" s="176" t="s">
        <v>174</v>
      </c>
      <c r="C53" s="190" t="s">
        <v>175</v>
      </c>
      <c r="D53" s="177" t="s">
        <v>123</v>
      </c>
      <c r="E53" s="178">
        <v>29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8">
        <v>7.26E-3</v>
      </c>
      <c r="O53" s="178">
        <f>ROUND(E53*N53,2)</f>
        <v>0.21</v>
      </c>
      <c r="P53" s="178">
        <v>0</v>
      </c>
      <c r="Q53" s="178">
        <f>ROUND(E53*P53,2)</f>
        <v>0</v>
      </c>
      <c r="R53" s="180"/>
      <c r="S53" s="180" t="s">
        <v>124</v>
      </c>
      <c r="T53" s="181" t="s">
        <v>125</v>
      </c>
      <c r="U53" s="164">
        <v>1.91</v>
      </c>
      <c r="V53" s="164">
        <f>ROUND(E53*U53,2)</f>
        <v>55.39</v>
      </c>
      <c r="W53" s="164"/>
      <c r="X53" s="164" t="s">
        <v>116</v>
      </c>
      <c r="Y53" s="164" t="s">
        <v>117</v>
      </c>
      <c r="Z53" s="154"/>
      <c r="AA53" s="154"/>
      <c r="AB53" s="154"/>
      <c r="AC53" s="154"/>
      <c r="AD53" s="154"/>
      <c r="AE53" s="154"/>
      <c r="AF53" s="154"/>
      <c r="AG53" s="154" t="s">
        <v>126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2" x14ac:dyDescent="0.2">
      <c r="A54" s="161"/>
      <c r="B54" s="162"/>
      <c r="C54" s="191" t="s">
        <v>176</v>
      </c>
      <c r="D54" s="165"/>
      <c r="E54" s="166">
        <v>29</v>
      </c>
      <c r="F54" s="164"/>
      <c r="G54" s="164"/>
      <c r="H54" s="164"/>
      <c r="I54" s="164"/>
      <c r="J54" s="164"/>
      <c r="K54" s="164"/>
      <c r="L54" s="164"/>
      <c r="M54" s="164"/>
      <c r="N54" s="163"/>
      <c r="O54" s="163"/>
      <c r="P54" s="163"/>
      <c r="Q54" s="163"/>
      <c r="R54" s="164"/>
      <c r="S54" s="164"/>
      <c r="T54" s="164"/>
      <c r="U54" s="164"/>
      <c r="V54" s="164"/>
      <c r="W54" s="164"/>
      <c r="X54" s="164"/>
      <c r="Y54" s="164"/>
      <c r="Z54" s="154"/>
      <c r="AA54" s="154"/>
      <c r="AB54" s="154"/>
      <c r="AC54" s="154"/>
      <c r="AD54" s="154"/>
      <c r="AE54" s="154"/>
      <c r="AF54" s="154"/>
      <c r="AG54" s="154" t="s">
        <v>128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ht="33.75" outlineLevel="1" x14ac:dyDescent="0.2">
      <c r="A55" s="175">
        <v>18</v>
      </c>
      <c r="B55" s="176" t="s">
        <v>174</v>
      </c>
      <c r="C55" s="190" t="s">
        <v>175</v>
      </c>
      <c r="D55" s="177" t="s">
        <v>123</v>
      </c>
      <c r="E55" s="178">
        <v>9</v>
      </c>
      <c r="F55" s="179"/>
      <c r="G55" s="180">
        <f>ROUND(E55*F55,2)</f>
        <v>0</v>
      </c>
      <c r="H55" s="179"/>
      <c r="I55" s="180">
        <f>ROUND(E55*H55,2)</f>
        <v>0</v>
      </c>
      <c r="J55" s="179"/>
      <c r="K55" s="180">
        <f>ROUND(E55*J55,2)</f>
        <v>0</v>
      </c>
      <c r="L55" s="180">
        <v>21</v>
      </c>
      <c r="M55" s="180">
        <f>G55*(1+L55/100)</f>
        <v>0</v>
      </c>
      <c r="N55" s="178">
        <v>7.26E-3</v>
      </c>
      <c r="O55" s="178">
        <f>ROUND(E55*N55,2)</f>
        <v>7.0000000000000007E-2</v>
      </c>
      <c r="P55" s="178">
        <v>0</v>
      </c>
      <c r="Q55" s="178">
        <f>ROUND(E55*P55,2)</f>
        <v>0</v>
      </c>
      <c r="R55" s="180"/>
      <c r="S55" s="180" t="s">
        <v>124</v>
      </c>
      <c r="T55" s="181" t="s">
        <v>125</v>
      </c>
      <c r="U55" s="164">
        <v>1.91</v>
      </c>
      <c r="V55" s="164">
        <f>ROUND(E55*U55,2)</f>
        <v>17.190000000000001</v>
      </c>
      <c r="W55" s="164"/>
      <c r="X55" s="164" t="s">
        <v>116</v>
      </c>
      <c r="Y55" s="164" t="s">
        <v>117</v>
      </c>
      <c r="Z55" s="154"/>
      <c r="AA55" s="154"/>
      <c r="AB55" s="154"/>
      <c r="AC55" s="154"/>
      <c r="AD55" s="154"/>
      <c r="AE55" s="154"/>
      <c r="AF55" s="154"/>
      <c r="AG55" s="154" t="s">
        <v>126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2" x14ac:dyDescent="0.2">
      <c r="A56" s="161"/>
      <c r="B56" s="162"/>
      <c r="C56" s="191" t="s">
        <v>177</v>
      </c>
      <c r="D56" s="165"/>
      <c r="E56" s="166">
        <v>9</v>
      </c>
      <c r="F56" s="164"/>
      <c r="G56" s="164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64"/>
      <c r="Z56" s="154"/>
      <c r="AA56" s="154"/>
      <c r="AB56" s="154"/>
      <c r="AC56" s="154"/>
      <c r="AD56" s="154"/>
      <c r="AE56" s="154"/>
      <c r="AF56" s="154"/>
      <c r="AG56" s="154" t="s">
        <v>128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ht="33.75" outlineLevel="1" x14ac:dyDescent="0.2">
      <c r="A57" s="175">
        <v>19</v>
      </c>
      <c r="B57" s="176" t="s">
        <v>178</v>
      </c>
      <c r="C57" s="190" t="s">
        <v>175</v>
      </c>
      <c r="D57" s="177" t="s">
        <v>123</v>
      </c>
      <c r="E57" s="178">
        <v>9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78">
        <v>8.5999999999999998E-4</v>
      </c>
      <c r="O57" s="178">
        <f>ROUND(E57*N57,2)</f>
        <v>0.01</v>
      </c>
      <c r="P57" s="178">
        <v>0</v>
      </c>
      <c r="Q57" s="178">
        <f>ROUND(E57*P57,2)</f>
        <v>0</v>
      </c>
      <c r="R57" s="180"/>
      <c r="S57" s="180" t="s">
        <v>124</v>
      </c>
      <c r="T57" s="181" t="s">
        <v>125</v>
      </c>
      <c r="U57" s="164">
        <v>0.63</v>
      </c>
      <c r="V57" s="164">
        <f>ROUND(E57*U57,2)</f>
        <v>5.67</v>
      </c>
      <c r="W57" s="164"/>
      <c r="X57" s="164" t="s">
        <v>116</v>
      </c>
      <c r="Y57" s="164" t="s">
        <v>117</v>
      </c>
      <c r="Z57" s="154"/>
      <c r="AA57" s="154"/>
      <c r="AB57" s="154"/>
      <c r="AC57" s="154"/>
      <c r="AD57" s="154"/>
      <c r="AE57" s="154"/>
      <c r="AF57" s="154"/>
      <c r="AG57" s="154" t="s">
        <v>126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2" x14ac:dyDescent="0.2">
      <c r="A58" s="161"/>
      <c r="B58" s="162"/>
      <c r="C58" s="191" t="s">
        <v>177</v>
      </c>
      <c r="D58" s="165"/>
      <c r="E58" s="166">
        <v>9</v>
      </c>
      <c r="F58" s="164"/>
      <c r="G58" s="164"/>
      <c r="H58" s="164"/>
      <c r="I58" s="164"/>
      <c r="J58" s="164"/>
      <c r="K58" s="164"/>
      <c r="L58" s="164"/>
      <c r="M58" s="164"/>
      <c r="N58" s="163"/>
      <c r="O58" s="163"/>
      <c r="P58" s="163"/>
      <c r="Q58" s="163"/>
      <c r="R58" s="164"/>
      <c r="S58" s="164"/>
      <c r="T58" s="164"/>
      <c r="U58" s="164"/>
      <c r="V58" s="164"/>
      <c r="W58" s="164"/>
      <c r="X58" s="164"/>
      <c r="Y58" s="164"/>
      <c r="Z58" s="154"/>
      <c r="AA58" s="154"/>
      <c r="AB58" s="154"/>
      <c r="AC58" s="154"/>
      <c r="AD58" s="154"/>
      <c r="AE58" s="154"/>
      <c r="AF58" s="154"/>
      <c r="AG58" s="154" t="s">
        <v>128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33.75" outlineLevel="1" x14ac:dyDescent="0.2">
      <c r="A59" s="175">
        <v>20</v>
      </c>
      <c r="B59" s="176" t="s">
        <v>178</v>
      </c>
      <c r="C59" s="190" t="s">
        <v>175</v>
      </c>
      <c r="D59" s="177" t="s">
        <v>123</v>
      </c>
      <c r="E59" s="178">
        <v>29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8">
        <v>8.5999999999999998E-4</v>
      </c>
      <c r="O59" s="178">
        <f>ROUND(E59*N59,2)</f>
        <v>0.02</v>
      </c>
      <c r="P59" s="178">
        <v>0</v>
      </c>
      <c r="Q59" s="178">
        <f>ROUND(E59*P59,2)</f>
        <v>0</v>
      </c>
      <c r="R59" s="180"/>
      <c r="S59" s="180" t="s">
        <v>124</v>
      </c>
      <c r="T59" s="181" t="s">
        <v>125</v>
      </c>
      <c r="U59" s="164">
        <v>0.63</v>
      </c>
      <c r="V59" s="164">
        <f>ROUND(E59*U59,2)</f>
        <v>18.27</v>
      </c>
      <c r="W59" s="164"/>
      <c r="X59" s="164" t="s">
        <v>116</v>
      </c>
      <c r="Y59" s="164" t="s">
        <v>117</v>
      </c>
      <c r="Z59" s="154"/>
      <c r="AA59" s="154"/>
      <c r="AB59" s="154"/>
      <c r="AC59" s="154"/>
      <c r="AD59" s="154"/>
      <c r="AE59" s="154"/>
      <c r="AF59" s="154"/>
      <c r="AG59" s="154" t="s">
        <v>126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2" x14ac:dyDescent="0.2">
      <c r="A60" s="161"/>
      <c r="B60" s="162"/>
      <c r="C60" s="191" t="s">
        <v>176</v>
      </c>
      <c r="D60" s="165"/>
      <c r="E60" s="166">
        <v>29</v>
      </c>
      <c r="F60" s="164"/>
      <c r="G60" s="164"/>
      <c r="H60" s="164"/>
      <c r="I60" s="164"/>
      <c r="J60" s="164"/>
      <c r="K60" s="164"/>
      <c r="L60" s="164"/>
      <c r="M60" s="164"/>
      <c r="N60" s="163"/>
      <c r="O60" s="163"/>
      <c r="P60" s="163"/>
      <c r="Q60" s="163"/>
      <c r="R60" s="164"/>
      <c r="S60" s="164"/>
      <c r="T60" s="164"/>
      <c r="U60" s="164"/>
      <c r="V60" s="164"/>
      <c r="W60" s="164"/>
      <c r="X60" s="164"/>
      <c r="Y60" s="164"/>
      <c r="Z60" s="154"/>
      <c r="AA60" s="154"/>
      <c r="AB60" s="154"/>
      <c r="AC60" s="154"/>
      <c r="AD60" s="154"/>
      <c r="AE60" s="154"/>
      <c r="AF60" s="154"/>
      <c r="AG60" s="154" t="s">
        <v>128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ht="33.75" outlineLevel="1" x14ac:dyDescent="0.2">
      <c r="A61" s="175">
        <v>21</v>
      </c>
      <c r="B61" s="176" t="s">
        <v>179</v>
      </c>
      <c r="C61" s="190" t="s">
        <v>180</v>
      </c>
      <c r="D61" s="177" t="s">
        <v>113</v>
      </c>
      <c r="E61" s="178">
        <v>15</v>
      </c>
      <c r="F61" s="179"/>
      <c r="G61" s="180">
        <f>ROUND(E61*F61,2)</f>
        <v>0</v>
      </c>
      <c r="H61" s="179"/>
      <c r="I61" s="180">
        <f>ROUND(E61*H61,2)</f>
        <v>0</v>
      </c>
      <c r="J61" s="179"/>
      <c r="K61" s="180">
        <f>ROUND(E61*J61,2)</f>
        <v>0</v>
      </c>
      <c r="L61" s="180">
        <v>21</v>
      </c>
      <c r="M61" s="180">
        <f>G61*(1+L61/100)</f>
        <v>0</v>
      </c>
      <c r="N61" s="178">
        <v>2.5068199999999998</v>
      </c>
      <c r="O61" s="178">
        <f>ROUND(E61*N61,2)</f>
        <v>37.6</v>
      </c>
      <c r="P61" s="178">
        <v>0</v>
      </c>
      <c r="Q61" s="178">
        <f>ROUND(E61*P61,2)</f>
        <v>0</v>
      </c>
      <c r="R61" s="180"/>
      <c r="S61" s="180" t="s">
        <v>124</v>
      </c>
      <c r="T61" s="181" t="s">
        <v>125</v>
      </c>
      <c r="U61" s="164">
        <v>0</v>
      </c>
      <c r="V61" s="164">
        <f>ROUND(E61*U61,2)</f>
        <v>0</v>
      </c>
      <c r="W61" s="164"/>
      <c r="X61" s="164" t="s">
        <v>116</v>
      </c>
      <c r="Y61" s="164" t="s">
        <v>117</v>
      </c>
      <c r="Z61" s="154"/>
      <c r="AA61" s="154"/>
      <c r="AB61" s="154"/>
      <c r="AC61" s="154"/>
      <c r="AD61" s="154"/>
      <c r="AE61" s="154"/>
      <c r="AF61" s="154"/>
      <c r="AG61" s="154" t="s">
        <v>126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2" x14ac:dyDescent="0.2">
      <c r="A62" s="161"/>
      <c r="B62" s="162"/>
      <c r="C62" s="191" t="s">
        <v>181</v>
      </c>
      <c r="D62" s="165"/>
      <c r="E62" s="166">
        <v>3</v>
      </c>
      <c r="F62" s="164"/>
      <c r="G62" s="164"/>
      <c r="H62" s="164"/>
      <c r="I62" s="164"/>
      <c r="J62" s="164"/>
      <c r="K62" s="164"/>
      <c r="L62" s="164"/>
      <c r="M62" s="164"/>
      <c r="N62" s="163"/>
      <c r="O62" s="163"/>
      <c r="P62" s="163"/>
      <c r="Q62" s="163"/>
      <c r="R62" s="164"/>
      <c r="S62" s="164"/>
      <c r="T62" s="164"/>
      <c r="U62" s="164"/>
      <c r="V62" s="164"/>
      <c r="W62" s="164"/>
      <c r="X62" s="164"/>
      <c r="Y62" s="164"/>
      <c r="Z62" s="154"/>
      <c r="AA62" s="154"/>
      <c r="AB62" s="154"/>
      <c r="AC62" s="154"/>
      <c r="AD62" s="154"/>
      <c r="AE62" s="154"/>
      <c r="AF62" s="154"/>
      <c r="AG62" s="154" t="s">
        <v>128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3" x14ac:dyDescent="0.2">
      <c r="A63" s="161"/>
      <c r="B63" s="162"/>
      <c r="C63" s="191" t="s">
        <v>182</v>
      </c>
      <c r="D63" s="165"/>
      <c r="E63" s="166">
        <v>12</v>
      </c>
      <c r="F63" s="164"/>
      <c r="G63" s="164"/>
      <c r="H63" s="164"/>
      <c r="I63" s="164"/>
      <c r="J63" s="164"/>
      <c r="K63" s="164"/>
      <c r="L63" s="164"/>
      <c r="M63" s="164"/>
      <c r="N63" s="163"/>
      <c r="O63" s="163"/>
      <c r="P63" s="163"/>
      <c r="Q63" s="163"/>
      <c r="R63" s="164"/>
      <c r="S63" s="164"/>
      <c r="T63" s="164"/>
      <c r="U63" s="164"/>
      <c r="V63" s="164"/>
      <c r="W63" s="164"/>
      <c r="X63" s="164"/>
      <c r="Y63" s="164"/>
      <c r="Z63" s="154"/>
      <c r="AA63" s="154"/>
      <c r="AB63" s="154"/>
      <c r="AC63" s="154"/>
      <c r="AD63" s="154"/>
      <c r="AE63" s="154"/>
      <c r="AF63" s="154"/>
      <c r="AG63" s="154" t="s">
        <v>128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x14ac:dyDescent="0.2">
      <c r="A64" s="168" t="s">
        <v>109</v>
      </c>
      <c r="B64" s="169" t="s">
        <v>68</v>
      </c>
      <c r="C64" s="189" t="s">
        <v>69</v>
      </c>
      <c r="D64" s="170"/>
      <c r="E64" s="171"/>
      <c r="F64" s="172"/>
      <c r="G64" s="172">
        <f>SUMIF(AG65:AG74,"&lt;&gt;NOR",G65:G74)</f>
        <v>0</v>
      </c>
      <c r="H64" s="172"/>
      <c r="I64" s="172">
        <f>SUM(I65:I74)</f>
        <v>0</v>
      </c>
      <c r="J64" s="172"/>
      <c r="K64" s="172">
        <f>SUM(K65:K74)</f>
        <v>0</v>
      </c>
      <c r="L64" s="172"/>
      <c r="M64" s="172">
        <f>SUM(M65:M74)</f>
        <v>0</v>
      </c>
      <c r="N64" s="171"/>
      <c r="O64" s="171">
        <f>SUM(O65:O74)</f>
        <v>1201.25</v>
      </c>
      <c r="P64" s="171"/>
      <c r="Q64" s="171">
        <f>SUM(Q65:Q74)</f>
        <v>0</v>
      </c>
      <c r="R64" s="172"/>
      <c r="S64" s="172"/>
      <c r="T64" s="173"/>
      <c r="U64" s="167"/>
      <c r="V64" s="167">
        <f>SUM(V65:V74)</f>
        <v>0</v>
      </c>
      <c r="W64" s="167"/>
      <c r="X64" s="167"/>
      <c r="Y64" s="167"/>
      <c r="AG64" t="s">
        <v>110</v>
      </c>
    </row>
    <row r="65" spans="1:60" outlineLevel="1" x14ac:dyDescent="0.2">
      <c r="A65" s="175">
        <v>22</v>
      </c>
      <c r="B65" s="176" t="s">
        <v>183</v>
      </c>
      <c r="C65" s="190" t="s">
        <v>184</v>
      </c>
      <c r="D65" s="177" t="s">
        <v>113</v>
      </c>
      <c r="E65" s="178">
        <v>21.6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2.4327899999999998</v>
      </c>
      <c r="O65" s="178">
        <f>ROUND(E65*N65,2)</f>
        <v>52.55</v>
      </c>
      <c r="P65" s="178">
        <v>0</v>
      </c>
      <c r="Q65" s="178">
        <f>ROUND(E65*P65,2)</f>
        <v>0</v>
      </c>
      <c r="R65" s="180"/>
      <c r="S65" s="180" t="s">
        <v>124</v>
      </c>
      <c r="T65" s="181" t="s">
        <v>125</v>
      </c>
      <c r="U65" s="164">
        <v>0</v>
      </c>
      <c r="V65" s="164">
        <f>ROUND(E65*U65,2)</f>
        <v>0</v>
      </c>
      <c r="W65" s="164"/>
      <c r="X65" s="164" t="s">
        <v>116</v>
      </c>
      <c r="Y65" s="164" t="s">
        <v>117</v>
      </c>
      <c r="Z65" s="154"/>
      <c r="AA65" s="154"/>
      <c r="AB65" s="154"/>
      <c r="AC65" s="154"/>
      <c r="AD65" s="154"/>
      <c r="AE65" s="154"/>
      <c r="AF65" s="154"/>
      <c r="AG65" s="154" t="s">
        <v>126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2" x14ac:dyDescent="0.2">
      <c r="A66" s="161"/>
      <c r="B66" s="162"/>
      <c r="C66" s="191" t="s">
        <v>185</v>
      </c>
      <c r="D66" s="165"/>
      <c r="E66" s="166">
        <v>21.6</v>
      </c>
      <c r="F66" s="164"/>
      <c r="G66" s="164"/>
      <c r="H66" s="164"/>
      <c r="I66" s="164"/>
      <c r="J66" s="164"/>
      <c r="K66" s="164"/>
      <c r="L66" s="164"/>
      <c r="M66" s="164"/>
      <c r="N66" s="163"/>
      <c r="O66" s="163"/>
      <c r="P66" s="163"/>
      <c r="Q66" s="163"/>
      <c r="R66" s="164"/>
      <c r="S66" s="164"/>
      <c r="T66" s="164"/>
      <c r="U66" s="164"/>
      <c r="V66" s="164"/>
      <c r="W66" s="164"/>
      <c r="X66" s="164"/>
      <c r="Y66" s="164"/>
      <c r="Z66" s="154"/>
      <c r="AA66" s="154"/>
      <c r="AB66" s="154"/>
      <c r="AC66" s="154"/>
      <c r="AD66" s="154"/>
      <c r="AE66" s="154"/>
      <c r="AF66" s="154"/>
      <c r="AG66" s="154" t="s">
        <v>128</v>
      </c>
      <c r="AH66" s="154">
        <v>0</v>
      </c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75">
        <v>23</v>
      </c>
      <c r="B67" s="176" t="s">
        <v>186</v>
      </c>
      <c r="C67" s="190" t="s">
        <v>187</v>
      </c>
      <c r="D67" s="177" t="s">
        <v>113</v>
      </c>
      <c r="E67" s="178">
        <v>459.62</v>
      </c>
      <c r="F67" s="179"/>
      <c r="G67" s="180">
        <f>ROUND(E67*F67,2)</f>
        <v>0</v>
      </c>
      <c r="H67" s="179"/>
      <c r="I67" s="180">
        <f>ROUND(E67*H67,2)</f>
        <v>0</v>
      </c>
      <c r="J67" s="179"/>
      <c r="K67" s="180">
        <f>ROUND(E67*J67,2)</f>
        <v>0</v>
      </c>
      <c r="L67" s="180">
        <v>21</v>
      </c>
      <c r="M67" s="180">
        <f>G67*(1+L67/100)</f>
        <v>0</v>
      </c>
      <c r="N67" s="178">
        <v>2.4340799999999998</v>
      </c>
      <c r="O67" s="178">
        <f>ROUND(E67*N67,2)</f>
        <v>1118.75</v>
      </c>
      <c r="P67" s="178">
        <v>0</v>
      </c>
      <c r="Q67" s="178">
        <f>ROUND(E67*P67,2)</f>
        <v>0</v>
      </c>
      <c r="R67" s="180"/>
      <c r="S67" s="180" t="s">
        <v>124</v>
      </c>
      <c r="T67" s="181" t="s">
        <v>125</v>
      </c>
      <c r="U67" s="164">
        <v>0</v>
      </c>
      <c r="V67" s="164">
        <f>ROUND(E67*U67,2)</f>
        <v>0</v>
      </c>
      <c r="W67" s="164"/>
      <c r="X67" s="164" t="s">
        <v>116</v>
      </c>
      <c r="Y67" s="164" t="s">
        <v>117</v>
      </c>
      <c r="Z67" s="154"/>
      <c r="AA67" s="154"/>
      <c r="AB67" s="154"/>
      <c r="AC67" s="154"/>
      <c r="AD67" s="154"/>
      <c r="AE67" s="154"/>
      <c r="AF67" s="154"/>
      <c r="AG67" s="154" t="s">
        <v>126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2" x14ac:dyDescent="0.2">
      <c r="A68" s="161"/>
      <c r="B68" s="162"/>
      <c r="C68" s="191" t="s">
        <v>188</v>
      </c>
      <c r="D68" s="165"/>
      <c r="E68" s="166">
        <v>72</v>
      </c>
      <c r="F68" s="164"/>
      <c r="G68" s="164"/>
      <c r="H68" s="164"/>
      <c r="I68" s="164"/>
      <c r="J68" s="164"/>
      <c r="K68" s="164"/>
      <c r="L68" s="164"/>
      <c r="M68" s="164"/>
      <c r="N68" s="163"/>
      <c r="O68" s="163"/>
      <c r="P68" s="163"/>
      <c r="Q68" s="163"/>
      <c r="R68" s="164"/>
      <c r="S68" s="164"/>
      <c r="T68" s="164"/>
      <c r="U68" s="164"/>
      <c r="V68" s="164"/>
      <c r="W68" s="164"/>
      <c r="X68" s="164"/>
      <c r="Y68" s="164"/>
      <c r="Z68" s="154"/>
      <c r="AA68" s="154"/>
      <c r="AB68" s="154"/>
      <c r="AC68" s="154"/>
      <c r="AD68" s="154"/>
      <c r="AE68" s="154"/>
      <c r="AF68" s="154"/>
      <c r="AG68" s="154" t="s">
        <v>128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3" x14ac:dyDescent="0.2">
      <c r="A69" s="161"/>
      <c r="B69" s="162"/>
      <c r="C69" s="191" t="s">
        <v>189</v>
      </c>
      <c r="D69" s="165"/>
      <c r="E69" s="166">
        <v>210</v>
      </c>
      <c r="F69" s="164"/>
      <c r="G69" s="164"/>
      <c r="H69" s="164"/>
      <c r="I69" s="164"/>
      <c r="J69" s="164"/>
      <c r="K69" s="164"/>
      <c r="L69" s="164"/>
      <c r="M69" s="164"/>
      <c r="N69" s="163"/>
      <c r="O69" s="163"/>
      <c r="P69" s="163"/>
      <c r="Q69" s="163"/>
      <c r="R69" s="164"/>
      <c r="S69" s="164"/>
      <c r="T69" s="164"/>
      <c r="U69" s="164"/>
      <c r="V69" s="164"/>
      <c r="W69" s="164"/>
      <c r="X69" s="164"/>
      <c r="Y69" s="164"/>
      <c r="Z69" s="154"/>
      <c r="AA69" s="154"/>
      <c r="AB69" s="154"/>
      <c r="AC69" s="154"/>
      <c r="AD69" s="154"/>
      <c r="AE69" s="154"/>
      <c r="AF69" s="154"/>
      <c r="AG69" s="154" t="s">
        <v>128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3" x14ac:dyDescent="0.2">
      <c r="A70" s="161"/>
      <c r="B70" s="162"/>
      <c r="C70" s="191" t="s">
        <v>190</v>
      </c>
      <c r="D70" s="165"/>
      <c r="E70" s="166">
        <v>37.619999999999997</v>
      </c>
      <c r="F70" s="164"/>
      <c r="G70" s="164"/>
      <c r="H70" s="164"/>
      <c r="I70" s="164"/>
      <c r="J70" s="164"/>
      <c r="K70" s="164"/>
      <c r="L70" s="164"/>
      <c r="M70" s="164"/>
      <c r="N70" s="163"/>
      <c r="O70" s="163"/>
      <c r="P70" s="163"/>
      <c r="Q70" s="163"/>
      <c r="R70" s="164"/>
      <c r="S70" s="164"/>
      <c r="T70" s="164"/>
      <c r="U70" s="164"/>
      <c r="V70" s="164"/>
      <c r="W70" s="164"/>
      <c r="X70" s="164"/>
      <c r="Y70" s="164"/>
      <c r="Z70" s="154"/>
      <c r="AA70" s="154"/>
      <c r="AB70" s="154"/>
      <c r="AC70" s="154"/>
      <c r="AD70" s="154"/>
      <c r="AE70" s="154"/>
      <c r="AF70" s="154"/>
      <c r="AG70" s="154" t="s">
        <v>128</v>
      </c>
      <c r="AH70" s="154">
        <v>0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3" x14ac:dyDescent="0.2">
      <c r="A71" s="161"/>
      <c r="B71" s="162"/>
      <c r="C71" s="191" t="s">
        <v>191</v>
      </c>
      <c r="D71" s="165"/>
      <c r="E71" s="166">
        <v>140</v>
      </c>
      <c r="F71" s="164"/>
      <c r="G71" s="164"/>
      <c r="H71" s="164"/>
      <c r="I71" s="164"/>
      <c r="J71" s="164"/>
      <c r="K71" s="164"/>
      <c r="L71" s="164"/>
      <c r="M71" s="164"/>
      <c r="N71" s="163"/>
      <c r="O71" s="163"/>
      <c r="P71" s="163"/>
      <c r="Q71" s="163"/>
      <c r="R71" s="164"/>
      <c r="S71" s="164"/>
      <c r="T71" s="164"/>
      <c r="U71" s="164"/>
      <c r="V71" s="164"/>
      <c r="W71" s="164"/>
      <c r="X71" s="164"/>
      <c r="Y71" s="164"/>
      <c r="Z71" s="154"/>
      <c r="AA71" s="154"/>
      <c r="AB71" s="154"/>
      <c r="AC71" s="154"/>
      <c r="AD71" s="154"/>
      <c r="AE71" s="154"/>
      <c r="AF71" s="154"/>
      <c r="AG71" s="154" t="s">
        <v>128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22.5" outlineLevel="1" x14ac:dyDescent="0.2">
      <c r="A72" s="175">
        <v>24</v>
      </c>
      <c r="B72" s="176" t="s">
        <v>192</v>
      </c>
      <c r="C72" s="190" t="s">
        <v>159</v>
      </c>
      <c r="D72" s="177" t="s">
        <v>113</v>
      </c>
      <c r="E72" s="178">
        <v>15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78">
        <v>1.9967999999999999</v>
      </c>
      <c r="O72" s="178">
        <f>ROUND(E72*N72,2)</f>
        <v>29.95</v>
      </c>
      <c r="P72" s="178">
        <v>0</v>
      </c>
      <c r="Q72" s="178">
        <f>ROUND(E72*P72,2)</f>
        <v>0</v>
      </c>
      <c r="R72" s="180"/>
      <c r="S72" s="180" t="s">
        <v>124</v>
      </c>
      <c r="T72" s="181" t="s">
        <v>125</v>
      </c>
      <c r="U72" s="164">
        <v>0</v>
      </c>
      <c r="V72" s="164">
        <f>ROUND(E72*U72,2)</f>
        <v>0</v>
      </c>
      <c r="W72" s="164"/>
      <c r="X72" s="164" t="s">
        <v>116</v>
      </c>
      <c r="Y72" s="164" t="s">
        <v>117</v>
      </c>
      <c r="Z72" s="154"/>
      <c r="AA72" s="154"/>
      <c r="AB72" s="154"/>
      <c r="AC72" s="154"/>
      <c r="AD72" s="154"/>
      <c r="AE72" s="154"/>
      <c r="AF72" s="154"/>
      <c r="AG72" s="154" t="s">
        <v>126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2" x14ac:dyDescent="0.2">
      <c r="A73" s="161"/>
      <c r="B73" s="162"/>
      <c r="C73" s="191" t="s">
        <v>193</v>
      </c>
      <c r="D73" s="165"/>
      <c r="E73" s="166">
        <v>11</v>
      </c>
      <c r="F73" s="164"/>
      <c r="G73" s="164"/>
      <c r="H73" s="164"/>
      <c r="I73" s="164"/>
      <c r="J73" s="164"/>
      <c r="K73" s="164"/>
      <c r="L73" s="164"/>
      <c r="M73" s="164"/>
      <c r="N73" s="163"/>
      <c r="O73" s="163"/>
      <c r="P73" s="163"/>
      <c r="Q73" s="163"/>
      <c r="R73" s="164"/>
      <c r="S73" s="164"/>
      <c r="T73" s="164"/>
      <c r="U73" s="164"/>
      <c r="V73" s="164"/>
      <c r="W73" s="164"/>
      <c r="X73" s="164"/>
      <c r="Y73" s="164"/>
      <c r="Z73" s="154"/>
      <c r="AA73" s="154"/>
      <c r="AB73" s="154"/>
      <c r="AC73" s="154"/>
      <c r="AD73" s="154"/>
      <c r="AE73" s="154"/>
      <c r="AF73" s="154"/>
      <c r="AG73" s="154" t="s">
        <v>128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3" x14ac:dyDescent="0.2">
      <c r="A74" s="161"/>
      <c r="B74" s="162"/>
      <c r="C74" s="191" t="s">
        <v>194</v>
      </c>
      <c r="D74" s="165"/>
      <c r="E74" s="166">
        <v>4</v>
      </c>
      <c r="F74" s="164"/>
      <c r="G74" s="164"/>
      <c r="H74" s="164"/>
      <c r="I74" s="164"/>
      <c r="J74" s="164"/>
      <c r="K74" s="164"/>
      <c r="L74" s="164"/>
      <c r="M74" s="164"/>
      <c r="N74" s="163"/>
      <c r="O74" s="163"/>
      <c r="P74" s="163"/>
      <c r="Q74" s="163"/>
      <c r="R74" s="164"/>
      <c r="S74" s="164"/>
      <c r="T74" s="164"/>
      <c r="U74" s="164"/>
      <c r="V74" s="164"/>
      <c r="W74" s="164"/>
      <c r="X74" s="164"/>
      <c r="Y74" s="164"/>
      <c r="Z74" s="154"/>
      <c r="AA74" s="154"/>
      <c r="AB74" s="154"/>
      <c r="AC74" s="154"/>
      <c r="AD74" s="154"/>
      <c r="AE74" s="154"/>
      <c r="AF74" s="154"/>
      <c r="AG74" s="154" t="s">
        <v>128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x14ac:dyDescent="0.2">
      <c r="A75" s="168" t="s">
        <v>109</v>
      </c>
      <c r="B75" s="169" t="s">
        <v>70</v>
      </c>
      <c r="C75" s="189" t="s">
        <v>71</v>
      </c>
      <c r="D75" s="170"/>
      <c r="E75" s="171"/>
      <c r="F75" s="172"/>
      <c r="G75" s="172">
        <f>SUMIF(AG76:AG78,"&lt;&gt;NOR",G76:G78)</f>
        <v>0</v>
      </c>
      <c r="H75" s="172"/>
      <c r="I75" s="172">
        <f>SUM(I76:I78)</f>
        <v>0</v>
      </c>
      <c r="J75" s="172"/>
      <c r="K75" s="172">
        <f>SUM(K76:K78)</f>
        <v>0</v>
      </c>
      <c r="L75" s="172"/>
      <c r="M75" s="172">
        <f>SUM(M76:M78)</f>
        <v>0</v>
      </c>
      <c r="N75" s="171"/>
      <c r="O75" s="171">
        <f>SUM(O76:O78)</f>
        <v>6.5</v>
      </c>
      <c r="P75" s="171"/>
      <c r="Q75" s="171">
        <f>SUM(Q76:Q78)</f>
        <v>0</v>
      </c>
      <c r="R75" s="172"/>
      <c r="S75" s="172"/>
      <c r="T75" s="173"/>
      <c r="U75" s="167"/>
      <c r="V75" s="167">
        <f>SUM(V76:V78)</f>
        <v>0</v>
      </c>
      <c r="W75" s="167"/>
      <c r="X75" s="167"/>
      <c r="Y75" s="167"/>
      <c r="AG75" t="s">
        <v>110</v>
      </c>
    </row>
    <row r="76" spans="1:60" ht="22.5" outlineLevel="1" x14ac:dyDescent="0.2">
      <c r="A76" s="175">
        <v>25</v>
      </c>
      <c r="B76" s="176" t="s">
        <v>195</v>
      </c>
      <c r="C76" s="190" t="s">
        <v>196</v>
      </c>
      <c r="D76" s="177" t="s">
        <v>123</v>
      </c>
      <c r="E76" s="178">
        <v>71</v>
      </c>
      <c r="F76" s="179"/>
      <c r="G76" s="180">
        <f>ROUND(E76*F76,2)</f>
        <v>0</v>
      </c>
      <c r="H76" s="179"/>
      <c r="I76" s="180">
        <f>ROUND(E76*H76,2)</f>
        <v>0</v>
      </c>
      <c r="J76" s="179"/>
      <c r="K76" s="180">
        <f>ROUND(E76*J76,2)</f>
        <v>0</v>
      </c>
      <c r="L76" s="180">
        <v>21</v>
      </c>
      <c r="M76" s="180">
        <f>G76*(1+L76/100)</f>
        <v>0</v>
      </c>
      <c r="N76" s="178">
        <v>9.153E-2</v>
      </c>
      <c r="O76" s="178">
        <f>ROUND(E76*N76,2)</f>
        <v>6.5</v>
      </c>
      <c r="P76" s="178">
        <v>0</v>
      </c>
      <c r="Q76" s="178">
        <f>ROUND(E76*P76,2)</f>
        <v>0</v>
      </c>
      <c r="R76" s="180"/>
      <c r="S76" s="180" t="s">
        <v>124</v>
      </c>
      <c r="T76" s="181" t="s">
        <v>125</v>
      </c>
      <c r="U76" s="164">
        <v>0</v>
      </c>
      <c r="V76" s="164">
        <f>ROUND(E76*U76,2)</f>
        <v>0</v>
      </c>
      <c r="W76" s="164"/>
      <c r="X76" s="164" t="s">
        <v>116</v>
      </c>
      <c r="Y76" s="164" t="s">
        <v>117</v>
      </c>
      <c r="Z76" s="154"/>
      <c r="AA76" s="154"/>
      <c r="AB76" s="154"/>
      <c r="AC76" s="154"/>
      <c r="AD76" s="154"/>
      <c r="AE76" s="154"/>
      <c r="AF76" s="154"/>
      <c r="AG76" s="154" t="s">
        <v>126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2" x14ac:dyDescent="0.2">
      <c r="A77" s="161"/>
      <c r="B77" s="162"/>
      <c r="C77" s="191" t="s">
        <v>197</v>
      </c>
      <c r="D77" s="165"/>
      <c r="E77" s="166">
        <v>24</v>
      </c>
      <c r="F77" s="164"/>
      <c r="G77" s="164"/>
      <c r="H77" s="164"/>
      <c r="I77" s="164"/>
      <c r="J77" s="164"/>
      <c r="K77" s="164"/>
      <c r="L77" s="164"/>
      <c r="M77" s="164"/>
      <c r="N77" s="163"/>
      <c r="O77" s="163"/>
      <c r="P77" s="163"/>
      <c r="Q77" s="163"/>
      <c r="R77" s="164"/>
      <c r="S77" s="164"/>
      <c r="T77" s="164"/>
      <c r="U77" s="164"/>
      <c r="V77" s="164"/>
      <c r="W77" s="164"/>
      <c r="X77" s="164"/>
      <c r="Y77" s="164"/>
      <c r="Z77" s="154"/>
      <c r="AA77" s="154"/>
      <c r="AB77" s="154"/>
      <c r="AC77" s="154"/>
      <c r="AD77" s="154"/>
      <c r="AE77" s="154"/>
      <c r="AF77" s="154"/>
      <c r="AG77" s="154" t="s">
        <v>128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3" x14ac:dyDescent="0.2">
      <c r="A78" s="161"/>
      <c r="B78" s="162"/>
      <c r="C78" s="191" t="s">
        <v>198</v>
      </c>
      <c r="D78" s="165"/>
      <c r="E78" s="166">
        <v>47</v>
      </c>
      <c r="F78" s="164"/>
      <c r="G78" s="164"/>
      <c r="H78" s="164"/>
      <c r="I78" s="164"/>
      <c r="J78" s="164"/>
      <c r="K78" s="164"/>
      <c r="L78" s="164"/>
      <c r="M78" s="164"/>
      <c r="N78" s="163"/>
      <c r="O78" s="163"/>
      <c r="P78" s="163"/>
      <c r="Q78" s="163"/>
      <c r="R78" s="164"/>
      <c r="S78" s="164"/>
      <c r="T78" s="164"/>
      <c r="U78" s="164"/>
      <c r="V78" s="164"/>
      <c r="W78" s="164"/>
      <c r="X78" s="164"/>
      <c r="Y78" s="164"/>
      <c r="Z78" s="154"/>
      <c r="AA78" s="154"/>
      <c r="AB78" s="154"/>
      <c r="AC78" s="154"/>
      <c r="AD78" s="154"/>
      <c r="AE78" s="154"/>
      <c r="AF78" s="154"/>
      <c r="AG78" s="154" t="s">
        <v>128</v>
      </c>
      <c r="AH78" s="154">
        <v>0</v>
      </c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x14ac:dyDescent="0.2">
      <c r="A79" s="168" t="s">
        <v>109</v>
      </c>
      <c r="B79" s="169" t="s">
        <v>72</v>
      </c>
      <c r="C79" s="189" t="s">
        <v>73</v>
      </c>
      <c r="D79" s="170"/>
      <c r="E79" s="171"/>
      <c r="F79" s="172"/>
      <c r="G79" s="172">
        <f>SUMIF(AG80:AG103,"&lt;&gt;NOR",G80:G103)</f>
        <v>0</v>
      </c>
      <c r="H79" s="172"/>
      <c r="I79" s="172">
        <f>SUM(I80:I103)</f>
        <v>0</v>
      </c>
      <c r="J79" s="172"/>
      <c r="K79" s="172">
        <f>SUM(K80:K103)</f>
        <v>0</v>
      </c>
      <c r="L79" s="172"/>
      <c r="M79" s="172">
        <f>SUM(M80:M103)</f>
        <v>0</v>
      </c>
      <c r="N79" s="171"/>
      <c r="O79" s="171">
        <f>SUM(O80:O103)</f>
        <v>3.08</v>
      </c>
      <c r="P79" s="171"/>
      <c r="Q79" s="171">
        <f>SUM(Q80:Q103)</f>
        <v>1.3</v>
      </c>
      <c r="R79" s="172"/>
      <c r="S79" s="172"/>
      <c r="T79" s="173"/>
      <c r="U79" s="167"/>
      <c r="V79" s="167">
        <f>SUM(V80:V103)</f>
        <v>334.07</v>
      </c>
      <c r="W79" s="167"/>
      <c r="X79" s="167"/>
      <c r="Y79" s="167"/>
      <c r="AG79" t="s">
        <v>110</v>
      </c>
    </row>
    <row r="80" spans="1:60" ht="22.5" outlineLevel="1" x14ac:dyDescent="0.2">
      <c r="A80" s="175">
        <v>26</v>
      </c>
      <c r="B80" s="176" t="s">
        <v>199</v>
      </c>
      <c r="C80" s="190" t="s">
        <v>200</v>
      </c>
      <c r="D80" s="177" t="s">
        <v>201</v>
      </c>
      <c r="E80" s="178">
        <v>1233.32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80" t="s">
        <v>202</v>
      </c>
      <c r="S80" s="180" t="s">
        <v>115</v>
      </c>
      <c r="T80" s="181" t="s">
        <v>125</v>
      </c>
      <c r="U80" s="164">
        <v>0.23200000000000001</v>
      </c>
      <c r="V80" s="164">
        <f>ROUND(E80*U80,2)</f>
        <v>286.13</v>
      </c>
      <c r="W80" s="164"/>
      <c r="X80" s="164" t="s">
        <v>116</v>
      </c>
      <c r="Y80" s="164" t="s">
        <v>117</v>
      </c>
      <c r="Z80" s="154"/>
      <c r="AA80" s="154"/>
      <c r="AB80" s="154"/>
      <c r="AC80" s="154"/>
      <c r="AD80" s="154"/>
      <c r="AE80" s="154"/>
      <c r="AF80" s="154"/>
      <c r="AG80" s="154" t="s">
        <v>118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2" x14ac:dyDescent="0.2">
      <c r="A81" s="161"/>
      <c r="B81" s="162"/>
      <c r="C81" s="259" t="s">
        <v>203</v>
      </c>
      <c r="D81" s="260"/>
      <c r="E81" s="260"/>
      <c r="F81" s="260"/>
      <c r="G81" s="260"/>
      <c r="H81" s="164"/>
      <c r="I81" s="164"/>
      <c r="J81" s="164"/>
      <c r="K81" s="164"/>
      <c r="L81" s="164"/>
      <c r="M81" s="164"/>
      <c r="N81" s="163"/>
      <c r="O81" s="163"/>
      <c r="P81" s="163"/>
      <c r="Q81" s="163"/>
      <c r="R81" s="164"/>
      <c r="S81" s="164"/>
      <c r="T81" s="164"/>
      <c r="U81" s="164"/>
      <c r="V81" s="164"/>
      <c r="W81" s="164"/>
      <c r="X81" s="164"/>
      <c r="Y81" s="164"/>
      <c r="Z81" s="154"/>
      <c r="AA81" s="154"/>
      <c r="AB81" s="154"/>
      <c r="AC81" s="154"/>
      <c r="AD81" s="154"/>
      <c r="AE81" s="154"/>
      <c r="AF81" s="154"/>
      <c r="AG81" s="154" t="s">
        <v>120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ht="33.75" outlineLevel="1" x14ac:dyDescent="0.2">
      <c r="A82" s="175">
        <v>27</v>
      </c>
      <c r="B82" s="176" t="s">
        <v>204</v>
      </c>
      <c r="C82" s="190" t="s">
        <v>205</v>
      </c>
      <c r="D82" s="177" t="s">
        <v>123</v>
      </c>
      <c r="E82" s="178">
        <v>127</v>
      </c>
      <c r="F82" s="179"/>
      <c r="G82" s="180">
        <f>ROUND(E82*F82,2)</f>
        <v>0</v>
      </c>
      <c r="H82" s="179"/>
      <c r="I82" s="180">
        <f>ROUND(E82*H82,2)</f>
        <v>0</v>
      </c>
      <c r="J82" s="179"/>
      <c r="K82" s="180">
        <f>ROUND(E82*J82,2)</f>
        <v>0</v>
      </c>
      <c r="L82" s="180">
        <v>21</v>
      </c>
      <c r="M82" s="180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80"/>
      <c r="S82" s="180" t="s">
        <v>124</v>
      </c>
      <c r="T82" s="181" t="s">
        <v>125</v>
      </c>
      <c r="U82" s="164">
        <v>7.0000000000000007E-2</v>
      </c>
      <c r="V82" s="164">
        <f>ROUND(E82*U82,2)</f>
        <v>8.89</v>
      </c>
      <c r="W82" s="164"/>
      <c r="X82" s="164" t="s">
        <v>116</v>
      </c>
      <c r="Y82" s="164" t="s">
        <v>117</v>
      </c>
      <c r="Z82" s="154"/>
      <c r="AA82" s="154"/>
      <c r="AB82" s="154"/>
      <c r="AC82" s="154"/>
      <c r="AD82" s="154"/>
      <c r="AE82" s="154"/>
      <c r="AF82" s="154"/>
      <c r="AG82" s="154" t="s">
        <v>126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2" x14ac:dyDescent="0.2">
      <c r="A83" s="161"/>
      <c r="B83" s="162"/>
      <c r="C83" s="191" t="s">
        <v>206</v>
      </c>
      <c r="D83" s="165"/>
      <c r="E83" s="166">
        <v>48</v>
      </c>
      <c r="F83" s="164"/>
      <c r="G83" s="164"/>
      <c r="H83" s="164"/>
      <c r="I83" s="164"/>
      <c r="J83" s="164"/>
      <c r="K83" s="164"/>
      <c r="L83" s="164"/>
      <c r="M83" s="164"/>
      <c r="N83" s="163"/>
      <c r="O83" s="163"/>
      <c r="P83" s="163"/>
      <c r="Q83" s="163"/>
      <c r="R83" s="164"/>
      <c r="S83" s="164"/>
      <c r="T83" s="164"/>
      <c r="U83" s="164"/>
      <c r="V83" s="164"/>
      <c r="W83" s="164"/>
      <c r="X83" s="164"/>
      <c r="Y83" s="164"/>
      <c r="Z83" s="154"/>
      <c r="AA83" s="154"/>
      <c r="AB83" s="154"/>
      <c r="AC83" s="154"/>
      <c r="AD83" s="154"/>
      <c r="AE83" s="154"/>
      <c r="AF83" s="154"/>
      <c r="AG83" s="154" t="s">
        <v>128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3" x14ac:dyDescent="0.2">
      <c r="A84" s="161"/>
      <c r="B84" s="162"/>
      <c r="C84" s="191" t="s">
        <v>207</v>
      </c>
      <c r="D84" s="165"/>
      <c r="E84" s="166">
        <v>79</v>
      </c>
      <c r="F84" s="164"/>
      <c r="G84" s="164"/>
      <c r="H84" s="164"/>
      <c r="I84" s="164"/>
      <c r="J84" s="164"/>
      <c r="K84" s="164"/>
      <c r="L84" s="164"/>
      <c r="M84" s="164"/>
      <c r="N84" s="163"/>
      <c r="O84" s="163"/>
      <c r="P84" s="163"/>
      <c r="Q84" s="163"/>
      <c r="R84" s="164"/>
      <c r="S84" s="164"/>
      <c r="T84" s="164"/>
      <c r="U84" s="164"/>
      <c r="V84" s="164"/>
      <c r="W84" s="164"/>
      <c r="X84" s="164"/>
      <c r="Y84" s="164"/>
      <c r="Z84" s="154"/>
      <c r="AA84" s="154"/>
      <c r="AB84" s="154"/>
      <c r="AC84" s="154"/>
      <c r="AD84" s="154"/>
      <c r="AE84" s="154"/>
      <c r="AF84" s="154"/>
      <c r="AG84" s="154" t="s">
        <v>128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33.75" outlineLevel="1" x14ac:dyDescent="0.2">
      <c r="A85" s="175">
        <v>28</v>
      </c>
      <c r="B85" s="176" t="s">
        <v>208</v>
      </c>
      <c r="C85" s="190" t="s">
        <v>209</v>
      </c>
      <c r="D85" s="177" t="s">
        <v>123</v>
      </c>
      <c r="E85" s="178">
        <v>71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78">
        <v>0</v>
      </c>
      <c r="O85" s="178">
        <f>ROUND(E85*N85,2)</f>
        <v>0</v>
      </c>
      <c r="P85" s="178">
        <v>1.7999999999999999E-2</v>
      </c>
      <c r="Q85" s="178">
        <f>ROUND(E85*P85,2)</f>
        <v>1.28</v>
      </c>
      <c r="R85" s="180"/>
      <c r="S85" s="180" t="s">
        <v>124</v>
      </c>
      <c r="T85" s="181" t="s">
        <v>125</v>
      </c>
      <c r="U85" s="164">
        <v>0.55000000000000004</v>
      </c>
      <c r="V85" s="164">
        <f>ROUND(E85*U85,2)</f>
        <v>39.049999999999997</v>
      </c>
      <c r="W85" s="164"/>
      <c r="X85" s="164" t="s">
        <v>116</v>
      </c>
      <c r="Y85" s="164" t="s">
        <v>117</v>
      </c>
      <c r="Z85" s="154"/>
      <c r="AA85" s="154"/>
      <c r="AB85" s="154"/>
      <c r="AC85" s="154"/>
      <c r="AD85" s="154"/>
      <c r="AE85" s="154"/>
      <c r="AF85" s="154"/>
      <c r="AG85" s="154" t="s">
        <v>126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2" x14ac:dyDescent="0.2">
      <c r="A86" s="161"/>
      <c r="B86" s="162"/>
      <c r="C86" s="191" t="s">
        <v>197</v>
      </c>
      <c r="D86" s="165"/>
      <c r="E86" s="166">
        <v>24</v>
      </c>
      <c r="F86" s="164"/>
      <c r="G86" s="164"/>
      <c r="H86" s="164"/>
      <c r="I86" s="164"/>
      <c r="J86" s="164"/>
      <c r="K86" s="164"/>
      <c r="L86" s="164"/>
      <c r="M86" s="164"/>
      <c r="N86" s="163"/>
      <c r="O86" s="163"/>
      <c r="P86" s="163"/>
      <c r="Q86" s="163"/>
      <c r="R86" s="164"/>
      <c r="S86" s="164"/>
      <c r="T86" s="164"/>
      <c r="U86" s="164"/>
      <c r="V86" s="164"/>
      <c r="W86" s="164"/>
      <c r="X86" s="164"/>
      <c r="Y86" s="164"/>
      <c r="Z86" s="154"/>
      <c r="AA86" s="154"/>
      <c r="AB86" s="154"/>
      <c r="AC86" s="154"/>
      <c r="AD86" s="154"/>
      <c r="AE86" s="154"/>
      <c r="AF86" s="154"/>
      <c r="AG86" s="154" t="s">
        <v>128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3" x14ac:dyDescent="0.2">
      <c r="A87" s="161"/>
      <c r="B87" s="162"/>
      <c r="C87" s="191" t="s">
        <v>198</v>
      </c>
      <c r="D87" s="165"/>
      <c r="E87" s="166">
        <v>47</v>
      </c>
      <c r="F87" s="164"/>
      <c r="G87" s="164"/>
      <c r="H87" s="164"/>
      <c r="I87" s="164"/>
      <c r="J87" s="164"/>
      <c r="K87" s="164"/>
      <c r="L87" s="164"/>
      <c r="M87" s="164"/>
      <c r="N87" s="163"/>
      <c r="O87" s="163"/>
      <c r="P87" s="163"/>
      <c r="Q87" s="163"/>
      <c r="R87" s="164"/>
      <c r="S87" s="164"/>
      <c r="T87" s="164"/>
      <c r="U87" s="164"/>
      <c r="V87" s="164"/>
      <c r="W87" s="164"/>
      <c r="X87" s="164"/>
      <c r="Y87" s="164"/>
      <c r="Z87" s="154"/>
      <c r="AA87" s="154"/>
      <c r="AB87" s="154"/>
      <c r="AC87" s="154"/>
      <c r="AD87" s="154"/>
      <c r="AE87" s="154"/>
      <c r="AF87" s="154"/>
      <c r="AG87" s="154" t="s">
        <v>128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75">
        <v>29</v>
      </c>
      <c r="B88" s="176" t="s">
        <v>210</v>
      </c>
      <c r="C88" s="190" t="s">
        <v>211</v>
      </c>
      <c r="D88" s="177" t="s">
        <v>123</v>
      </c>
      <c r="E88" s="178">
        <v>33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80"/>
      <c r="S88" s="180" t="s">
        <v>124</v>
      </c>
      <c r="T88" s="181" t="s">
        <v>125</v>
      </c>
      <c r="U88" s="164">
        <v>0</v>
      </c>
      <c r="V88" s="164">
        <f>ROUND(E88*U88,2)</f>
        <v>0</v>
      </c>
      <c r="W88" s="164"/>
      <c r="X88" s="164" t="s">
        <v>116</v>
      </c>
      <c r="Y88" s="164" t="s">
        <v>117</v>
      </c>
      <c r="Z88" s="154"/>
      <c r="AA88" s="154"/>
      <c r="AB88" s="154"/>
      <c r="AC88" s="154"/>
      <c r="AD88" s="154"/>
      <c r="AE88" s="154"/>
      <c r="AF88" s="154"/>
      <c r="AG88" s="154" t="s">
        <v>126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2" x14ac:dyDescent="0.2">
      <c r="A89" s="161"/>
      <c r="B89" s="162"/>
      <c r="C89" s="191" t="s">
        <v>212</v>
      </c>
      <c r="D89" s="165"/>
      <c r="E89" s="166">
        <v>33</v>
      </c>
      <c r="F89" s="164"/>
      <c r="G89" s="164"/>
      <c r="H89" s="164"/>
      <c r="I89" s="164"/>
      <c r="J89" s="164"/>
      <c r="K89" s="164"/>
      <c r="L89" s="164"/>
      <c r="M89" s="164"/>
      <c r="N89" s="163"/>
      <c r="O89" s="163"/>
      <c r="P89" s="163"/>
      <c r="Q89" s="163"/>
      <c r="R89" s="164"/>
      <c r="S89" s="164"/>
      <c r="T89" s="164"/>
      <c r="U89" s="164"/>
      <c r="V89" s="164"/>
      <c r="W89" s="164"/>
      <c r="X89" s="164"/>
      <c r="Y89" s="164"/>
      <c r="Z89" s="154"/>
      <c r="AA89" s="154"/>
      <c r="AB89" s="154"/>
      <c r="AC89" s="154"/>
      <c r="AD89" s="154"/>
      <c r="AE89" s="154"/>
      <c r="AF89" s="154"/>
      <c r="AG89" s="154" t="s">
        <v>128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ht="22.5" outlineLevel="1" x14ac:dyDescent="0.2">
      <c r="A90" s="175">
        <v>30</v>
      </c>
      <c r="B90" s="176" t="s">
        <v>213</v>
      </c>
      <c r="C90" s="190" t="s">
        <v>214</v>
      </c>
      <c r="D90" s="177" t="s">
        <v>123</v>
      </c>
      <c r="E90" s="178">
        <v>43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8">
        <v>6.0429999999999998E-2</v>
      </c>
      <c r="O90" s="178">
        <f>ROUND(E90*N90,2)</f>
        <v>2.6</v>
      </c>
      <c r="P90" s="178">
        <v>0</v>
      </c>
      <c r="Q90" s="178">
        <f>ROUND(E90*P90,2)</f>
        <v>0</v>
      </c>
      <c r="R90" s="180"/>
      <c r="S90" s="180" t="s">
        <v>124</v>
      </c>
      <c r="T90" s="181" t="s">
        <v>125</v>
      </c>
      <c r="U90" s="164">
        <v>0</v>
      </c>
      <c r="V90" s="164">
        <f>ROUND(E90*U90,2)</f>
        <v>0</v>
      </c>
      <c r="W90" s="164"/>
      <c r="X90" s="164" t="s">
        <v>116</v>
      </c>
      <c r="Y90" s="164" t="s">
        <v>117</v>
      </c>
      <c r="Z90" s="154"/>
      <c r="AA90" s="154"/>
      <c r="AB90" s="154"/>
      <c r="AC90" s="154"/>
      <c r="AD90" s="154"/>
      <c r="AE90" s="154"/>
      <c r="AF90" s="154"/>
      <c r="AG90" s="154" t="s">
        <v>126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2" x14ac:dyDescent="0.2">
      <c r="A91" s="161"/>
      <c r="B91" s="162"/>
      <c r="C91" s="191" t="s">
        <v>215</v>
      </c>
      <c r="D91" s="165"/>
      <c r="E91" s="166">
        <v>43</v>
      </c>
      <c r="F91" s="164"/>
      <c r="G91" s="164"/>
      <c r="H91" s="164"/>
      <c r="I91" s="164"/>
      <c r="J91" s="164"/>
      <c r="K91" s="164"/>
      <c r="L91" s="164"/>
      <c r="M91" s="164"/>
      <c r="N91" s="163"/>
      <c r="O91" s="163"/>
      <c r="P91" s="163"/>
      <c r="Q91" s="163"/>
      <c r="R91" s="164"/>
      <c r="S91" s="164"/>
      <c r="T91" s="164"/>
      <c r="U91" s="164"/>
      <c r="V91" s="164"/>
      <c r="W91" s="164"/>
      <c r="X91" s="164"/>
      <c r="Y91" s="164"/>
      <c r="Z91" s="154"/>
      <c r="AA91" s="154"/>
      <c r="AB91" s="154"/>
      <c r="AC91" s="154"/>
      <c r="AD91" s="154"/>
      <c r="AE91" s="154"/>
      <c r="AF91" s="154"/>
      <c r="AG91" s="154" t="s">
        <v>128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75">
        <v>31</v>
      </c>
      <c r="B92" s="176" t="s">
        <v>216</v>
      </c>
      <c r="C92" s="190" t="s">
        <v>217</v>
      </c>
      <c r="D92" s="177" t="s">
        <v>123</v>
      </c>
      <c r="E92" s="178">
        <v>43</v>
      </c>
      <c r="F92" s="179"/>
      <c r="G92" s="180">
        <f>ROUND(E92*F92,2)</f>
        <v>0</v>
      </c>
      <c r="H92" s="179"/>
      <c r="I92" s="180">
        <f>ROUND(E92*H92,2)</f>
        <v>0</v>
      </c>
      <c r="J92" s="179"/>
      <c r="K92" s="180">
        <f>ROUND(E92*J92,2)</f>
        <v>0</v>
      </c>
      <c r="L92" s="180">
        <v>21</v>
      </c>
      <c r="M92" s="180">
        <f>G92*(1+L92/100)</f>
        <v>0</v>
      </c>
      <c r="N92" s="178">
        <v>6.1500000000000001E-3</v>
      </c>
      <c r="O92" s="178">
        <f>ROUND(E92*N92,2)</f>
        <v>0.26</v>
      </c>
      <c r="P92" s="178">
        <v>0</v>
      </c>
      <c r="Q92" s="178">
        <f>ROUND(E92*P92,2)</f>
        <v>0</v>
      </c>
      <c r="R92" s="180"/>
      <c r="S92" s="180" t="s">
        <v>124</v>
      </c>
      <c r="T92" s="181" t="s">
        <v>125</v>
      </c>
      <c r="U92" s="164">
        <v>0</v>
      </c>
      <c r="V92" s="164">
        <f>ROUND(E92*U92,2)</f>
        <v>0</v>
      </c>
      <c r="W92" s="164"/>
      <c r="X92" s="164" t="s">
        <v>116</v>
      </c>
      <c r="Y92" s="164" t="s">
        <v>117</v>
      </c>
      <c r="Z92" s="154"/>
      <c r="AA92" s="154"/>
      <c r="AB92" s="154"/>
      <c r="AC92" s="154"/>
      <c r="AD92" s="154"/>
      <c r="AE92" s="154"/>
      <c r="AF92" s="154"/>
      <c r="AG92" s="154" t="s">
        <v>126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2" x14ac:dyDescent="0.2">
      <c r="A93" s="161"/>
      <c r="B93" s="162"/>
      <c r="C93" s="191" t="s">
        <v>215</v>
      </c>
      <c r="D93" s="165"/>
      <c r="E93" s="166">
        <v>43</v>
      </c>
      <c r="F93" s="164"/>
      <c r="G93" s="164"/>
      <c r="H93" s="164"/>
      <c r="I93" s="164"/>
      <c r="J93" s="164"/>
      <c r="K93" s="164"/>
      <c r="L93" s="164"/>
      <c r="M93" s="164"/>
      <c r="N93" s="163"/>
      <c r="O93" s="163"/>
      <c r="P93" s="163"/>
      <c r="Q93" s="163"/>
      <c r="R93" s="164"/>
      <c r="S93" s="164"/>
      <c r="T93" s="164"/>
      <c r="U93" s="164"/>
      <c r="V93" s="164"/>
      <c r="W93" s="164"/>
      <c r="X93" s="164"/>
      <c r="Y93" s="164"/>
      <c r="Z93" s="154"/>
      <c r="AA93" s="154"/>
      <c r="AB93" s="154"/>
      <c r="AC93" s="154"/>
      <c r="AD93" s="154"/>
      <c r="AE93" s="154"/>
      <c r="AF93" s="154"/>
      <c r="AG93" s="154" t="s">
        <v>128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75">
        <v>32</v>
      </c>
      <c r="B94" s="176" t="s">
        <v>218</v>
      </c>
      <c r="C94" s="190" t="s">
        <v>219</v>
      </c>
      <c r="D94" s="177" t="s">
        <v>123</v>
      </c>
      <c r="E94" s="178">
        <v>43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78">
        <v>1.5E-3</v>
      </c>
      <c r="O94" s="178">
        <f>ROUND(E94*N94,2)</f>
        <v>0.06</v>
      </c>
      <c r="P94" s="178">
        <v>0</v>
      </c>
      <c r="Q94" s="178">
        <f>ROUND(E94*P94,2)</f>
        <v>0</v>
      </c>
      <c r="R94" s="180"/>
      <c r="S94" s="180" t="s">
        <v>124</v>
      </c>
      <c r="T94" s="181" t="s">
        <v>125</v>
      </c>
      <c r="U94" s="164">
        <v>0</v>
      </c>
      <c r="V94" s="164">
        <f>ROUND(E94*U94,2)</f>
        <v>0</v>
      </c>
      <c r="W94" s="164"/>
      <c r="X94" s="164" t="s">
        <v>116</v>
      </c>
      <c r="Y94" s="164" t="s">
        <v>117</v>
      </c>
      <c r="Z94" s="154"/>
      <c r="AA94" s="154"/>
      <c r="AB94" s="154"/>
      <c r="AC94" s="154"/>
      <c r="AD94" s="154"/>
      <c r="AE94" s="154"/>
      <c r="AF94" s="154"/>
      <c r="AG94" s="154" t="s">
        <v>126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2" x14ac:dyDescent="0.2">
      <c r="A95" s="161"/>
      <c r="B95" s="162"/>
      <c r="C95" s="191" t="s">
        <v>215</v>
      </c>
      <c r="D95" s="165"/>
      <c r="E95" s="166">
        <v>43</v>
      </c>
      <c r="F95" s="164"/>
      <c r="G95" s="164"/>
      <c r="H95" s="164"/>
      <c r="I95" s="164"/>
      <c r="J95" s="164"/>
      <c r="K95" s="164"/>
      <c r="L95" s="164"/>
      <c r="M95" s="164"/>
      <c r="N95" s="163"/>
      <c r="O95" s="163"/>
      <c r="P95" s="163"/>
      <c r="Q95" s="163"/>
      <c r="R95" s="164"/>
      <c r="S95" s="164"/>
      <c r="T95" s="164"/>
      <c r="U95" s="164"/>
      <c r="V95" s="164"/>
      <c r="W95" s="164"/>
      <c r="X95" s="164"/>
      <c r="Y95" s="164"/>
      <c r="Z95" s="154"/>
      <c r="AA95" s="154"/>
      <c r="AB95" s="154"/>
      <c r="AC95" s="154"/>
      <c r="AD95" s="154"/>
      <c r="AE95" s="154"/>
      <c r="AF95" s="154"/>
      <c r="AG95" s="154" t="s">
        <v>128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75">
        <v>33</v>
      </c>
      <c r="B96" s="176" t="s">
        <v>220</v>
      </c>
      <c r="C96" s="190" t="s">
        <v>221</v>
      </c>
      <c r="D96" s="177" t="s">
        <v>123</v>
      </c>
      <c r="E96" s="178">
        <v>43</v>
      </c>
      <c r="F96" s="179"/>
      <c r="G96" s="180">
        <f>ROUND(E96*F96,2)</f>
        <v>0</v>
      </c>
      <c r="H96" s="179"/>
      <c r="I96" s="180">
        <f>ROUND(E96*H96,2)</f>
        <v>0</v>
      </c>
      <c r="J96" s="179"/>
      <c r="K96" s="180">
        <f>ROUND(E96*J96,2)</f>
        <v>0</v>
      </c>
      <c r="L96" s="180">
        <v>21</v>
      </c>
      <c r="M96" s="180">
        <f>G96*(1+L96/100)</f>
        <v>0</v>
      </c>
      <c r="N96" s="178">
        <v>1.09E-3</v>
      </c>
      <c r="O96" s="178">
        <f>ROUND(E96*N96,2)</f>
        <v>0.05</v>
      </c>
      <c r="P96" s="178">
        <v>0</v>
      </c>
      <c r="Q96" s="178">
        <f>ROUND(E96*P96,2)</f>
        <v>0</v>
      </c>
      <c r="R96" s="180"/>
      <c r="S96" s="180" t="s">
        <v>124</v>
      </c>
      <c r="T96" s="181" t="s">
        <v>125</v>
      </c>
      <c r="U96" s="164">
        <v>0</v>
      </c>
      <c r="V96" s="164">
        <f>ROUND(E96*U96,2)</f>
        <v>0</v>
      </c>
      <c r="W96" s="164"/>
      <c r="X96" s="164" t="s">
        <v>116</v>
      </c>
      <c r="Y96" s="164" t="s">
        <v>117</v>
      </c>
      <c r="Z96" s="154"/>
      <c r="AA96" s="154"/>
      <c r="AB96" s="154"/>
      <c r="AC96" s="154"/>
      <c r="AD96" s="154"/>
      <c r="AE96" s="154"/>
      <c r="AF96" s="154"/>
      <c r="AG96" s="154" t="s">
        <v>126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2" x14ac:dyDescent="0.2">
      <c r="A97" s="161"/>
      <c r="B97" s="162"/>
      <c r="C97" s="191" t="s">
        <v>215</v>
      </c>
      <c r="D97" s="165"/>
      <c r="E97" s="166">
        <v>43</v>
      </c>
      <c r="F97" s="164"/>
      <c r="G97" s="164"/>
      <c r="H97" s="164"/>
      <c r="I97" s="164"/>
      <c r="J97" s="164"/>
      <c r="K97" s="164"/>
      <c r="L97" s="164"/>
      <c r="M97" s="164"/>
      <c r="N97" s="163"/>
      <c r="O97" s="163"/>
      <c r="P97" s="163"/>
      <c r="Q97" s="163"/>
      <c r="R97" s="164"/>
      <c r="S97" s="164"/>
      <c r="T97" s="164"/>
      <c r="U97" s="164"/>
      <c r="V97" s="164"/>
      <c r="W97" s="164"/>
      <c r="X97" s="164"/>
      <c r="Y97" s="164"/>
      <c r="Z97" s="154"/>
      <c r="AA97" s="154"/>
      <c r="AB97" s="154"/>
      <c r="AC97" s="154"/>
      <c r="AD97" s="154"/>
      <c r="AE97" s="154"/>
      <c r="AF97" s="154"/>
      <c r="AG97" s="154" t="s">
        <v>128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2.5" outlineLevel="1" x14ac:dyDescent="0.2">
      <c r="A98" s="175">
        <v>34</v>
      </c>
      <c r="B98" s="176" t="s">
        <v>222</v>
      </c>
      <c r="C98" s="190" t="s">
        <v>223</v>
      </c>
      <c r="D98" s="177" t="s">
        <v>155</v>
      </c>
      <c r="E98" s="178">
        <v>21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78">
        <v>6.4999999999999997E-4</v>
      </c>
      <c r="O98" s="178">
        <f>ROUND(E98*N98,2)</f>
        <v>0.01</v>
      </c>
      <c r="P98" s="178">
        <v>1E-3</v>
      </c>
      <c r="Q98" s="178">
        <f>ROUND(E98*P98,2)</f>
        <v>0.02</v>
      </c>
      <c r="R98" s="180"/>
      <c r="S98" s="180" t="s">
        <v>124</v>
      </c>
      <c r="T98" s="181" t="s">
        <v>125</v>
      </c>
      <c r="U98" s="164">
        <v>0</v>
      </c>
      <c r="V98" s="164">
        <f>ROUND(E98*U98,2)</f>
        <v>0</v>
      </c>
      <c r="W98" s="164"/>
      <c r="X98" s="164" t="s">
        <v>116</v>
      </c>
      <c r="Y98" s="164" t="s">
        <v>117</v>
      </c>
      <c r="Z98" s="154"/>
      <c r="AA98" s="154"/>
      <c r="AB98" s="154"/>
      <c r="AC98" s="154"/>
      <c r="AD98" s="154"/>
      <c r="AE98" s="154"/>
      <c r="AF98" s="154"/>
      <c r="AG98" s="154" t="s">
        <v>126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2" x14ac:dyDescent="0.2">
      <c r="A99" s="161"/>
      <c r="B99" s="162"/>
      <c r="C99" s="191" t="s">
        <v>224</v>
      </c>
      <c r="D99" s="165"/>
      <c r="E99" s="166">
        <v>4.2</v>
      </c>
      <c r="F99" s="164"/>
      <c r="G99" s="164"/>
      <c r="H99" s="164"/>
      <c r="I99" s="164"/>
      <c r="J99" s="164"/>
      <c r="K99" s="164"/>
      <c r="L99" s="164"/>
      <c r="M99" s="164"/>
      <c r="N99" s="163"/>
      <c r="O99" s="163"/>
      <c r="P99" s="163"/>
      <c r="Q99" s="163"/>
      <c r="R99" s="164"/>
      <c r="S99" s="164"/>
      <c r="T99" s="164"/>
      <c r="U99" s="164"/>
      <c r="V99" s="164"/>
      <c r="W99" s="164"/>
      <c r="X99" s="164"/>
      <c r="Y99" s="164"/>
      <c r="Z99" s="154"/>
      <c r="AA99" s="154"/>
      <c r="AB99" s="154"/>
      <c r="AC99" s="154"/>
      <c r="AD99" s="154"/>
      <c r="AE99" s="154"/>
      <c r="AF99" s="154"/>
      <c r="AG99" s="154" t="s">
        <v>128</v>
      </c>
      <c r="AH99" s="154">
        <v>0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3" x14ac:dyDescent="0.2">
      <c r="A100" s="161"/>
      <c r="B100" s="162"/>
      <c r="C100" s="191" t="s">
        <v>225</v>
      </c>
      <c r="D100" s="165"/>
      <c r="E100" s="166">
        <v>16.8</v>
      </c>
      <c r="F100" s="164"/>
      <c r="G100" s="164"/>
      <c r="H100" s="164"/>
      <c r="I100" s="164"/>
      <c r="J100" s="164"/>
      <c r="K100" s="164"/>
      <c r="L100" s="164"/>
      <c r="M100" s="164"/>
      <c r="N100" s="163"/>
      <c r="O100" s="163"/>
      <c r="P100" s="163"/>
      <c r="Q100" s="163"/>
      <c r="R100" s="164"/>
      <c r="S100" s="164"/>
      <c r="T100" s="164"/>
      <c r="U100" s="164"/>
      <c r="V100" s="164"/>
      <c r="W100" s="164"/>
      <c r="X100" s="164"/>
      <c r="Y100" s="164"/>
      <c r="Z100" s="154"/>
      <c r="AA100" s="154"/>
      <c r="AB100" s="154"/>
      <c r="AC100" s="154"/>
      <c r="AD100" s="154"/>
      <c r="AE100" s="154"/>
      <c r="AF100" s="154"/>
      <c r="AG100" s="154" t="s">
        <v>128</v>
      </c>
      <c r="AH100" s="154">
        <v>0</v>
      </c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ht="22.5" outlineLevel="1" x14ac:dyDescent="0.2">
      <c r="A101" s="175">
        <v>35</v>
      </c>
      <c r="B101" s="176" t="s">
        <v>226</v>
      </c>
      <c r="C101" s="190" t="s">
        <v>227</v>
      </c>
      <c r="D101" s="177" t="s">
        <v>201</v>
      </c>
      <c r="E101" s="178">
        <v>0.10299999999999999</v>
      </c>
      <c r="F101" s="179"/>
      <c r="G101" s="180">
        <f>ROUND(E101*F101,2)</f>
        <v>0</v>
      </c>
      <c r="H101" s="179"/>
      <c r="I101" s="180">
        <f>ROUND(E101*H101,2)</f>
        <v>0</v>
      </c>
      <c r="J101" s="179"/>
      <c r="K101" s="180">
        <f>ROUND(E101*J101,2)</f>
        <v>0</v>
      </c>
      <c r="L101" s="180">
        <v>21</v>
      </c>
      <c r="M101" s="180">
        <f>G101*(1+L101/100)</f>
        <v>0</v>
      </c>
      <c r="N101" s="178">
        <v>1</v>
      </c>
      <c r="O101" s="178">
        <f>ROUND(E101*N101,2)</f>
        <v>0.1</v>
      </c>
      <c r="P101" s="178">
        <v>0</v>
      </c>
      <c r="Q101" s="178">
        <f>ROUND(E101*P101,2)</f>
        <v>0</v>
      </c>
      <c r="R101" s="180"/>
      <c r="S101" s="180" t="s">
        <v>124</v>
      </c>
      <c r="T101" s="181" t="s">
        <v>125</v>
      </c>
      <c r="U101" s="164">
        <v>0</v>
      </c>
      <c r="V101" s="164">
        <f>ROUND(E101*U101,2)</f>
        <v>0</v>
      </c>
      <c r="W101" s="164"/>
      <c r="X101" s="164" t="s">
        <v>228</v>
      </c>
      <c r="Y101" s="164" t="s">
        <v>117</v>
      </c>
      <c r="Z101" s="154"/>
      <c r="AA101" s="154"/>
      <c r="AB101" s="154"/>
      <c r="AC101" s="154"/>
      <c r="AD101" s="154"/>
      <c r="AE101" s="154"/>
      <c r="AF101" s="154"/>
      <c r="AG101" s="154" t="s">
        <v>229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2" x14ac:dyDescent="0.2">
      <c r="A102" s="161"/>
      <c r="B102" s="162"/>
      <c r="C102" s="191" t="s">
        <v>230</v>
      </c>
      <c r="D102" s="165"/>
      <c r="E102" s="166">
        <v>2.1000000000000001E-2</v>
      </c>
      <c r="F102" s="164"/>
      <c r="G102" s="164"/>
      <c r="H102" s="164"/>
      <c r="I102" s="164"/>
      <c r="J102" s="164"/>
      <c r="K102" s="164"/>
      <c r="L102" s="164"/>
      <c r="M102" s="164"/>
      <c r="N102" s="163"/>
      <c r="O102" s="163"/>
      <c r="P102" s="163"/>
      <c r="Q102" s="163"/>
      <c r="R102" s="164"/>
      <c r="S102" s="164"/>
      <c r="T102" s="164"/>
      <c r="U102" s="164"/>
      <c r="V102" s="164"/>
      <c r="W102" s="164"/>
      <c r="X102" s="164"/>
      <c r="Y102" s="164"/>
      <c r="Z102" s="154"/>
      <c r="AA102" s="154"/>
      <c r="AB102" s="154"/>
      <c r="AC102" s="154"/>
      <c r="AD102" s="154"/>
      <c r="AE102" s="154"/>
      <c r="AF102" s="154"/>
      <c r="AG102" s="154" t="s">
        <v>128</v>
      </c>
      <c r="AH102" s="154">
        <v>0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3" x14ac:dyDescent="0.2">
      <c r="A103" s="161"/>
      <c r="B103" s="162"/>
      <c r="C103" s="191" t="s">
        <v>231</v>
      </c>
      <c r="D103" s="165"/>
      <c r="E103" s="166">
        <v>8.2000000000000003E-2</v>
      </c>
      <c r="F103" s="164"/>
      <c r="G103" s="164"/>
      <c r="H103" s="164"/>
      <c r="I103" s="164"/>
      <c r="J103" s="164"/>
      <c r="K103" s="164"/>
      <c r="L103" s="164"/>
      <c r="M103" s="164"/>
      <c r="N103" s="163"/>
      <c r="O103" s="163"/>
      <c r="P103" s="163"/>
      <c r="Q103" s="163"/>
      <c r="R103" s="164"/>
      <c r="S103" s="164"/>
      <c r="T103" s="164"/>
      <c r="U103" s="164"/>
      <c r="V103" s="164"/>
      <c r="W103" s="164"/>
      <c r="X103" s="164"/>
      <c r="Y103" s="164"/>
      <c r="Z103" s="154"/>
      <c r="AA103" s="154"/>
      <c r="AB103" s="154"/>
      <c r="AC103" s="154"/>
      <c r="AD103" s="154"/>
      <c r="AE103" s="154"/>
      <c r="AF103" s="154"/>
      <c r="AG103" s="154" t="s">
        <v>128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x14ac:dyDescent="0.2">
      <c r="A104" s="168" t="s">
        <v>109</v>
      </c>
      <c r="B104" s="169" t="s">
        <v>74</v>
      </c>
      <c r="C104" s="189" t="s">
        <v>75</v>
      </c>
      <c r="D104" s="170"/>
      <c r="E104" s="171"/>
      <c r="F104" s="172"/>
      <c r="G104" s="172">
        <f>SUMIF(AG105:AG113,"&lt;&gt;NOR",G105:G113)</f>
        <v>0</v>
      </c>
      <c r="H104" s="172"/>
      <c r="I104" s="172">
        <f>SUM(I105:I113)</f>
        <v>0</v>
      </c>
      <c r="J104" s="172"/>
      <c r="K104" s="172">
        <f>SUM(K105:K113)</f>
        <v>0</v>
      </c>
      <c r="L104" s="172"/>
      <c r="M104" s="172">
        <f>SUM(M105:M113)</f>
        <v>0</v>
      </c>
      <c r="N104" s="171"/>
      <c r="O104" s="171">
        <f>SUM(O105:O113)</f>
        <v>0</v>
      </c>
      <c r="P104" s="171"/>
      <c r="Q104" s="171">
        <f>SUM(Q105:Q113)</f>
        <v>0</v>
      </c>
      <c r="R104" s="172"/>
      <c r="S104" s="172"/>
      <c r="T104" s="173"/>
      <c r="U104" s="167"/>
      <c r="V104" s="167">
        <f>SUM(V105:V113)</f>
        <v>0</v>
      </c>
      <c r="W104" s="167"/>
      <c r="X104" s="167"/>
      <c r="Y104" s="167"/>
      <c r="AG104" t="s">
        <v>110</v>
      </c>
    </row>
    <row r="105" spans="1:60" ht="22.5" outlineLevel="1" x14ac:dyDescent="0.2">
      <c r="A105" s="175">
        <v>36</v>
      </c>
      <c r="B105" s="176" t="s">
        <v>232</v>
      </c>
      <c r="C105" s="190" t="s">
        <v>233</v>
      </c>
      <c r="D105" s="177" t="s">
        <v>201</v>
      </c>
      <c r="E105" s="178">
        <v>1.2989999999999999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78">
        <v>0</v>
      </c>
      <c r="O105" s="178">
        <f>ROUND(E105*N105,2)</f>
        <v>0</v>
      </c>
      <c r="P105" s="178">
        <v>0</v>
      </c>
      <c r="Q105" s="178">
        <f>ROUND(E105*P105,2)</f>
        <v>0</v>
      </c>
      <c r="R105" s="180"/>
      <c r="S105" s="180" t="s">
        <v>124</v>
      </c>
      <c r="T105" s="181" t="s">
        <v>125</v>
      </c>
      <c r="U105" s="164">
        <v>0</v>
      </c>
      <c r="V105" s="164">
        <f>ROUND(E105*U105,2)</f>
        <v>0</v>
      </c>
      <c r="W105" s="164"/>
      <c r="X105" s="164" t="s">
        <v>116</v>
      </c>
      <c r="Y105" s="164" t="s">
        <v>117</v>
      </c>
      <c r="Z105" s="154"/>
      <c r="AA105" s="154"/>
      <c r="AB105" s="154"/>
      <c r="AC105" s="154"/>
      <c r="AD105" s="154"/>
      <c r="AE105" s="154"/>
      <c r="AF105" s="154"/>
      <c r="AG105" s="154" t="s">
        <v>126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2" x14ac:dyDescent="0.2">
      <c r="A106" s="161"/>
      <c r="B106" s="162"/>
      <c r="C106" s="191" t="s">
        <v>234</v>
      </c>
      <c r="D106" s="165"/>
      <c r="E106" s="166">
        <v>0.436</v>
      </c>
      <c r="F106" s="164"/>
      <c r="G106" s="164"/>
      <c r="H106" s="164"/>
      <c r="I106" s="164"/>
      <c r="J106" s="164"/>
      <c r="K106" s="164"/>
      <c r="L106" s="164"/>
      <c r="M106" s="164"/>
      <c r="N106" s="163"/>
      <c r="O106" s="163"/>
      <c r="P106" s="163"/>
      <c r="Q106" s="163"/>
      <c r="R106" s="164"/>
      <c r="S106" s="164"/>
      <c r="T106" s="164"/>
      <c r="U106" s="164"/>
      <c r="V106" s="164"/>
      <c r="W106" s="164"/>
      <c r="X106" s="164"/>
      <c r="Y106" s="164"/>
      <c r="Z106" s="154"/>
      <c r="AA106" s="154"/>
      <c r="AB106" s="154"/>
      <c r="AC106" s="154"/>
      <c r="AD106" s="154"/>
      <c r="AE106" s="154"/>
      <c r="AF106" s="154"/>
      <c r="AG106" s="154" t="s">
        <v>128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3" x14ac:dyDescent="0.2">
      <c r="A107" s="161"/>
      <c r="B107" s="162"/>
      <c r="C107" s="191" t="s">
        <v>235</v>
      </c>
      <c r="D107" s="165"/>
      <c r="E107" s="166">
        <v>0.86299999999999999</v>
      </c>
      <c r="F107" s="164"/>
      <c r="G107" s="164"/>
      <c r="H107" s="164"/>
      <c r="I107" s="164"/>
      <c r="J107" s="164"/>
      <c r="K107" s="164"/>
      <c r="L107" s="164"/>
      <c r="M107" s="164"/>
      <c r="N107" s="163"/>
      <c r="O107" s="163"/>
      <c r="P107" s="163"/>
      <c r="Q107" s="163"/>
      <c r="R107" s="164"/>
      <c r="S107" s="164"/>
      <c r="T107" s="164"/>
      <c r="U107" s="164"/>
      <c r="V107" s="164"/>
      <c r="W107" s="164"/>
      <c r="X107" s="164"/>
      <c r="Y107" s="164"/>
      <c r="Z107" s="154"/>
      <c r="AA107" s="154"/>
      <c r="AB107" s="154"/>
      <c r="AC107" s="154"/>
      <c r="AD107" s="154"/>
      <c r="AE107" s="154"/>
      <c r="AF107" s="154"/>
      <c r="AG107" s="154" t="s">
        <v>128</v>
      </c>
      <c r="AH107" s="154">
        <v>0</v>
      </c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ht="22.5" outlineLevel="1" x14ac:dyDescent="0.2">
      <c r="A108" s="175">
        <v>37</v>
      </c>
      <c r="B108" s="176" t="s">
        <v>236</v>
      </c>
      <c r="C108" s="190" t="s">
        <v>237</v>
      </c>
      <c r="D108" s="177" t="s">
        <v>201</v>
      </c>
      <c r="E108" s="178">
        <v>1.2989999999999999</v>
      </c>
      <c r="F108" s="179"/>
      <c r="G108" s="180">
        <f>ROUND(E108*F108,2)</f>
        <v>0</v>
      </c>
      <c r="H108" s="179"/>
      <c r="I108" s="180">
        <f>ROUND(E108*H108,2)</f>
        <v>0</v>
      </c>
      <c r="J108" s="179"/>
      <c r="K108" s="180">
        <f>ROUND(E108*J108,2)</f>
        <v>0</v>
      </c>
      <c r="L108" s="180">
        <v>21</v>
      </c>
      <c r="M108" s="180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80"/>
      <c r="S108" s="180" t="s">
        <v>124</v>
      </c>
      <c r="T108" s="181" t="s">
        <v>125</v>
      </c>
      <c r="U108" s="164">
        <v>0</v>
      </c>
      <c r="V108" s="164">
        <f>ROUND(E108*U108,2)</f>
        <v>0</v>
      </c>
      <c r="W108" s="164"/>
      <c r="X108" s="164" t="s">
        <v>116</v>
      </c>
      <c r="Y108" s="164" t="s">
        <v>117</v>
      </c>
      <c r="Z108" s="154"/>
      <c r="AA108" s="154"/>
      <c r="AB108" s="154"/>
      <c r="AC108" s="154"/>
      <c r="AD108" s="154"/>
      <c r="AE108" s="154"/>
      <c r="AF108" s="154"/>
      <c r="AG108" s="154" t="s">
        <v>126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2" x14ac:dyDescent="0.2">
      <c r="A109" s="161"/>
      <c r="B109" s="162"/>
      <c r="C109" s="191" t="s">
        <v>234</v>
      </c>
      <c r="D109" s="165"/>
      <c r="E109" s="166">
        <v>0.436</v>
      </c>
      <c r="F109" s="164"/>
      <c r="G109" s="164"/>
      <c r="H109" s="164"/>
      <c r="I109" s="164"/>
      <c r="J109" s="164"/>
      <c r="K109" s="164"/>
      <c r="L109" s="164"/>
      <c r="M109" s="164"/>
      <c r="N109" s="163"/>
      <c r="O109" s="163"/>
      <c r="P109" s="163"/>
      <c r="Q109" s="163"/>
      <c r="R109" s="164"/>
      <c r="S109" s="164"/>
      <c r="T109" s="164"/>
      <c r="U109" s="164"/>
      <c r="V109" s="164"/>
      <c r="W109" s="164"/>
      <c r="X109" s="164"/>
      <c r="Y109" s="164"/>
      <c r="Z109" s="154"/>
      <c r="AA109" s="154"/>
      <c r="AB109" s="154"/>
      <c r="AC109" s="154"/>
      <c r="AD109" s="154"/>
      <c r="AE109" s="154"/>
      <c r="AF109" s="154"/>
      <c r="AG109" s="154" t="s">
        <v>128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3" x14ac:dyDescent="0.2">
      <c r="A110" s="161"/>
      <c r="B110" s="162"/>
      <c r="C110" s="191" t="s">
        <v>235</v>
      </c>
      <c r="D110" s="165"/>
      <c r="E110" s="166">
        <v>0.86299999999999999</v>
      </c>
      <c r="F110" s="164"/>
      <c r="G110" s="164"/>
      <c r="H110" s="164"/>
      <c r="I110" s="164"/>
      <c r="J110" s="164"/>
      <c r="K110" s="164"/>
      <c r="L110" s="164"/>
      <c r="M110" s="164"/>
      <c r="N110" s="163"/>
      <c r="O110" s="163"/>
      <c r="P110" s="163"/>
      <c r="Q110" s="163"/>
      <c r="R110" s="164"/>
      <c r="S110" s="164"/>
      <c r="T110" s="164"/>
      <c r="U110" s="164"/>
      <c r="V110" s="164"/>
      <c r="W110" s="164"/>
      <c r="X110" s="164"/>
      <c r="Y110" s="164"/>
      <c r="Z110" s="154"/>
      <c r="AA110" s="154"/>
      <c r="AB110" s="154"/>
      <c r="AC110" s="154"/>
      <c r="AD110" s="154"/>
      <c r="AE110" s="154"/>
      <c r="AF110" s="154"/>
      <c r="AG110" s="154" t="s">
        <v>128</v>
      </c>
      <c r="AH110" s="154">
        <v>0</v>
      </c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ht="33.75" outlineLevel="1" x14ac:dyDescent="0.2">
      <c r="A111" s="175">
        <v>38</v>
      </c>
      <c r="B111" s="176" t="s">
        <v>238</v>
      </c>
      <c r="C111" s="190" t="s">
        <v>239</v>
      </c>
      <c r="D111" s="177" t="s">
        <v>201</v>
      </c>
      <c r="E111" s="178">
        <v>62.808</v>
      </c>
      <c r="F111" s="179"/>
      <c r="G111" s="180">
        <f>ROUND(E111*F111,2)</f>
        <v>0</v>
      </c>
      <c r="H111" s="179"/>
      <c r="I111" s="180">
        <f>ROUND(E111*H111,2)</f>
        <v>0</v>
      </c>
      <c r="J111" s="179"/>
      <c r="K111" s="180">
        <f>ROUND(E111*J111,2)</f>
        <v>0</v>
      </c>
      <c r="L111" s="180">
        <v>21</v>
      </c>
      <c r="M111" s="180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80"/>
      <c r="S111" s="180" t="s">
        <v>124</v>
      </c>
      <c r="T111" s="181" t="s">
        <v>125</v>
      </c>
      <c r="U111" s="164">
        <v>0</v>
      </c>
      <c r="V111" s="164">
        <f>ROUND(E111*U111,2)</f>
        <v>0</v>
      </c>
      <c r="W111" s="164"/>
      <c r="X111" s="164" t="s">
        <v>116</v>
      </c>
      <c r="Y111" s="164" t="s">
        <v>117</v>
      </c>
      <c r="Z111" s="154"/>
      <c r="AA111" s="154"/>
      <c r="AB111" s="154"/>
      <c r="AC111" s="154"/>
      <c r="AD111" s="154"/>
      <c r="AE111" s="154"/>
      <c r="AF111" s="154"/>
      <c r="AG111" s="154" t="s">
        <v>126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2" x14ac:dyDescent="0.2">
      <c r="A112" s="161"/>
      <c r="B112" s="162"/>
      <c r="C112" s="191" t="s">
        <v>240</v>
      </c>
      <c r="D112" s="165"/>
      <c r="E112" s="166">
        <v>42.095999999999997</v>
      </c>
      <c r="F112" s="164"/>
      <c r="G112" s="164"/>
      <c r="H112" s="164"/>
      <c r="I112" s="164"/>
      <c r="J112" s="164"/>
      <c r="K112" s="164"/>
      <c r="L112" s="164"/>
      <c r="M112" s="164"/>
      <c r="N112" s="163"/>
      <c r="O112" s="163"/>
      <c r="P112" s="163"/>
      <c r="Q112" s="163"/>
      <c r="R112" s="164"/>
      <c r="S112" s="164"/>
      <c r="T112" s="164"/>
      <c r="U112" s="164"/>
      <c r="V112" s="164"/>
      <c r="W112" s="164"/>
      <c r="X112" s="164"/>
      <c r="Y112" s="164"/>
      <c r="Z112" s="154"/>
      <c r="AA112" s="154"/>
      <c r="AB112" s="154"/>
      <c r="AC112" s="154"/>
      <c r="AD112" s="154"/>
      <c r="AE112" s="154"/>
      <c r="AF112" s="154"/>
      <c r="AG112" s="154" t="s">
        <v>128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3" x14ac:dyDescent="0.2">
      <c r="A113" s="161"/>
      <c r="B113" s="162"/>
      <c r="C113" s="191" t="s">
        <v>241</v>
      </c>
      <c r="D113" s="165"/>
      <c r="E113" s="166">
        <v>20.712</v>
      </c>
      <c r="F113" s="164"/>
      <c r="G113" s="164"/>
      <c r="H113" s="164"/>
      <c r="I113" s="164"/>
      <c r="J113" s="164"/>
      <c r="K113" s="164"/>
      <c r="L113" s="164"/>
      <c r="M113" s="164"/>
      <c r="N113" s="163"/>
      <c r="O113" s="163"/>
      <c r="P113" s="163"/>
      <c r="Q113" s="163"/>
      <c r="R113" s="164"/>
      <c r="S113" s="164"/>
      <c r="T113" s="164"/>
      <c r="U113" s="164"/>
      <c r="V113" s="164"/>
      <c r="W113" s="164"/>
      <c r="X113" s="164"/>
      <c r="Y113" s="164"/>
      <c r="Z113" s="154"/>
      <c r="AA113" s="154"/>
      <c r="AB113" s="154"/>
      <c r="AC113" s="154"/>
      <c r="AD113" s="154"/>
      <c r="AE113" s="154"/>
      <c r="AF113" s="154"/>
      <c r="AG113" s="154" t="s">
        <v>128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x14ac:dyDescent="0.2">
      <c r="A114" s="168" t="s">
        <v>109</v>
      </c>
      <c r="B114" s="169" t="s">
        <v>76</v>
      </c>
      <c r="C114" s="189" t="s">
        <v>77</v>
      </c>
      <c r="D114" s="170"/>
      <c r="E114" s="171"/>
      <c r="F114" s="172"/>
      <c r="G114" s="172">
        <f>SUMIF(AG115:AG117,"&lt;&gt;NOR",G115:G117)</f>
        <v>0</v>
      </c>
      <c r="H114" s="172"/>
      <c r="I114" s="172">
        <f>SUM(I115:I117)</f>
        <v>0</v>
      </c>
      <c r="J114" s="172"/>
      <c r="K114" s="172">
        <f>SUM(K115:K117)</f>
        <v>0</v>
      </c>
      <c r="L114" s="172"/>
      <c r="M114" s="172">
        <f>SUM(M115:M117)</f>
        <v>0</v>
      </c>
      <c r="N114" s="171"/>
      <c r="O114" s="171">
        <f>SUM(O115:O117)</f>
        <v>0</v>
      </c>
      <c r="P114" s="171"/>
      <c r="Q114" s="171">
        <f>SUM(Q115:Q117)</f>
        <v>0</v>
      </c>
      <c r="R114" s="172"/>
      <c r="S114" s="172"/>
      <c r="T114" s="173"/>
      <c r="U114" s="167"/>
      <c r="V114" s="167">
        <f>SUM(V115:V117)</f>
        <v>28.02</v>
      </c>
      <c r="W114" s="167"/>
      <c r="X114" s="167"/>
      <c r="Y114" s="167"/>
      <c r="AG114" t="s">
        <v>110</v>
      </c>
    </row>
    <row r="115" spans="1:60" ht="22.5" outlineLevel="1" x14ac:dyDescent="0.2">
      <c r="A115" s="175">
        <v>39</v>
      </c>
      <c r="B115" s="176" t="s">
        <v>242</v>
      </c>
      <c r="C115" s="190" t="s">
        <v>243</v>
      </c>
      <c r="D115" s="177" t="s">
        <v>201</v>
      </c>
      <c r="E115" s="178">
        <v>121.834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80"/>
      <c r="S115" s="180" t="s">
        <v>124</v>
      </c>
      <c r="T115" s="181" t="s">
        <v>125</v>
      </c>
      <c r="U115" s="164">
        <v>0.23</v>
      </c>
      <c r="V115" s="164">
        <f>ROUND(E115*U115,2)</f>
        <v>28.02</v>
      </c>
      <c r="W115" s="164"/>
      <c r="X115" s="164" t="s">
        <v>116</v>
      </c>
      <c r="Y115" s="164" t="s">
        <v>117</v>
      </c>
      <c r="Z115" s="154"/>
      <c r="AA115" s="154"/>
      <c r="AB115" s="154"/>
      <c r="AC115" s="154"/>
      <c r="AD115" s="154"/>
      <c r="AE115" s="154"/>
      <c r="AF115" s="154"/>
      <c r="AG115" s="154" t="s">
        <v>126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2" x14ac:dyDescent="0.2">
      <c r="A116" s="161"/>
      <c r="B116" s="162"/>
      <c r="C116" s="191" t="s">
        <v>244</v>
      </c>
      <c r="D116" s="165"/>
      <c r="E116" s="166">
        <v>49.438000000000002</v>
      </c>
      <c r="F116" s="164"/>
      <c r="G116" s="164"/>
      <c r="H116" s="164"/>
      <c r="I116" s="164"/>
      <c r="J116" s="164"/>
      <c r="K116" s="164"/>
      <c r="L116" s="164"/>
      <c r="M116" s="164"/>
      <c r="N116" s="163"/>
      <c r="O116" s="163"/>
      <c r="P116" s="163"/>
      <c r="Q116" s="163"/>
      <c r="R116" s="164"/>
      <c r="S116" s="164"/>
      <c r="T116" s="164"/>
      <c r="U116" s="164"/>
      <c r="V116" s="164"/>
      <c r="W116" s="164"/>
      <c r="X116" s="164"/>
      <c r="Y116" s="164"/>
      <c r="Z116" s="154"/>
      <c r="AA116" s="154"/>
      <c r="AB116" s="154"/>
      <c r="AC116" s="154"/>
      <c r="AD116" s="154"/>
      <c r="AE116" s="154"/>
      <c r="AF116" s="154"/>
      <c r="AG116" s="154" t="s">
        <v>128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3" x14ac:dyDescent="0.2">
      <c r="A117" s="161"/>
      <c r="B117" s="162"/>
      <c r="C117" s="191" t="s">
        <v>245</v>
      </c>
      <c r="D117" s="165"/>
      <c r="E117" s="166">
        <v>72.396000000000001</v>
      </c>
      <c r="F117" s="164"/>
      <c r="G117" s="164"/>
      <c r="H117" s="164"/>
      <c r="I117" s="164"/>
      <c r="J117" s="164"/>
      <c r="K117" s="164"/>
      <c r="L117" s="164"/>
      <c r="M117" s="164"/>
      <c r="N117" s="163"/>
      <c r="O117" s="163"/>
      <c r="P117" s="163"/>
      <c r="Q117" s="163"/>
      <c r="R117" s="164"/>
      <c r="S117" s="164"/>
      <c r="T117" s="164"/>
      <c r="U117" s="164"/>
      <c r="V117" s="164"/>
      <c r="W117" s="164"/>
      <c r="X117" s="164"/>
      <c r="Y117" s="164"/>
      <c r="Z117" s="154"/>
      <c r="AA117" s="154"/>
      <c r="AB117" s="154"/>
      <c r="AC117" s="154"/>
      <c r="AD117" s="154"/>
      <c r="AE117" s="154"/>
      <c r="AF117" s="154"/>
      <c r="AG117" s="154" t="s">
        <v>128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x14ac:dyDescent="0.2">
      <c r="A118" s="168" t="s">
        <v>109</v>
      </c>
      <c r="B118" s="169" t="s">
        <v>78</v>
      </c>
      <c r="C118" s="189" t="s">
        <v>79</v>
      </c>
      <c r="D118" s="170"/>
      <c r="E118" s="171"/>
      <c r="F118" s="172"/>
      <c r="G118" s="172">
        <f>SUMIF(AG119:AG119,"&lt;&gt;NOR",G119:G119)</f>
        <v>0</v>
      </c>
      <c r="H118" s="172"/>
      <c r="I118" s="172">
        <f>SUM(I119:I119)</f>
        <v>0</v>
      </c>
      <c r="J118" s="172"/>
      <c r="K118" s="172">
        <f>SUM(K119:K119)</f>
        <v>0</v>
      </c>
      <c r="L118" s="172"/>
      <c r="M118" s="172">
        <f>SUM(M119:M119)</f>
        <v>0</v>
      </c>
      <c r="N118" s="171"/>
      <c r="O118" s="171">
        <f>SUM(O119:O119)</f>
        <v>0</v>
      </c>
      <c r="P118" s="171"/>
      <c r="Q118" s="171">
        <f>SUM(Q119:Q119)</f>
        <v>0</v>
      </c>
      <c r="R118" s="172"/>
      <c r="S118" s="172"/>
      <c r="T118" s="173"/>
      <c r="U118" s="167"/>
      <c r="V118" s="167">
        <f>SUM(V119:V119)</f>
        <v>0</v>
      </c>
      <c r="W118" s="167"/>
      <c r="X118" s="167"/>
      <c r="Y118" s="167"/>
      <c r="AG118" t="s">
        <v>110</v>
      </c>
    </row>
    <row r="119" spans="1:60" outlineLevel="1" x14ac:dyDescent="0.2">
      <c r="A119" s="175">
        <v>40</v>
      </c>
      <c r="B119" s="176" t="s">
        <v>246</v>
      </c>
      <c r="C119" s="190" t="s">
        <v>247</v>
      </c>
      <c r="D119" s="177" t="s">
        <v>248</v>
      </c>
      <c r="E119" s="178">
        <v>1</v>
      </c>
      <c r="F119" s="179"/>
      <c r="G119" s="180">
        <f>ROUND(E119*F119,2)</f>
        <v>0</v>
      </c>
      <c r="H119" s="179"/>
      <c r="I119" s="180">
        <f>ROUND(E119*H119,2)</f>
        <v>0</v>
      </c>
      <c r="J119" s="179"/>
      <c r="K119" s="180">
        <f>ROUND(E119*J119,2)</f>
        <v>0</v>
      </c>
      <c r="L119" s="180">
        <v>21</v>
      </c>
      <c r="M119" s="180">
        <f>G119*(1+L119/100)</f>
        <v>0</v>
      </c>
      <c r="N119" s="178">
        <v>0</v>
      </c>
      <c r="O119" s="178">
        <f>ROUND(E119*N119,2)</f>
        <v>0</v>
      </c>
      <c r="P119" s="178">
        <v>0</v>
      </c>
      <c r="Q119" s="178">
        <f>ROUND(E119*P119,2)</f>
        <v>0</v>
      </c>
      <c r="R119" s="180"/>
      <c r="S119" s="180" t="s">
        <v>124</v>
      </c>
      <c r="T119" s="181" t="s">
        <v>125</v>
      </c>
      <c r="U119" s="164">
        <v>0</v>
      </c>
      <c r="V119" s="164">
        <f>ROUND(E119*U119,2)</f>
        <v>0</v>
      </c>
      <c r="W119" s="164"/>
      <c r="X119" s="164" t="s">
        <v>116</v>
      </c>
      <c r="Y119" s="164" t="s">
        <v>117</v>
      </c>
      <c r="Z119" s="154"/>
      <c r="AA119" s="154"/>
      <c r="AB119" s="154"/>
      <c r="AC119" s="154"/>
      <c r="AD119" s="154"/>
      <c r="AE119" s="154"/>
      <c r="AF119" s="154"/>
      <c r="AG119" s="154" t="s">
        <v>126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x14ac:dyDescent="0.2">
      <c r="A120" s="3"/>
      <c r="B120" s="4"/>
      <c r="C120" s="19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v>12</v>
      </c>
      <c r="AF120">
        <v>21</v>
      </c>
      <c r="AG120" t="s">
        <v>95</v>
      </c>
    </row>
    <row r="121" spans="1:60" x14ac:dyDescent="0.2">
      <c r="A121" s="157"/>
      <c r="B121" s="158" t="s">
        <v>29</v>
      </c>
      <c r="C121" s="194"/>
      <c r="D121" s="159"/>
      <c r="E121" s="160"/>
      <c r="F121" s="160"/>
      <c r="G121" s="174">
        <f>G8+G49+G64+G75+G79+G104+G114+G118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f>SUMIF(L7:L119,AE120,G7:G119)</f>
        <v>0</v>
      </c>
      <c r="AF121">
        <f>SUMIF(L7:L119,AF120,G7:G119)</f>
        <v>0</v>
      </c>
      <c r="AG121" t="s">
        <v>249</v>
      </c>
    </row>
    <row r="122" spans="1:60" x14ac:dyDescent="0.2">
      <c r="C122" s="195"/>
      <c r="D122" s="10"/>
      <c r="AG122" t="s">
        <v>250</v>
      </c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6">
    <mergeCell ref="C81:G8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04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01 Pol'!Názvy_tisku</vt:lpstr>
      <vt:lpstr>oadresa</vt:lpstr>
      <vt:lpstr>Stavba!Objednatel</vt:lpstr>
      <vt:lpstr>Stavba!Objekt</vt:lpstr>
      <vt:lpstr>'04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Bernatík</dc:creator>
  <cp:lastModifiedBy>Holub</cp:lastModifiedBy>
  <cp:lastPrinted>2019-03-19T12:27:02Z</cp:lastPrinted>
  <dcterms:created xsi:type="dcterms:W3CDTF">2009-04-08T07:15:50Z</dcterms:created>
  <dcterms:modified xsi:type="dcterms:W3CDTF">2025-06-17T05:08:50Z</dcterms:modified>
</cp:coreProperties>
</file>