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rabicova\Documents\Husí potok\"/>
    </mc:Choice>
  </mc:AlternateContent>
  <bookViews>
    <workbookView xWindow="0" yWindow="0" windowWidth="28800" windowHeight="12300"/>
  </bookViews>
  <sheets>
    <sheet name="Rekapitulace stavby" sheetId="1" r:id="rId1"/>
    <sheet name="SO 01 - Příčné objekty" sheetId="2" r:id="rId2"/>
    <sheet name="SO 02 - Podélné opevnění" sheetId="3" r:id="rId3"/>
    <sheet name="SO 03 - Zásypy dna" sheetId="4" r:id="rId4"/>
    <sheet name="VRN - Vedlejší rozpočtové..." sheetId="5" r:id="rId5"/>
  </sheets>
  <definedNames>
    <definedName name="_xlnm._FilterDatabase" localSheetId="1" hidden="1">'SO 01 - Příčné objekty'!$C$121:$K$149</definedName>
    <definedName name="_xlnm._FilterDatabase" localSheetId="2" hidden="1">'SO 02 - Podélné opevnění'!$C$122:$K$185</definedName>
    <definedName name="_xlnm._FilterDatabase" localSheetId="3" hidden="1">'SO 03 - Zásypy dna'!$C$118:$K$131</definedName>
    <definedName name="_xlnm._FilterDatabase" localSheetId="4" hidden="1">'VRN - Vedlejší rozpočtové...'!$C$120:$K$154</definedName>
    <definedName name="_xlnm.Print_Titles" localSheetId="0">'Rekapitulace stavby'!$92:$92</definedName>
    <definedName name="_xlnm.Print_Titles" localSheetId="1">'SO 01 - Příčné objekty'!$121:$121</definedName>
    <definedName name="_xlnm.Print_Titles" localSheetId="2">'SO 02 - Podélné opevnění'!$122:$122</definedName>
    <definedName name="_xlnm.Print_Titles" localSheetId="3">'SO 03 - Zásypy dna'!$118:$118</definedName>
    <definedName name="_xlnm.Print_Titles" localSheetId="4">'VRN - Vedlejší rozpočtové...'!$120:$120</definedName>
    <definedName name="_xlnm.Print_Area" localSheetId="0">'Rekapitulace stavby'!$D$4:$AO$76,'Rekapitulace stavby'!$C$82:$AQ$99</definedName>
    <definedName name="_xlnm.Print_Area" localSheetId="1">'SO 01 - Příčné objekty'!$C$109:$J$149</definedName>
    <definedName name="_xlnm.Print_Area" localSheetId="2">'SO 02 - Podélné opevnění'!$C$110:$J$185</definedName>
    <definedName name="_xlnm.Print_Area" localSheetId="3">'SO 03 - Zásypy dna'!$C$106:$J$131</definedName>
    <definedName name="_xlnm.Print_Area" localSheetId="4">'VRN - Vedlejší rozpočtové...'!$C$108:$J$154</definedName>
  </definedNames>
  <calcPr calcId="162913"/>
</workbook>
</file>

<file path=xl/calcChain.xml><?xml version="1.0" encoding="utf-8"?>
<calcChain xmlns="http://schemas.openxmlformats.org/spreadsheetml/2006/main">
  <c r="J37" i="5" l="1"/>
  <c r="J36" i="5"/>
  <c r="AY98" i="1" s="1"/>
  <c r="J35" i="5"/>
  <c r="AX98" i="1" s="1"/>
  <c r="BI153" i="5"/>
  <c r="BH153" i="5"/>
  <c r="BG153" i="5"/>
  <c r="BF153" i="5"/>
  <c r="T153" i="5"/>
  <c r="R153" i="5"/>
  <c r="P153" i="5"/>
  <c r="BI151" i="5"/>
  <c r="BH151" i="5"/>
  <c r="BG151" i="5"/>
  <c r="BF151" i="5"/>
  <c r="T151" i="5"/>
  <c r="R151" i="5"/>
  <c r="P151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6" i="5"/>
  <c r="BH146" i="5"/>
  <c r="BG146" i="5"/>
  <c r="BF146" i="5"/>
  <c r="T146" i="5"/>
  <c r="R146" i="5"/>
  <c r="P146" i="5"/>
  <c r="BI144" i="5"/>
  <c r="BH144" i="5"/>
  <c r="BG144" i="5"/>
  <c r="BF144" i="5"/>
  <c r="T144" i="5"/>
  <c r="R144" i="5"/>
  <c r="P144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R136" i="5" s="1"/>
  <c r="R135" i="5" s="1"/>
  <c r="P137" i="5"/>
  <c r="BI133" i="5"/>
  <c r="BH133" i="5"/>
  <c r="BG133" i="5"/>
  <c r="BF133" i="5"/>
  <c r="T133" i="5"/>
  <c r="R133" i="5"/>
  <c r="P133" i="5"/>
  <c r="BI128" i="5"/>
  <c r="BH128" i="5"/>
  <c r="BG128" i="5"/>
  <c r="BF128" i="5"/>
  <c r="T128" i="5"/>
  <c r="R128" i="5"/>
  <c r="P128" i="5"/>
  <c r="BI124" i="5"/>
  <c r="BH124" i="5"/>
  <c r="BG124" i="5"/>
  <c r="BF124" i="5"/>
  <c r="T124" i="5"/>
  <c r="T123" i="5" s="1"/>
  <c r="R124" i="5"/>
  <c r="R123" i="5"/>
  <c r="P124" i="5"/>
  <c r="P123" i="5"/>
  <c r="J118" i="5"/>
  <c r="J117" i="5"/>
  <c r="F115" i="5"/>
  <c r="E113" i="5"/>
  <c r="J92" i="5"/>
  <c r="J91" i="5"/>
  <c r="F89" i="5"/>
  <c r="E87" i="5"/>
  <c r="J18" i="5"/>
  <c r="E18" i="5"/>
  <c r="F92" i="5" s="1"/>
  <c r="J17" i="5"/>
  <c r="J15" i="5"/>
  <c r="E15" i="5"/>
  <c r="F117" i="5" s="1"/>
  <c r="J14" i="5"/>
  <c r="J12" i="5"/>
  <c r="J89" i="5"/>
  <c r="E7" i="5"/>
  <c r="E111" i="5" s="1"/>
  <c r="J37" i="4"/>
  <c r="J36" i="4"/>
  <c r="AY97" i="1" s="1"/>
  <c r="J35" i="4"/>
  <c r="AX97" i="1"/>
  <c r="BI129" i="4"/>
  <c r="BH129" i="4"/>
  <c r="BG129" i="4"/>
  <c r="BF129" i="4"/>
  <c r="T129" i="4"/>
  <c r="T128" i="4" s="1"/>
  <c r="R129" i="4"/>
  <c r="R128" i="4"/>
  <c r="P129" i="4"/>
  <c r="P128" i="4" s="1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BI122" i="4"/>
  <c r="BH122" i="4"/>
  <c r="BG122" i="4"/>
  <c r="BF122" i="4"/>
  <c r="T122" i="4"/>
  <c r="R122" i="4"/>
  <c r="P122" i="4"/>
  <c r="J116" i="4"/>
  <c r="J115" i="4"/>
  <c r="F113" i="4"/>
  <c r="E111" i="4"/>
  <c r="J92" i="4"/>
  <c r="J91" i="4"/>
  <c r="F89" i="4"/>
  <c r="E87" i="4"/>
  <c r="J18" i="4"/>
  <c r="E18" i="4"/>
  <c r="F116" i="4" s="1"/>
  <c r="J17" i="4"/>
  <c r="J15" i="4"/>
  <c r="E15" i="4"/>
  <c r="F91" i="4" s="1"/>
  <c r="J14" i="4"/>
  <c r="J12" i="4"/>
  <c r="J113" i="4"/>
  <c r="E7" i="4"/>
  <c r="E85" i="4"/>
  <c r="J37" i="3"/>
  <c r="J36" i="3"/>
  <c r="AY96" i="1" s="1"/>
  <c r="J35" i="3"/>
  <c r="AX96" i="1"/>
  <c r="BI185" i="3"/>
  <c r="BH185" i="3"/>
  <c r="BG185" i="3"/>
  <c r="BF185" i="3"/>
  <c r="T185" i="3"/>
  <c r="T184" i="3" s="1"/>
  <c r="R185" i="3"/>
  <c r="R184" i="3"/>
  <c r="P185" i="3"/>
  <c r="P184" i="3" s="1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3" i="3"/>
  <c r="BH163" i="3"/>
  <c r="BG163" i="3"/>
  <c r="BF163" i="3"/>
  <c r="T163" i="3"/>
  <c r="R163" i="3"/>
  <c r="P163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3" i="3"/>
  <c r="BH143" i="3"/>
  <c r="BG143" i="3"/>
  <c r="BF143" i="3"/>
  <c r="T143" i="3"/>
  <c r="R143" i="3"/>
  <c r="P143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6" i="3"/>
  <c r="BH126" i="3"/>
  <c r="BG126" i="3"/>
  <c r="BF126" i="3"/>
  <c r="T126" i="3"/>
  <c r="R126" i="3"/>
  <c r="P126" i="3"/>
  <c r="J120" i="3"/>
  <c r="J119" i="3"/>
  <c r="F117" i="3"/>
  <c r="E115" i="3"/>
  <c r="J92" i="3"/>
  <c r="J91" i="3"/>
  <c r="F89" i="3"/>
  <c r="E87" i="3"/>
  <c r="J18" i="3"/>
  <c r="E18" i="3"/>
  <c r="F92" i="3"/>
  <c r="J17" i="3"/>
  <c r="J15" i="3"/>
  <c r="E15" i="3"/>
  <c r="F91" i="3" s="1"/>
  <c r="J14" i="3"/>
  <c r="J12" i="3"/>
  <c r="J117" i="3" s="1"/>
  <c r="E7" i="3"/>
  <c r="E113" i="3" s="1"/>
  <c r="J37" i="2"/>
  <c r="J36" i="2"/>
  <c r="AY95" i="1"/>
  <c r="J35" i="2"/>
  <c r="AX95" i="1" s="1"/>
  <c r="BI148" i="2"/>
  <c r="BH148" i="2"/>
  <c r="BG148" i="2"/>
  <c r="BF148" i="2"/>
  <c r="T148" i="2"/>
  <c r="T147" i="2" s="1"/>
  <c r="R148" i="2"/>
  <c r="R147" i="2" s="1"/>
  <c r="P148" i="2"/>
  <c r="P147" i="2"/>
  <c r="BI144" i="2"/>
  <c r="BH144" i="2"/>
  <c r="BG144" i="2"/>
  <c r="BF144" i="2"/>
  <c r="T144" i="2"/>
  <c r="T143" i="2"/>
  <c r="R144" i="2"/>
  <c r="R143" i="2"/>
  <c r="P144" i="2"/>
  <c r="P143" i="2" s="1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J119" i="2"/>
  <c r="J118" i="2"/>
  <c r="F116" i="2"/>
  <c r="E114" i="2"/>
  <c r="J92" i="2"/>
  <c r="J91" i="2"/>
  <c r="F89" i="2"/>
  <c r="E87" i="2"/>
  <c r="J18" i="2"/>
  <c r="E18" i="2"/>
  <c r="F119" i="2" s="1"/>
  <c r="J17" i="2"/>
  <c r="J15" i="2"/>
  <c r="E15" i="2"/>
  <c r="F118" i="2" s="1"/>
  <c r="J14" i="2"/>
  <c r="J12" i="2"/>
  <c r="J116" i="2"/>
  <c r="E7" i="2"/>
  <c r="E112" i="2"/>
  <c r="L90" i="1"/>
  <c r="AM90" i="1"/>
  <c r="AM89" i="1"/>
  <c r="L89" i="1"/>
  <c r="AM87" i="1"/>
  <c r="L87" i="1"/>
  <c r="L85" i="1"/>
  <c r="L84" i="1"/>
  <c r="J148" i="2"/>
  <c r="BK130" i="2"/>
  <c r="J140" i="2"/>
  <c r="BK125" i="2"/>
  <c r="BK140" i="2"/>
  <c r="BK127" i="2"/>
  <c r="BK176" i="3"/>
  <c r="J157" i="3"/>
  <c r="BK147" i="3"/>
  <c r="J129" i="3"/>
  <c r="BK168" i="3"/>
  <c r="J148" i="3"/>
  <c r="BK129" i="3"/>
  <c r="J170" i="3"/>
  <c r="BK143" i="3"/>
  <c r="J166" i="3"/>
  <c r="J137" i="3"/>
  <c r="BK129" i="4"/>
  <c r="J127" i="4"/>
  <c r="J148" i="5"/>
  <c r="J133" i="5"/>
  <c r="BK148" i="5"/>
  <c r="J141" i="5"/>
  <c r="J153" i="5"/>
  <c r="BK141" i="5"/>
  <c r="J124" i="5"/>
  <c r="J133" i="2"/>
  <c r="J125" i="2"/>
  <c r="J138" i="2"/>
  <c r="BK138" i="2"/>
  <c r="BK136" i="2"/>
  <c r="J185" i="3"/>
  <c r="BK170" i="3"/>
  <c r="BK153" i="3"/>
  <c r="BK148" i="3"/>
  <c r="BK131" i="3"/>
  <c r="BK181" i="3"/>
  <c r="BK166" i="3"/>
  <c r="J155" i="3"/>
  <c r="J131" i="3"/>
  <c r="BK126" i="3"/>
  <c r="BK159" i="3"/>
  <c r="J183" i="3"/>
  <c r="J139" i="3"/>
  <c r="J125" i="4"/>
  <c r="BK125" i="4"/>
  <c r="J151" i="5"/>
  <c r="J139" i="5"/>
  <c r="BK153" i="5"/>
  <c r="BK142" i="5"/>
  <c r="J146" i="5"/>
  <c r="BK139" i="5"/>
  <c r="J128" i="5"/>
  <c r="BK148" i="2"/>
  <c r="BK132" i="2"/>
  <c r="BK144" i="2"/>
  <c r="J132" i="2"/>
  <c r="J144" i="2"/>
  <c r="J130" i="2"/>
  <c r="J181" i="3"/>
  <c r="J163" i="3"/>
  <c r="J174" i="3"/>
  <c r="J159" i="3"/>
  <c r="J143" i="3"/>
  <c r="BK185" i="3"/>
  <c r="BK174" i="3"/>
  <c r="J147" i="3"/>
  <c r="BK179" i="3"/>
  <c r="J153" i="3"/>
  <c r="BK127" i="4"/>
  <c r="J122" i="4"/>
  <c r="J149" i="5"/>
  <c r="BK146" i="5"/>
  <c r="BK124" i="5"/>
  <c r="BK151" i="5"/>
  <c r="BK137" i="5"/>
  <c r="BK149" i="5"/>
  <c r="J142" i="5"/>
  <c r="BK133" i="5"/>
  <c r="J136" i="2"/>
  <c r="J127" i="2"/>
  <c r="BK133" i="2"/>
  <c r="AS94" i="1"/>
  <c r="BK155" i="3"/>
  <c r="BK133" i="3"/>
  <c r="J126" i="3"/>
  <c r="J179" i="3"/>
  <c r="BK163" i="3"/>
  <c r="BK157" i="3"/>
  <c r="BK139" i="3"/>
  <c r="BK183" i="3"/>
  <c r="J168" i="3"/>
  <c r="BK137" i="3"/>
  <c r="J176" i="3"/>
  <c r="J133" i="3"/>
  <c r="BK122" i="4"/>
  <c r="J129" i="4"/>
  <c r="J144" i="5"/>
  <c r="BK128" i="5"/>
  <c r="BK144" i="5"/>
  <c r="J137" i="5"/>
  <c r="R129" i="2" l="1"/>
  <c r="BK125" i="3"/>
  <c r="J125" i="3" s="1"/>
  <c r="J98" i="3" s="1"/>
  <c r="BK136" i="3"/>
  <c r="J136" i="3" s="1"/>
  <c r="J99" i="3" s="1"/>
  <c r="BK152" i="3"/>
  <c r="J152" i="3"/>
  <c r="J100" i="3"/>
  <c r="BK165" i="3"/>
  <c r="J165" i="3"/>
  <c r="J101" i="3" s="1"/>
  <c r="BK178" i="3"/>
  <c r="J178" i="3" s="1"/>
  <c r="J102" i="3" s="1"/>
  <c r="R121" i="4"/>
  <c r="R120" i="4" s="1"/>
  <c r="R119" i="4" s="1"/>
  <c r="BK127" i="5"/>
  <c r="J127" i="5"/>
  <c r="J99" i="5"/>
  <c r="P127" i="5"/>
  <c r="P122" i="5"/>
  <c r="R127" i="5"/>
  <c r="R122" i="5"/>
  <c r="R121" i="5"/>
  <c r="T127" i="5"/>
  <c r="T122" i="5"/>
  <c r="BK124" i="2"/>
  <c r="J124" i="2"/>
  <c r="J98" i="2"/>
  <c r="R124" i="2"/>
  <c r="BK129" i="2"/>
  <c r="J129" i="2"/>
  <c r="J99" i="2" s="1"/>
  <c r="T129" i="2"/>
  <c r="P135" i="2"/>
  <c r="T135" i="2"/>
  <c r="T125" i="3"/>
  <c r="T136" i="3"/>
  <c r="T152" i="3"/>
  <c r="R165" i="3"/>
  <c r="R178" i="3"/>
  <c r="T121" i="4"/>
  <c r="T120" i="4" s="1"/>
  <c r="T119" i="4" s="1"/>
  <c r="BK136" i="5"/>
  <c r="J136" i="5"/>
  <c r="J101" i="5"/>
  <c r="P124" i="2"/>
  <c r="T124" i="2"/>
  <c r="T123" i="2"/>
  <c r="T122" i="2"/>
  <c r="P129" i="2"/>
  <c r="BK135" i="2"/>
  <c r="J135" i="2"/>
  <c r="J100" i="2" s="1"/>
  <c r="R135" i="2"/>
  <c r="R125" i="3"/>
  <c r="R136" i="3"/>
  <c r="R152" i="3"/>
  <c r="P165" i="3"/>
  <c r="T178" i="3"/>
  <c r="P121" i="4"/>
  <c r="P120" i="4"/>
  <c r="P119" i="4"/>
  <c r="AU97" i="1"/>
  <c r="P136" i="5"/>
  <c r="P135" i="5" s="1"/>
  <c r="P125" i="3"/>
  <c r="P136" i="3"/>
  <c r="P152" i="3"/>
  <c r="T165" i="3"/>
  <c r="P178" i="3"/>
  <c r="BK121" i="4"/>
  <c r="J121" i="4"/>
  <c r="J98" i="4"/>
  <c r="T136" i="5"/>
  <c r="T135" i="5"/>
  <c r="T121" i="5" s="1"/>
  <c r="BK184" i="3"/>
  <c r="J184" i="3" s="1"/>
  <c r="J103" i="3" s="1"/>
  <c r="BK123" i="5"/>
  <c r="J123" i="5"/>
  <c r="J98" i="5"/>
  <c r="BK147" i="2"/>
  <c r="J147" i="2"/>
  <c r="J102" i="2"/>
  <c r="BK143" i="2"/>
  <c r="J143" i="2"/>
  <c r="J101" i="2"/>
  <c r="BK128" i="4"/>
  <c r="J128" i="4" s="1"/>
  <c r="J99" i="4" s="1"/>
  <c r="E85" i="5"/>
  <c r="J115" i="5"/>
  <c r="F118" i="5"/>
  <c r="BE137" i="5"/>
  <c r="BE133" i="5"/>
  <c r="BE146" i="5"/>
  <c r="F91" i="5"/>
  <c r="BE124" i="5"/>
  <c r="BE153" i="5"/>
  <c r="BE128" i="5"/>
  <c r="BE139" i="5"/>
  <c r="BE141" i="5"/>
  <c r="BE142" i="5"/>
  <c r="BE144" i="5"/>
  <c r="BE148" i="5"/>
  <c r="BE149" i="5"/>
  <c r="BE151" i="5"/>
  <c r="E109" i="4"/>
  <c r="F115" i="4"/>
  <c r="J89" i="4"/>
  <c r="F92" i="4"/>
  <c r="BE122" i="4"/>
  <c r="BE127" i="4"/>
  <c r="BE129" i="4"/>
  <c r="BE125" i="4"/>
  <c r="F119" i="3"/>
  <c r="F120" i="3"/>
  <c r="BE137" i="3"/>
  <c r="BE143" i="3"/>
  <c r="BE148" i="3"/>
  <c r="BE153" i="3"/>
  <c r="BE166" i="3"/>
  <c r="BE183" i="3"/>
  <c r="BE126" i="3"/>
  <c r="BE139" i="3"/>
  <c r="BE147" i="3"/>
  <c r="BE155" i="3"/>
  <c r="BE159" i="3"/>
  <c r="BE163" i="3"/>
  <c r="BE168" i="3"/>
  <c r="BE174" i="3"/>
  <c r="BE176" i="3"/>
  <c r="BE179" i="3"/>
  <c r="BE185" i="3"/>
  <c r="J89" i="3"/>
  <c r="BE129" i="3"/>
  <c r="BE131" i="3"/>
  <c r="BE133" i="3"/>
  <c r="BE181" i="3"/>
  <c r="E85" i="3"/>
  <c r="BE157" i="3"/>
  <c r="BE170" i="3"/>
  <c r="E85" i="2"/>
  <c r="F91" i="2"/>
  <c r="BE130" i="2"/>
  <c r="BE138" i="2"/>
  <c r="BE125" i="2"/>
  <c r="BE132" i="2"/>
  <c r="BE133" i="2"/>
  <c r="F92" i="2"/>
  <c r="BE140" i="2"/>
  <c r="BE144" i="2"/>
  <c r="J89" i="2"/>
  <c r="BE127" i="2"/>
  <c r="BE136" i="2"/>
  <c r="BE148" i="2"/>
  <c r="F35" i="2"/>
  <c r="BB95" i="1"/>
  <c r="F37" i="2"/>
  <c r="BD95" i="1"/>
  <c r="F37" i="3"/>
  <c r="BD96" i="1"/>
  <c r="J34" i="4"/>
  <c r="AW97" i="1"/>
  <c r="F34" i="5"/>
  <c r="BA98" i="1" s="1"/>
  <c r="J34" i="5"/>
  <c r="AW98" i="1" s="1"/>
  <c r="F36" i="2"/>
  <c r="BC95" i="1"/>
  <c r="F35" i="3"/>
  <c r="BB96" i="1"/>
  <c r="F36" i="3"/>
  <c r="BC96" i="1"/>
  <c r="F36" i="5"/>
  <c r="BC98" i="1"/>
  <c r="J34" i="2"/>
  <c r="AW95" i="1" s="1"/>
  <c r="F34" i="3"/>
  <c r="BA96" i="1" s="1"/>
  <c r="F35" i="4"/>
  <c r="BB97" i="1"/>
  <c r="F34" i="4"/>
  <c r="BA97" i="1"/>
  <c r="F37" i="5"/>
  <c r="BD98" i="1"/>
  <c r="F34" i="2"/>
  <c r="BA95" i="1" s="1"/>
  <c r="J34" i="3"/>
  <c r="AW96" i="1" s="1"/>
  <c r="F37" i="4"/>
  <c r="BD97" i="1"/>
  <c r="F36" i="4"/>
  <c r="BC97" i="1"/>
  <c r="F35" i="5"/>
  <c r="BB98" i="1"/>
  <c r="P121" i="5" l="1"/>
  <c r="AU98" i="1" s="1"/>
  <c r="P124" i="3"/>
  <c r="P123" i="3"/>
  <c r="AU96" i="1"/>
  <c r="P123" i="2"/>
  <c r="P122" i="2"/>
  <c r="AU95" i="1"/>
  <c r="T124" i="3"/>
  <c r="T123" i="3"/>
  <c r="R123" i="2"/>
  <c r="R122" i="2"/>
  <c r="R124" i="3"/>
  <c r="R123" i="3" s="1"/>
  <c r="BK123" i="2"/>
  <c r="J123" i="2" s="1"/>
  <c r="J97" i="2" s="1"/>
  <c r="BK120" i="4"/>
  <c r="J120" i="4"/>
  <c r="J97" i="4"/>
  <c r="BK135" i="5"/>
  <c r="BK121" i="5" s="1"/>
  <c r="J121" i="5" s="1"/>
  <c r="J96" i="5" s="1"/>
  <c r="J135" i="5"/>
  <c r="J100" i="5"/>
  <c r="BK124" i="3"/>
  <c r="J124" i="3"/>
  <c r="J97" i="3" s="1"/>
  <c r="BK122" i="5"/>
  <c r="F33" i="2"/>
  <c r="AZ95" i="1" s="1"/>
  <c r="F33" i="4"/>
  <c r="AZ97" i="1" s="1"/>
  <c r="F33" i="5"/>
  <c r="AZ98" i="1" s="1"/>
  <c r="BB94" i="1"/>
  <c r="W31" i="1" s="1"/>
  <c r="F33" i="3"/>
  <c r="AZ96" i="1" s="1"/>
  <c r="BC94" i="1"/>
  <c r="W32" i="1" s="1"/>
  <c r="J33" i="2"/>
  <c r="AV95" i="1"/>
  <c r="AT95" i="1"/>
  <c r="J33" i="4"/>
  <c r="AV97" i="1" s="1"/>
  <c r="AT97" i="1" s="1"/>
  <c r="J33" i="5"/>
  <c r="AV98" i="1" s="1"/>
  <c r="AT98" i="1" s="1"/>
  <c r="J33" i="3"/>
  <c r="AV96" i="1"/>
  <c r="AT96" i="1"/>
  <c r="BA94" i="1"/>
  <c r="AW94" i="1" s="1"/>
  <c r="AK30" i="1" s="1"/>
  <c r="BD94" i="1"/>
  <c r="W33" i="1" s="1"/>
  <c r="J122" i="5" l="1"/>
  <c r="J97" i="5"/>
  <c r="BK122" i="2"/>
  <c r="J122" i="2"/>
  <c r="J96" i="2"/>
  <c r="BK123" i="3"/>
  <c r="J123" i="3"/>
  <c r="J96" i="3"/>
  <c r="BK119" i="4"/>
  <c r="J119" i="4" s="1"/>
  <c r="J30" i="4" s="1"/>
  <c r="AG97" i="1" s="1"/>
  <c r="AU94" i="1"/>
  <c r="AX94" i="1"/>
  <c r="J30" i="5"/>
  <c r="AG98" i="1"/>
  <c r="AY94" i="1"/>
  <c r="W30" i="1"/>
  <c r="AZ94" i="1"/>
  <c r="W29" i="1"/>
  <c r="J39" i="4" l="1"/>
  <c r="J39" i="5"/>
  <c r="J96" i="4"/>
  <c r="AN97" i="1"/>
  <c r="AN98" i="1"/>
  <c r="J30" i="2"/>
  <c r="AG95" i="1" s="1"/>
  <c r="J30" i="3"/>
  <c r="AG96" i="1" s="1"/>
  <c r="AV94" i="1"/>
  <c r="AK29" i="1" s="1"/>
  <c r="J39" i="2" l="1"/>
  <c r="J39" i="3"/>
  <c r="AN95" i="1"/>
  <c r="AN96" i="1"/>
  <c r="AG94" i="1"/>
  <c r="AK26" i="1"/>
  <c r="AT94" i="1"/>
  <c r="AN94" i="1"/>
  <c r="AK35" i="1" l="1"/>
</calcChain>
</file>

<file path=xl/sharedStrings.xml><?xml version="1.0" encoding="utf-8"?>
<sst xmlns="http://schemas.openxmlformats.org/spreadsheetml/2006/main" count="1906" uniqueCount="375">
  <si>
    <t>Export Komplet</t>
  </si>
  <si>
    <t/>
  </si>
  <si>
    <t>2.0</t>
  </si>
  <si>
    <t>ZAMOK</t>
  </si>
  <si>
    <t>False</t>
  </si>
  <si>
    <t>{18793681-c1ec-4d6a-88be-91992aaf0a20}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</si>
  <si>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</si>
  <si>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</si>
  <si>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</si>
  <si>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</si>
  <si>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</si>
  <si>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</si>
  <si>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</si>
  <si>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</si>
  <si>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25_05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</si>
  <si>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</si>
  <si>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</si>
  <si>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VT Husí potok km 10,140 - 10,802, odstranění PŠ 09/2024</t>
  </si>
  <si>
    <t>KSO:</t>
  </si>
  <si>
    <t>CC-CZ:</t>
  </si>
  <si>
    <t>Místo:</t>
  </si>
  <si>
    <t xml:space="preserve"> </t>
  </si>
  <si>
    <t>Datum:</t>
  </si>
  <si>
    <t>6. 5. 2025</t>
  </si>
  <si>
    <t>Zadavatel:</t>
  </si>
  <si>
    <t>IČ:</t>
  </si>
  <si>
    <t>DIČ:</t>
  </si>
  <si>
    <t>Uchazeč:</t>
  </si>
  <si>
    <t>Vyplň údaj</t>
  </si>
  <si>
    <t>Projektant:</t>
  </si>
  <si>
    <t>HydroIdea s.r.o.</t>
  </si>
  <si>
    <t>True</t>
  </si>
  <si>
    <t>Zpracovatel:</t>
  </si>
  <si>
    <t>Ing Jerzy Nowak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</si>
  <si>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</si>
  <si>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</si>
  <si>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</si>
  <si>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</si>
  <si>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</si>
  <si>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</si>
  <si>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</si>
  <si>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</si>
  <si>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</si>
  <si>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</si>
  <si>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</si>
  <si>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</si>
  <si>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</si>
  <si>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</si>
  <si>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</si>
  <si>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</si>
  <si>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</si>
  <si>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</si>
  <si>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</si>
  <si>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</si>
  <si>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</si>
  <si>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</si>
  <si>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</si>
  <si>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</si>
  <si>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</si>
  <si>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</si>
  <si>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</si>
  <si>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</si>
  <si>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</si>
  <si>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</si>
  <si>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</si>
  <si>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</si>
  <si>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</si>
  <si>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</si>
  <si>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</si>
  <si>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</si>
  <si>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</si>
  <si>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</si>
  <si>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</si>
  <si>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</si>
  <si>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</si>
  <si>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</si>
  <si>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</si>
  <si>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</si>
  <si>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</si>
  <si>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</si>
  <si>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</si>
  <si>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Příčné objekty</t>
  </si>
  <si>
    <t>STA</t>
  </si>
  <si>
    <t>1</t>
  </si>
  <si>
    <t>{ecb81c81-5436-4b63-b6e1-194d5be37456}</t>
  </si>
  <si>
    <t>2</t>
  </si>
  <si>
    <t>SO 02</t>
  </si>
  <si>
    <t>Podélné opevnění</t>
  </si>
  <si>
    <t>{e2d957a8-0906-4f92-9024-594ad14567ac}</t>
  </si>
  <si>
    <t>SO 03</t>
  </si>
  <si>
    <t>Zásypy dna</t>
  </si>
  <si>
    <t>{5d4a4209-7630-48e5-8532-042d35e8e716}</t>
  </si>
  <si>
    <t>VRN</t>
  </si>
  <si>
    <t>Vedlejší rozpočtové náklady</t>
  </si>
  <si>
    <t>{495e6de4-2f1b-49b3-be95-56b682fcf56a}</t>
  </si>
  <si>
    <t>KRYCÍ LIST SOUPISU PRACÍ</t>
  </si>
  <si>
    <t>Objekt:</t>
  </si>
  <si>
    <t>SO 01 - Příčné objekty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</si>
  <si>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</si>
  <si>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</si>
  <si>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</si>
  <si>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</si>
  <si>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</si>
  <si>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</si>
  <si>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</si>
  <si>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</si>
  <si>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</si>
  <si>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997 - Doprava suti a vybouraných hmot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</si>
  <si>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</si>
  <si>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</si>
  <si>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</si>
  <si>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</si>
  <si>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</si>
  <si>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</si>
  <si>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</si>
  <si>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</si>
  <si>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</si>
  <si>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</si>
  <si>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</si>
  <si>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</si>
  <si>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</si>
  <si>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</si>
  <si>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</si>
  <si>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</si>
  <si>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</si>
  <si>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</si>
  <si>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</si>
  <si>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127751111</t>
  </si>
  <si>
    <t>Vykopávky pod vodou v hornině třídy těžitelnosti I a II skupiny 1 až 4 tl vrstvy přes 0,5 m objem do 1000 m3 strojně</t>
  </si>
  <si>
    <t>m3</t>
  </si>
  <si>
    <t>4</t>
  </si>
  <si>
    <t>1052933240</t>
  </si>
  <si>
    <t>VV</t>
  </si>
  <si>
    <t>59+109  "dle výpočtu výměr"</t>
  </si>
  <si>
    <t>16_R_01</t>
  </si>
  <si>
    <t>Manipulace se zásypovým materiálem na staveništi</t>
  </si>
  <si>
    <t>892246703</t>
  </si>
  <si>
    <t>P</t>
  </si>
  <si>
    <t xml:space="preserve">Poznámka k položce:_x000D_
Vodorovné přemístění vykopaného  materiálu v prostoru staveniště pro zásypy ve dně (SO 03). _x000D_
Včetně případného uložení na meziskládce a opětovného naložení. </t>
  </si>
  <si>
    <t>Zakládání</t>
  </si>
  <si>
    <t>3</t>
  </si>
  <si>
    <t>232321121</t>
  </si>
  <si>
    <t>Zaražení dřevěných pilot svisle D přes 120 mm hl do 3 m</t>
  </si>
  <si>
    <t>m</t>
  </si>
  <si>
    <t>32782279</t>
  </si>
  <si>
    <t>24  "dle výpočtu výměr_16 ks*1,5 m"</t>
  </si>
  <si>
    <t>M</t>
  </si>
  <si>
    <t>052_R_01</t>
  </si>
  <si>
    <t>kůly dřevěné, průměr 200 mm, dl. 1,5 m</t>
  </si>
  <si>
    <t>ks</t>
  </si>
  <si>
    <t>8</t>
  </si>
  <si>
    <t>1559051717</t>
  </si>
  <si>
    <t>5</t>
  </si>
  <si>
    <t>232331121</t>
  </si>
  <si>
    <t>Vytažení dřevěných kůlů svislých D přes 120 mm l do 3 m</t>
  </si>
  <si>
    <t>-1498574739</t>
  </si>
  <si>
    <t xml:space="preserve">Poznámka k položce:_x000D_
Vytažení nebo vykopání stávajících kůlů.  </t>
  </si>
  <si>
    <t>Vodorovné konstrukce</t>
  </si>
  <si>
    <t>6</t>
  </si>
  <si>
    <t>463211153</t>
  </si>
  <si>
    <t>Rovnanina objemu přes 3 m3 z lomového kamene tříděného hmotnosti přes 200 do 500 kg s urovnáním líce</t>
  </si>
  <si>
    <t>-1221409664</t>
  </si>
  <si>
    <t>57+154  "dle výpočtu výměr"</t>
  </si>
  <si>
    <t>7</t>
  </si>
  <si>
    <t>463211158</t>
  </si>
  <si>
    <t>Rovnanina objemu přes 3 m3 z lomového kamene tříděného hmotnosti přes 500 kg s urovnáním líce</t>
  </si>
  <si>
    <t>879683960</t>
  </si>
  <si>
    <t>47  "dle výpočtu výměr"</t>
  </si>
  <si>
    <t>46_R_01</t>
  </si>
  <si>
    <t>Příplatek za proštěrkování rovnaniny</t>
  </si>
  <si>
    <t>m2</t>
  </si>
  <si>
    <t>-485504030</t>
  </si>
  <si>
    <t xml:space="preserve">Poznámka k položce:_x000D_
Včetně manipulace se zásypovým materiálem v prostoru staveniště (vytřídění z výkopů, naložení, přemístění). _x000D_
Předpokládá se množství štěrku v tl. 5 cm/m2 plochy (celkem 21,9 m3). _x000D_
Variantně bude využit štěrk dovezený z deponie mimo staveniště (SO 03). </t>
  </si>
  <si>
    <t>15*10+16*18  "plocha rovnaniny pro kamenné a dřevěné stupně*předp. tl. štěrku 5 cm"</t>
  </si>
  <si>
    <t>997</t>
  </si>
  <si>
    <t>Doprava suti a vybouraných hmot</t>
  </si>
  <si>
    <t>9</t>
  </si>
  <si>
    <t>99_R_01</t>
  </si>
  <si>
    <t>Likvidace dřevěného odpadu</t>
  </si>
  <si>
    <t>t</t>
  </si>
  <si>
    <t>-387596832</t>
  </si>
  <si>
    <t xml:space="preserve">Poznámka k položce:_x000D_
Zahrnuje veškeré náklady spojené s likvidací dřevěného odpadu (vytažených kůlů) v souladu se zákonem o odpadech. _x000D_
Předpokládá se odvoz a uložení na skládce. </t>
  </si>
  <si>
    <t>16*0,1*0,1*3,14  "počet ks*objem kůlů_uvažována objemová hmotnost 1000 kg/m3"</t>
  </si>
  <si>
    <t>998</t>
  </si>
  <si>
    <t>Přesun hmot</t>
  </si>
  <si>
    <t>10</t>
  </si>
  <si>
    <t>998332011</t>
  </si>
  <si>
    <t>Přesun hmot pro úpravy vodních toků a kanály</t>
  </si>
  <si>
    <t>15431675</t>
  </si>
  <si>
    <t xml:space="preserve">Poznámka k položce:_x000D_
Manipulace s lomovým kamenivem pro rovnaninu a s dřevěnými kůly v prostoru staveniště. </t>
  </si>
  <si>
    <t>SO 02 - Podélné opevnění</t>
  </si>
  <si>
    <t xml:space="preserve">    3 - Svislé a kompletní konstrukce</t>
  </si>
  <si>
    <t xml:space="preserve">    9 - Ostatní konstrukce a práce, bourání</t>
  </si>
  <si>
    <t>1_R_01</t>
  </si>
  <si>
    <t>Převádění vody pomocí zemních hrázek a čerpání průsaků</t>
  </si>
  <si>
    <t>697553066</t>
  </si>
  <si>
    <t xml:space="preserve">Poznámka k položce:_x000D_
Položka zahrnuje veškeré činností spojené se zajímkováním aktuálně prováděného pracovního úseku a s následným odstraněním jímek. Navrženo je postupné provádění zemních hrázek z materiálu získaného při odtěžování nánosů a čerpání prosáklé vody (zpět do toku).  _x000D_
Dodavatel stavby může podle aktuálních podmínek přistoupit i k jiným způsobům převádění vody a organizaci práce. _x000D_
Uvedená délka je součtem délek pracovních úseků, nikoli délkou dočasných zemních hrází. </t>
  </si>
  <si>
    <t>18+12+15  "oprava základového bloku + kamenné dlažby"</t>
  </si>
  <si>
    <t>114203103</t>
  </si>
  <si>
    <t>Rozebrání dlažeb z lomového kamene nebo betonových tvárnic do cementové malty</t>
  </si>
  <si>
    <t>1049594430</t>
  </si>
  <si>
    <t>15  "dle výpočtu výměr"</t>
  </si>
  <si>
    <t>174151101</t>
  </si>
  <si>
    <t>Zásyp jam, šachet rýh nebo kolem objektů sypaninou se zhutněním</t>
  </si>
  <si>
    <t>470244346</t>
  </si>
  <si>
    <t>19  "zásyp kaveren lom. kamenivem fr. 0/63_dle výpočtu výměr"</t>
  </si>
  <si>
    <t>58344197</t>
  </si>
  <si>
    <t>štěrkodrť frakce 0/63</t>
  </si>
  <si>
    <t>-1729077793</t>
  </si>
  <si>
    <t>Poznámka k položce:_x000D_
Uvažována objemová hmotnost 2t/m3.</t>
  </si>
  <si>
    <t>19*2 'Přepočtené koeficientem množství</t>
  </si>
  <si>
    <t>Svislé a kompletní konstrukce</t>
  </si>
  <si>
    <t>321321115</t>
  </si>
  <si>
    <t>Konstrukce vodních staveb ze ŽB mrazuvzdorného tř. C 25/30</t>
  </si>
  <si>
    <t>-1688973981</t>
  </si>
  <si>
    <t>12  "vyplnění kaverny v úsekiu 10,430-10,442_dle výpočtu výměr"</t>
  </si>
  <si>
    <t>321321116</t>
  </si>
  <si>
    <t>Konstrukce vodních staveb ze ŽB mrazuvzdorného tř. C 30/37</t>
  </si>
  <si>
    <t>1894177784</t>
  </si>
  <si>
    <t>35  "dle výpočtu výměr"</t>
  </si>
  <si>
    <t>0,6  "oprava parapetní desky_dle výpočtu výměr"</t>
  </si>
  <si>
    <t>Součet</t>
  </si>
  <si>
    <t>321351010</t>
  </si>
  <si>
    <t>Bednění konstrukcí vodních staveb rovinné - zřízení</t>
  </si>
  <si>
    <t>1812705193</t>
  </si>
  <si>
    <t>122  "dle výpočtu výměr"</t>
  </si>
  <si>
    <t>6,5  "oprava parapetní desky_dle výpočtu výměr"</t>
  </si>
  <si>
    <t>321352010</t>
  </si>
  <si>
    <t>Bednění konstrukcí vodních staveb rovinné - odstranění</t>
  </si>
  <si>
    <t>-815398970</t>
  </si>
  <si>
    <t>321368211</t>
  </si>
  <si>
    <t>Výztuž železobetonových konstrukcí vodních staveb ze svařovaných sítí</t>
  </si>
  <si>
    <t>887345267</t>
  </si>
  <si>
    <t>126*7,9/1000  "plocha dle výpočtu výměr*hmotnost/m2_KARI 8*100*100"</t>
  </si>
  <si>
    <t>4,9*5,4/1000  "oprava parapetní desky_plocha dle výpočtu výměr*hmotnost/m2_KARI 8*150*150"</t>
  </si>
  <si>
    <t>451317113</t>
  </si>
  <si>
    <t>Podklad pod dlažbu z betonu prostého pro prostředí s mrazovými cykly C 25/30 tl přes 150 do 200 mm</t>
  </si>
  <si>
    <t>-1049262560</t>
  </si>
  <si>
    <t>38  "podklad pro novou dlažbu_dle výpočtu výměr"</t>
  </si>
  <si>
    <t>11</t>
  </si>
  <si>
    <t>-593913999</t>
  </si>
  <si>
    <t>8  "dle výpočtu výměr"</t>
  </si>
  <si>
    <t>Rovnanina objemu z lomového kamene tříděného hmotnosti přes 200 do 500 kg s urovnáním líce_bez dodávky kamene</t>
  </si>
  <si>
    <t>1284944188</t>
  </si>
  <si>
    <t>2  "dle výpočtu výměr"</t>
  </si>
  <si>
    <t>13</t>
  </si>
  <si>
    <t>465513117</t>
  </si>
  <si>
    <t>Oprava dlažeb z lomového kamene na maltu s vyspárováním do 20 m2 s dodáním kamene tl 200 mm</t>
  </si>
  <si>
    <t>1053368722</t>
  </si>
  <si>
    <t>0,1*203  "uvažováno ve výši 10% z celkové plochy_dle výpočtu výměr"</t>
  </si>
  <si>
    <t>38  "nová dlažba do bet. lože_dle výpočtu výměr "</t>
  </si>
  <si>
    <t>14</t>
  </si>
  <si>
    <t>465518117</t>
  </si>
  <si>
    <t>Oprava dlažeb z lomového kamene na maltu s vyspárováním do 20 m2 bez dodání kamene tl 200 mm</t>
  </si>
  <si>
    <t>-418523020</t>
  </si>
  <si>
    <t>0,9*203  "uvažováno ve výši 90% z celkové plochy_dle výpočtu výměr"</t>
  </si>
  <si>
    <t>Ostatní konstrukce a práce, bourání</t>
  </si>
  <si>
    <t>15</t>
  </si>
  <si>
    <t>938901101</t>
  </si>
  <si>
    <t>Očištění dlažby z lomového kamene nebo z betonových desek od porostu</t>
  </si>
  <si>
    <t>-1416785906</t>
  </si>
  <si>
    <t>203  "dle výpočtu výměr"</t>
  </si>
  <si>
    <t>16</t>
  </si>
  <si>
    <t>953334121</t>
  </si>
  <si>
    <t>Bobtnavý pásek do pracovních spar betonových kcí bentonitový 20 x 25 mm</t>
  </si>
  <si>
    <t>-825932340</t>
  </si>
  <si>
    <t>14  "oprava parapetní desky_dle výpočtu výměr"</t>
  </si>
  <si>
    <t>17</t>
  </si>
  <si>
    <t>966055211</t>
  </si>
  <si>
    <t>Bourání konstrukcí LTM zdiva z ŽB nebo předpjatého betonu strojně</t>
  </si>
  <si>
    <t>223311028</t>
  </si>
  <si>
    <t>23  "oprava základového bloku_dle výpočtu výměr"</t>
  </si>
  <si>
    <t>0,6  "parapetní deska_dle výpočtu výměr"</t>
  </si>
  <si>
    <t>18</t>
  </si>
  <si>
    <t>985331215</t>
  </si>
  <si>
    <t>Dodatečné vlepování betonářské výztuže D 16 mm do chemické malty včetně vyvrtání otvoru</t>
  </si>
  <si>
    <t>686045031</t>
  </si>
  <si>
    <t>6  "oprava parapetní desky_dle výpočtu výměr (30 ks/0,2 m)"</t>
  </si>
  <si>
    <t>19</t>
  </si>
  <si>
    <t>13021015</t>
  </si>
  <si>
    <t>tyč ocelová kruhová žebírková DIN 488 jakost B500B (10 505) výztuž do betonu D 16mm</t>
  </si>
  <si>
    <t>2055222564</t>
  </si>
  <si>
    <t>6*1,58/1000 "celková délka*hmotnost na 1mb"</t>
  </si>
  <si>
    <t>20</t>
  </si>
  <si>
    <t>997002511</t>
  </si>
  <si>
    <t>Vodorovné přemístění suti a vybouraných hmot bez naložení ale se složením a urovnáním do 1 km</t>
  </si>
  <si>
    <t>-1703489777</t>
  </si>
  <si>
    <t xml:space="preserve">Poznámka k položce:_x000D_
Odvoz vybouraných hmot na skládku ve vzdálenosti do 20 km. </t>
  </si>
  <si>
    <t>997002519</t>
  </si>
  <si>
    <t>Příplatek ZKD 1 km přemístění suti a vybouraných hmot</t>
  </si>
  <si>
    <t>1569894549</t>
  </si>
  <si>
    <t>87,506*19 'Přepočtené koeficientem množství</t>
  </si>
  <si>
    <t>22</t>
  </si>
  <si>
    <t>997013861</t>
  </si>
  <si>
    <t>Poplatek za uložení stavebního odpadu na recyklační skládce (skládkovné) z prostého betonu kód odpadu 17 01 01</t>
  </si>
  <si>
    <t>-622024847</t>
  </si>
  <si>
    <t>23</t>
  </si>
  <si>
    <t>-726584553</t>
  </si>
  <si>
    <t>SO 03 - Zásypy dna</t>
  </si>
  <si>
    <t>162751117</t>
  </si>
  <si>
    <t>Vodorovné přemístění přes 9 000 do 10000 m výkopku/sypaniny z horniny třídy těžitelnosti I skupiny 1 až 3</t>
  </si>
  <si>
    <t>9877617</t>
  </si>
  <si>
    <t xml:space="preserve">Poznámka k položce:_x000D_
Dovoz štěrkového materiálu z deponie investora ve vzdálenosti do 15 km. </t>
  </si>
  <si>
    <t>434-168-21,9  "celkové množství pohozu mínus výkopy z SO 01 mínus  proštěrkování rovnaniny z SO 01"</t>
  </si>
  <si>
    <t>162751119</t>
  </si>
  <si>
    <t>Příplatek k vodorovnému přemístění výkopku/sypaniny z horniny třídy těžitelnosti I skupiny 1 až 3 ZKD 1000 m přes 10000 m</t>
  </si>
  <si>
    <t>750217538</t>
  </si>
  <si>
    <t>244,1*5 'Přepočtené koeficientem množství</t>
  </si>
  <si>
    <t>Nakládání a manipulace se štěrkovým materiálem na deponii investora</t>
  </si>
  <si>
    <t>1110760533</t>
  </si>
  <si>
    <t>Pohoz z kameniva těženého hrubého z terénu_bez dodávky kameniva</t>
  </si>
  <si>
    <t>1387024626</t>
  </si>
  <si>
    <t>Poznámka k položce:_x000D_
Využit bude dovezený štěrk z deponie investora + výkopový materiál z SO 01.</t>
  </si>
  <si>
    <t>434  "dle výpočtu výměr"</t>
  </si>
  <si>
    <t>VRN - Vedlejší rozpočtové náklady</t>
  </si>
  <si>
    <t xml:space="preserve">    VRN3 - Zařízení staveniště</t>
  </si>
  <si>
    <t>34_R_01</t>
  </si>
  <si>
    <t xml:space="preserve">Zpětná montáž zábradlí </t>
  </si>
  <si>
    <t>-791653055</t>
  </si>
  <si>
    <t xml:space="preserve">Poznámka k položce:_x000D_
Zpětná montáž zábradlí na opěrnou zeď dle popisu v TZ. _x000D_
Položka obsahuje veškeré činnosti a dodávky nového materiálu související s  montáží zábradlí (vrtání, nové nerezové kotevní patky + nerezové trubky, průvlakové kotvy), vč. likvidace příp. odřezků a zbytků. </t>
  </si>
  <si>
    <t>37  "v rozsahu rozebrání stávajícího zábradlí"</t>
  </si>
  <si>
    <t>96_R_01</t>
  </si>
  <si>
    <t>Rozebrání stávajícího zábradlí podél toku</t>
  </si>
  <si>
    <t>163558414</t>
  </si>
  <si>
    <t>Poznámka k položce:_x000D_
Rozebrání stávajícího zábradlí na opěrné zdi,  přemístění a uložení v prostoru staveniště pro zpětné využití.</t>
  </si>
  <si>
    <t>7  "oprava parapetní desky_dle výpočtu výměr"</t>
  </si>
  <si>
    <t>6*5  "pro zířízení dočasných sjezdů do koryta_6 ks*5m"</t>
  </si>
  <si>
    <t>96_R_02</t>
  </si>
  <si>
    <t>Zřízení dočasného sjezdu do koryta</t>
  </si>
  <si>
    <t>kus</t>
  </si>
  <si>
    <t>1819956569</t>
  </si>
  <si>
    <t xml:space="preserve">Poznámka k položce:_x000D_
Zřízení dočasného sjezdu do koryta v km 10,8,  včetně dodávky potřebného materiálu, pozdější likvidace a uvedení břehu do původního (nebo projektovaného) stavu. _x000D_
_x000D_
Předpokládá se násyp sjezdu z odtěženého nebo dovezeného štěrkového materiálu a zpevnění pojezdové plochy silničními panely nebo kamenivem. Rozsah a způsob provedení volí dodavatel stavby podle vlastních potřeb a možností. </t>
  </si>
  <si>
    <t>VRN3</t>
  </si>
  <si>
    <t>Zařízení staveniště</t>
  </si>
  <si>
    <t>R_01</t>
  </si>
  <si>
    <t xml:space="preserve">Zařízení staveniště - zabezpečení, příprava ploch, objekty pro pracovníky atd., vč. likvidace   </t>
  </si>
  <si>
    <t>…</t>
  </si>
  <si>
    <t>1024</t>
  </si>
  <si>
    <t>803294391</t>
  </si>
  <si>
    <t xml:space="preserve">Poznámka k položce:_x000D_
Zajištění a zabezpečení staveniště, zřízení a likvidace zařízení staveniště, včetně případných přípojek, přístupů, skládek, deponií, oplocení apod.   </t>
  </si>
  <si>
    <t>R_02.1</t>
  </si>
  <si>
    <t>Projednání a zajištění (zvláštního) užívání komunikací včetně zajištění dopravního značení</t>
  </si>
  <si>
    <t xml:space="preserve">kpl. </t>
  </si>
  <si>
    <t>1632854630</t>
  </si>
  <si>
    <t xml:space="preserve">Poznámka k položce:_x000D_
Projednání a zajištění (zvláštního) užívání komunikací a veřejných ploch včetně zajištění dopravního značení a to v rozsahu nezbytném pro řádné a bezpečné provádění stavby. (rozhodnutí, písemný protokol o jednání, zápis v SD...)  </t>
  </si>
  <si>
    <t>R_02.2</t>
  </si>
  <si>
    <t>Aktualizace vyjádření a vytýčení inženýrských sítí v prostoru staveniště</t>
  </si>
  <si>
    <t>-1055361914</t>
  </si>
  <si>
    <t>R_03.1</t>
  </si>
  <si>
    <t xml:space="preserve">Zpracování povodňového a havarijního plánu, zajištění opatření z nich vyplývajících  </t>
  </si>
  <si>
    <t>-1390547370</t>
  </si>
  <si>
    <t xml:space="preserve">Poznámka k položce:_x000D_
Zpracování a projednání povodňového a havarijního plánu stavby, včetně provedení a zajištění opatření z nich vyplývajících (např. osazení norné stěny a její obsluhování, zajištění protihavarijních prostředků apod.).    </t>
  </si>
  <si>
    <t>R_03.2</t>
  </si>
  <si>
    <t>Plán BOZP</t>
  </si>
  <si>
    <t>1026949318</t>
  </si>
  <si>
    <t xml:space="preserve">Poznámka k položce:_x000D_
Zpracování plánu BOZP (bezpečnosti a ochrany zdraví při práci) a náklady vyplývající z jeho dodržování během stavby._x000D_
Zpracování a odeslání oznámení o zahájení prací oblastnímu inspektorátu práce. </t>
  </si>
  <si>
    <t>R_04.1</t>
  </si>
  <si>
    <t xml:space="preserve">Zajištění slovení rybí obsádky, obojživelníků, raků a plazů   </t>
  </si>
  <si>
    <t>1502057883</t>
  </si>
  <si>
    <t xml:space="preserve">Poznámka k položce:_x000D_
Zajištění slovení rybí obsádky, obojživelníků, raků a plazů a jejich záchranný přenos k tomu oprávněnou osobou, včetně pořízení protokolu a zajištění oznámení zahájení prací na vodním toku příslušnému uživateli rybářského revíru. V případě potřeby budou odlovy prováděny opakovaně.   </t>
  </si>
  <si>
    <t>R_05.1</t>
  </si>
  <si>
    <t>Zajištění umístění štítku o povolení stavby (příp. stejnopisu oznámení o zahájení prací oblastnímu inspektorátu práce) na viditelném místě u vstupu na staveniště</t>
  </si>
  <si>
    <t>526961359</t>
  </si>
  <si>
    <t>R_06.1</t>
  </si>
  <si>
    <t>Průběžné denní čištění a údržba dotčených komunikací v průběhu stavby</t>
  </si>
  <si>
    <t>-1924551341</t>
  </si>
  <si>
    <t>Poznámka k položce:_x000D_
Uvažováno průběžné denní čištění dotčených komunikací v průběhu stavby + vyčištění a uvedení komunikací do původního stavu po dokončení stavby.</t>
  </si>
  <si>
    <t>R_06.2</t>
  </si>
  <si>
    <t xml:space="preserve">Uvedení komunikací a pozemků dotčených stavbou do původního stavu a protokolární předání zpět k užívání jejich vlastníkům, včetně případných oprav komunikací  </t>
  </si>
  <si>
    <t>370339016</t>
  </si>
  <si>
    <t xml:space="preserve">Poznámka k položce:_x000D_
Uvedení do původního stavu (terénní úpravy, osetí, provedení oprav komunikací dle rozsahu poškození) včetně protokolárního převzetí a zpětného předání stavbou dotčených pozemků a komunikací.   </t>
  </si>
  <si>
    <t>R_07.1</t>
  </si>
  <si>
    <t>Geodetické zaměření skutečného provedení díla</t>
  </si>
  <si>
    <t>-1655907650</t>
  </si>
  <si>
    <t>Poznámka k položce:_x000D_
Položka obsahuje geodetické zaměření skutečného provedení vybudovaného díla. _x000D_
Geodetické zaměření bude zpracováno v tištěné a elektrické podobě odpovědným geodetem zhotovitele ve 3 vyhotoveních včetně ověření dle zákona č. 200/1994 Sb., o zeměměřictví.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</si>
</sst>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0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topLeftCell="A34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89"/>
      <c r="AS2" s="289"/>
      <c r="AT2" s="289"/>
      <c r="AU2" s="289"/>
      <c r="AV2" s="289"/>
      <c r="AW2" s="289"/>
      <c r="AX2" s="289"/>
      <c r="AY2" s="289"/>
      <c r="AZ2" s="289"/>
      <c r="BA2" s="289"/>
      <c r="BB2" s="289"/>
      <c r="BC2" s="289"/>
      <c r="BD2" s="289"/>
      <c r="BE2" s="289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73" t="s">
        <v>14</v>
      </c>
      <c r="L5" s="274"/>
      <c r="M5" s="274"/>
      <c r="N5" s="274"/>
      <c r="O5" s="274"/>
      <c r="P5" s="274"/>
      <c r="Q5" s="274"/>
      <c r="R5" s="274"/>
      <c r="S5" s="274"/>
      <c r="T5" s="274"/>
      <c r="U5" s="274"/>
      <c r="V5" s="274"/>
      <c r="W5" s="274"/>
      <c r="X5" s="274"/>
      <c r="Y5" s="274"/>
      <c r="Z5" s="274"/>
      <c r="AA5" s="274"/>
      <c r="AB5" s="274"/>
      <c r="AC5" s="274"/>
      <c r="AD5" s="274"/>
      <c r="AE5" s="274"/>
      <c r="AF5" s="274"/>
      <c r="AG5" s="274"/>
      <c r="AH5" s="274"/>
      <c r="AI5" s="274"/>
      <c r="AJ5" s="274"/>
      <c r="AK5" s="274"/>
      <c r="AL5" s="274"/>
      <c r="AM5" s="274"/>
      <c r="AN5" s="274"/>
      <c r="AO5" s="274"/>
      <c r="AP5" s="21"/>
      <c r="AQ5" s="21"/>
      <c r="AR5" s="19"/>
      <c r="BE5" s="270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75" t="s">
        <v>17</v>
      </c>
      <c r="L6" s="274"/>
      <c r="M6" s="274"/>
      <c r="N6" s="274"/>
      <c r="O6" s="274"/>
      <c r="P6" s="274"/>
      <c r="Q6" s="274"/>
      <c r="R6" s="274"/>
      <c r="S6" s="274"/>
      <c r="T6" s="274"/>
      <c r="U6" s="274"/>
      <c r="V6" s="274"/>
      <c r="W6" s="274"/>
      <c r="X6" s="274"/>
      <c r="Y6" s="274"/>
      <c r="Z6" s="274"/>
      <c r="AA6" s="274"/>
      <c r="AB6" s="274"/>
      <c r="AC6" s="274"/>
      <c r="AD6" s="274"/>
      <c r="AE6" s="274"/>
      <c r="AF6" s="274"/>
      <c r="AG6" s="274"/>
      <c r="AH6" s="274"/>
      <c r="AI6" s="274"/>
      <c r="AJ6" s="274"/>
      <c r="AK6" s="274"/>
      <c r="AL6" s="274"/>
      <c r="AM6" s="274"/>
      <c r="AN6" s="274"/>
      <c r="AO6" s="274"/>
      <c r="AP6" s="21"/>
      <c r="AQ6" s="21"/>
      <c r="AR6" s="19"/>
      <c r="BE6" s="271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71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71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71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271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271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71"/>
      <c r="BS12" s="16" t="s">
        <v>6</v>
      </c>
    </row>
    <row r="13" spans="1:74" s="1" customFormat="1" ht="12" customHeight="1">
      <c r="B13" s="20"/>
      <c r="C13" s="21"/>
      <c r="D13" s="28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28</v>
      </c>
      <c r="AO13" s="21"/>
      <c r="AP13" s="21"/>
      <c r="AQ13" s="21"/>
      <c r="AR13" s="19"/>
      <c r="BE13" s="271"/>
      <c r="BS13" s="16" t="s">
        <v>6</v>
      </c>
    </row>
    <row r="14" spans="1:74" ht="12.75">
      <c r="B14" s="20"/>
      <c r="C14" s="21"/>
      <c r="D14" s="21"/>
      <c r="E14" s="276" t="s">
        <v>28</v>
      </c>
      <c r="F14" s="277"/>
      <c r="G14" s="277"/>
      <c r="H14" s="277"/>
      <c r="I14" s="277"/>
      <c r="J14" s="277"/>
      <c r="K14" s="277"/>
      <c r="L14" s="277"/>
      <c r="M14" s="277"/>
      <c r="N14" s="277"/>
      <c r="O14" s="277"/>
      <c r="P14" s="277"/>
      <c r="Q14" s="277"/>
      <c r="R14" s="277"/>
      <c r="S14" s="277"/>
      <c r="T14" s="277"/>
      <c r="U14" s="277"/>
      <c r="V14" s="277"/>
      <c r="W14" s="277"/>
      <c r="X14" s="277"/>
      <c r="Y14" s="277"/>
      <c r="Z14" s="277"/>
      <c r="AA14" s="277"/>
      <c r="AB14" s="277"/>
      <c r="AC14" s="277"/>
      <c r="AD14" s="277"/>
      <c r="AE14" s="277"/>
      <c r="AF14" s="277"/>
      <c r="AG14" s="277"/>
      <c r="AH14" s="277"/>
      <c r="AI14" s="277"/>
      <c r="AJ14" s="277"/>
      <c r="AK14" s="28" t="s">
        <v>26</v>
      </c>
      <c r="AL14" s="21"/>
      <c r="AM14" s="21"/>
      <c r="AN14" s="30" t="s">
        <v>28</v>
      </c>
      <c r="AO14" s="21"/>
      <c r="AP14" s="21"/>
      <c r="AQ14" s="21"/>
      <c r="AR14" s="19"/>
      <c r="BE14" s="271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71"/>
      <c r="BS15" s="16" t="s">
        <v>4</v>
      </c>
    </row>
    <row r="16" spans="1:74" s="1" customFormat="1" ht="12" customHeight="1">
      <c r="B16" s="20"/>
      <c r="C16" s="21"/>
      <c r="D16" s="28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71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30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271"/>
      <c r="BS17" s="16" t="s">
        <v>31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71"/>
      <c r="BS18" s="16" t="s">
        <v>6</v>
      </c>
    </row>
    <row r="19" spans="1:71" s="1" customFormat="1" ht="12" customHeight="1">
      <c r="B19" s="20"/>
      <c r="C19" s="21"/>
      <c r="D19" s="28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71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271"/>
      <c r="BS20" s="16" t="s">
        <v>31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71"/>
    </row>
    <row r="22" spans="1:71" s="1" customFormat="1" ht="12" customHeight="1">
      <c r="B22" s="20"/>
      <c r="C22" s="21"/>
      <c r="D22" s="28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71"/>
    </row>
    <row r="23" spans="1:71" s="1" customFormat="1" ht="16.5" customHeight="1">
      <c r="B23" s="20"/>
      <c r="C23" s="21"/>
      <c r="D23" s="21"/>
      <c r="E23" s="278" t="s">
        <v>1</v>
      </c>
      <c r="F23" s="278"/>
      <c r="G23" s="278"/>
      <c r="H23" s="278"/>
      <c r="I23" s="278"/>
      <c r="J23" s="278"/>
      <c r="K23" s="278"/>
      <c r="L23" s="278"/>
      <c r="M23" s="278"/>
      <c r="N23" s="278"/>
      <c r="O23" s="278"/>
      <c r="P23" s="278"/>
      <c r="Q23" s="278"/>
      <c r="R23" s="278"/>
      <c r="S23" s="278"/>
      <c r="T23" s="278"/>
      <c r="U23" s="278"/>
      <c r="V23" s="278"/>
      <c r="W23" s="278"/>
      <c r="X23" s="278"/>
      <c r="Y23" s="278"/>
      <c r="Z23" s="278"/>
      <c r="AA23" s="278"/>
      <c r="AB23" s="278"/>
      <c r="AC23" s="278"/>
      <c r="AD23" s="278"/>
      <c r="AE23" s="278"/>
      <c r="AF23" s="278"/>
      <c r="AG23" s="278"/>
      <c r="AH23" s="278"/>
      <c r="AI23" s="278"/>
      <c r="AJ23" s="278"/>
      <c r="AK23" s="278"/>
      <c r="AL23" s="278"/>
      <c r="AM23" s="278"/>
      <c r="AN23" s="278"/>
      <c r="AO23" s="21"/>
      <c r="AP23" s="21"/>
      <c r="AQ23" s="21"/>
      <c r="AR23" s="19"/>
      <c r="BE23" s="271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71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71"/>
    </row>
    <row r="26" spans="1:71" s="2" customFormat="1" ht="25.9" customHeight="1">
      <c r="A26" s="33"/>
      <c r="B26" s="34"/>
      <c r="C26" s="35"/>
      <c r="D26" s="36" t="s">
        <v>35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79">
        <f>ROUND(AG94,2)</f>
        <v>0</v>
      </c>
      <c r="AL26" s="280"/>
      <c r="AM26" s="280"/>
      <c r="AN26" s="280"/>
      <c r="AO26" s="280"/>
      <c r="AP26" s="35"/>
      <c r="AQ26" s="35"/>
      <c r="AR26" s="38"/>
      <c r="BE26" s="271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71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81" t="s">
        <v>36</v>
      </c>
      <c r="M28" s="281"/>
      <c r="N28" s="281"/>
      <c r="O28" s="281"/>
      <c r="P28" s="281"/>
      <c r="Q28" s="35"/>
      <c r="R28" s="35"/>
      <c r="S28" s="35"/>
      <c r="T28" s="35"/>
      <c r="U28" s="35"/>
      <c r="V28" s="35"/>
      <c r="W28" s="281" t="s">
        <v>37</v>
      </c>
      <c r="X28" s="281"/>
      <c r="Y28" s="281"/>
      <c r="Z28" s="281"/>
      <c r="AA28" s="281"/>
      <c r="AB28" s="281"/>
      <c r="AC28" s="281"/>
      <c r="AD28" s="281"/>
      <c r="AE28" s="281"/>
      <c r="AF28" s="35"/>
      <c r="AG28" s="35"/>
      <c r="AH28" s="35"/>
      <c r="AI28" s="35"/>
      <c r="AJ28" s="35"/>
      <c r="AK28" s="281" t="s">
        <v>38</v>
      </c>
      <c r="AL28" s="281"/>
      <c r="AM28" s="281"/>
      <c r="AN28" s="281"/>
      <c r="AO28" s="281"/>
      <c r="AP28" s="35"/>
      <c r="AQ28" s="35"/>
      <c r="AR28" s="38"/>
      <c r="BE28" s="271"/>
    </row>
    <row r="29" spans="1:71" s="3" customFormat="1" ht="14.45" customHeight="1">
      <c r="B29" s="39"/>
      <c r="C29" s="40"/>
      <c r="D29" s="28" t="s">
        <v>39</v>
      </c>
      <c r="E29" s="40"/>
      <c r="F29" s="28" t="s">
        <v>40</v>
      </c>
      <c r="G29" s="40"/>
      <c r="H29" s="40"/>
      <c r="I29" s="40"/>
      <c r="J29" s="40"/>
      <c r="K29" s="40"/>
      <c r="L29" s="284">
        <v>0.21</v>
      </c>
      <c r="M29" s="283"/>
      <c r="N29" s="283"/>
      <c r="O29" s="283"/>
      <c r="P29" s="283"/>
      <c r="Q29" s="40"/>
      <c r="R29" s="40"/>
      <c r="S29" s="40"/>
      <c r="T29" s="40"/>
      <c r="U29" s="40"/>
      <c r="V29" s="40"/>
      <c r="W29" s="282">
        <f>ROUND(AZ94, 2)</f>
        <v>0</v>
      </c>
      <c r="X29" s="283"/>
      <c r="Y29" s="283"/>
      <c r="Z29" s="283"/>
      <c r="AA29" s="283"/>
      <c r="AB29" s="283"/>
      <c r="AC29" s="283"/>
      <c r="AD29" s="283"/>
      <c r="AE29" s="283"/>
      <c r="AF29" s="40"/>
      <c r="AG29" s="40"/>
      <c r="AH29" s="40"/>
      <c r="AI29" s="40"/>
      <c r="AJ29" s="40"/>
      <c r="AK29" s="282">
        <f>ROUND(AV94, 2)</f>
        <v>0</v>
      </c>
      <c r="AL29" s="283"/>
      <c r="AM29" s="283"/>
      <c r="AN29" s="283"/>
      <c r="AO29" s="283"/>
      <c r="AP29" s="40"/>
      <c r="AQ29" s="40"/>
      <c r="AR29" s="41"/>
      <c r="BE29" s="272"/>
    </row>
    <row r="30" spans="1:71" s="3" customFormat="1" ht="14.45" customHeight="1">
      <c r="B30" s="39"/>
      <c r="C30" s="40"/>
      <c r="D30" s="40"/>
      <c r="E30" s="40"/>
      <c r="F30" s="28" t="s">
        <v>41</v>
      </c>
      <c r="G30" s="40"/>
      <c r="H30" s="40"/>
      <c r="I30" s="40"/>
      <c r="J30" s="40"/>
      <c r="K30" s="40"/>
      <c r="L30" s="284">
        <v>0.12</v>
      </c>
      <c r="M30" s="283"/>
      <c r="N30" s="283"/>
      <c r="O30" s="283"/>
      <c r="P30" s="283"/>
      <c r="Q30" s="40"/>
      <c r="R30" s="40"/>
      <c r="S30" s="40"/>
      <c r="T30" s="40"/>
      <c r="U30" s="40"/>
      <c r="V30" s="40"/>
      <c r="W30" s="282">
        <f>ROUND(BA94, 2)</f>
        <v>0</v>
      </c>
      <c r="X30" s="283"/>
      <c r="Y30" s="283"/>
      <c r="Z30" s="283"/>
      <c r="AA30" s="283"/>
      <c r="AB30" s="283"/>
      <c r="AC30" s="283"/>
      <c r="AD30" s="283"/>
      <c r="AE30" s="283"/>
      <c r="AF30" s="40"/>
      <c r="AG30" s="40"/>
      <c r="AH30" s="40"/>
      <c r="AI30" s="40"/>
      <c r="AJ30" s="40"/>
      <c r="AK30" s="282">
        <f>ROUND(AW94, 2)</f>
        <v>0</v>
      </c>
      <c r="AL30" s="283"/>
      <c r="AM30" s="283"/>
      <c r="AN30" s="283"/>
      <c r="AO30" s="283"/>
      <c r="AP30" s="40"/>
      <c r="AQ30" s="40"/>
      <c r="AR30" s="41"/>
      <c r="BE30" s="272"/>
    </row>
    <row r="31" spans="1:71" s="3" customFormat="1" ht="14.45" hidden="1" customHeight="1">
      <c r="B31" s="39"/>
      <c r="C31" s="40"/>
      <c r="D31" s="40"/>
      <c r="E31" s="40"/>
      <c r="F31" s="28" t="s">
        <v>42</v>
      </c>
      <c r="G31" s="40"/>
      <c r="H31" s="40"/>
      <c r="I31" s="40"/>
      <c r="J31" s="40"/>
      <c r="K31" s="40"/>
      <c r="L31" s="284">
        <v>0.21</v>
      </c>
      <c r="M31" s="283"/>
      <c r="N31" s="283"/>
      <c r="O31" s="283"/>
      <c r="P31" s="283"/>
      <c r="Q31" s="40"/>
      <c r="R31" s="40"/>
      <c r="S31" s="40"/>
      <c r="T31" s="40"/>
      <c r="U31" s="40"/>
      <c r="V31" s="40"/>
      <c r="W31" s="282">
        <f>ROUND(BB94, 2)</f>
        <v>0</v>
      </c>
      <c r="X31" s="283"/>
      <c r="Y31" s="283"/>
      <c r="Z31" s="283"/>
      <c r="AA31" s="283"/>
      <c r="AB31" s="283"/>
      <c r="AC31" s="283"/>
      <c r="AD31" s="283"/>
      <c r="AE31" s="283"/>
      <c r="AF31" s="40"/>
      <c r="AG31" s="40"/>
      <c r="AH31" s="40"/>
      <c r="AI31" s="40"/>
      <c r="AJ31" s="40"/>
      <c r="AK31" s="282">
        <v>0</v>
      </c>
      <c r="AL31" s="283"/>
      <c r="AM31" s="283"/>
      <c r="AN31" s="283"/>
      <c r="AO31" s="283"/>
      <c r="AP31" s="40"/>
      <c r="AQ31" s="40"/>
      <c r="AR31" s="41"/>
      <c r="BE31" s="272"/>
    </row>
    <row r="32" spans="1:71" s="3" customFormat="1" ht="14.45" hidden="1" customHeight="1">
      <c r="B32" s="39"/>
      <c r="C32" s="40"/>
      <c r="D32" s="40"/>
      <c r="E32" s="40"/>
      <c r="F32" s="28" t="s">
        <v>43</v>
      </c>
      <c r="G32" s="40"/>
      <c r="H32" s="40"/>
      <c r="I32" s="40"/>
      <c r="J32" s="40"/>
      <c r="K32" s="40"/>
      <c r="L32" s="284">
        <v>0.12</v>
      </c>
      <c r="M32" s="283"/>
      <c r="N32" s="283"/>
      <c r="O32" s="283"/>
      <c r="P32" s="283"/>
      <c r="Q32" s="40"/>
      <c r="R32" s="40"/>
      <c r="S32" s="40"/>
      <c r="T32" s="40"/>
      <c r="U32" s="40"/>
      <c r="V32" s="40"/>
      <c r="W32" s="282">
        <f>ROUND(BC94, 2)</f>
        <v>0</v>
      </c>
      <c r="X32" s="283"/>
      <c r="Y32" s="283"/>
      <c r="Z32" s="283"/>
      <c r="AA32" s="283"/>
      <c r="AB32" s="283"/>
      <c r="AC32" s="283"/>
      <c r="AD32" s="283"/>
      <c r="AE32" s="283"/>
      <c r="AF32" s="40"/>
      <c r="AG32" s="40"/>
      <c r="AH32" s="40"/>
      <c r="AI32" s="40"/>
      <c r="AJ32" s="40"/>
      <c r="AK32" s="282">
        <v>0</v>
      </c>
      <c r="AL32" s="283"/>
      <c r="AM32" s="283"/>
      <c r="AN32" s="283"/>
      <c r="AO32" s="283"/>
      <c r="AP32" s="40"/>
      <c r="AQ32" s="40"/>
      <c r="AR32" s="41"/>
      <c r="BE32" s="272"/>
    </row>
    <row r="33" spans="1:57" s="3" customFormat="1" ht="14.45" hidden="1" customHeight="1">
      <c r="B33" s="39"/>
      <c r="C33" s="40"/>
      <c r="D33" s="40"/>
      <c r="E33" s="40"/>
      <c r="F33" s="28" t="s">
        <v>44</v>
      </c>
      <c r="G33" s="40"/>
      <c r="H33" s="40"/>
      <c r="I33" s="40"/>
      <c r="J33" s="40"/>
      <c r="K33" s="40"/>
      <c r="L33" s="284">
        <v>0</v>
      </c>
      <c r="M33" s="283"/>
      <c r="N33" s="283"/>
      <c r="O33" s="283"/>
      <c r="P33" s="283"/>
      <c r="Q33" s="40"/>
      <c r="R33" s="40"/>
      <c r="S33" s="40"/>
      <c r="T33" s="40"/>
      <c r="U33" s="40"/>
      <c r="V33" s="40"/>
      <c r="W33" s="282">
        <f>ROUND(BD94, 2)</f>
        <v>0</v>
      </c>
      <c r="X33" s="283"/>
      <c r="Y33" s="283"/>
      <c r="Z33" s="283"/>
      <c r="AA33" s="283"/>
      <c r="AB33" s="283"/>
      <c r="AC33" s="283"/>
      <c r="AD33" s="283"/>
      <c r="AE33" s="283"/>
      <c r="AF33" s="40"/>
      <c r="AG33" s="40"/>
      <c r="AH33" s="40"/>
      <c r="AI33" s="40"/>
      <c r="AJ33" s="40"/>
      <c r="AK33" s="282">
        <v>0</v>
      </c>
      <c r="AL33" s="283"/>
      <c r="AM33" s="283"/>
      <c r="AN33" s="283"/>
      <c r="AO33" s="283"/>
      <c r="AP33" s="40"/>
      <c r="AQ33" s="40"/>
      <c r="AR33" s="41"/>
      <c r="BE33" s="272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71"/>
    </row>
    <row r="35" spans="1:57" s="2" customFormat="1" ht="25.9" customHeight="1">
      <c r="A35" s="33"/>
      <c r="B35" s="34"/>
      <c r="C35" s="42"/>
      <c r="D35" s="43" t="s">
        <v>45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46</v>
      </c>
      <c r="U35" s="44"/>
      <c r="V35" s="44"/>
      <c r="W35" s="44"/>
      <c r="X35" s="288" t="s">
        <v>47</v>
      </c>
      <c r="Y35" s="286"/>
      <c r="Z35" s="286"/>
      <c r="AA35" s="286"/>
      <c r="AB35" s="286"/>
      <c r="AC35" s="44"/>
      <c r="AD35" s="44"/>
      <c r="AE35" s="44"/>
      <c r="AF35" s="44"/>
      <c r="AG35" s="44"/>
      <c r="AH35" s="44"/>
      <c r="AI35" s="44"/>
      <c r="AJ35" s="44"/>
      <c r="AK35" s="285">
        <f>SUM(AK26:AK33)</f>
        <v>0</v>
      </c>
      <c r="AL35" s="286"/>
      <c r="AM35" s="286"/>
      <c r="AN35" s="286"/>
      <c r="AO35" s="287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48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49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50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51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50</v>
      </c>
      <c r="AI60" s="37"/>
      <c r="AJ60" s="37"/>
      <c r="AK60" s="37"/>
      <c r="AL60" s="37"/>
      <c r="AM60" s="51" t="s">
        <v>51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52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53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50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51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50</v>
      </c>
      <c r="AI75" s="37"/>
      <c r="AJ75" s="37"/>
      <c r="AK75" s="37"/>
      <c r="AL75" s="37"/>
      <c r="AM75" s="51" t="s">
        <v>51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54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25_05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49" t="str">
        <f>K6</f>
        <v>VT Husí potok km 10,140 - 10,802, odstranění PŠ 09/2024</v>
      </c>
      <c r="M85" s="250"/>
      <c r="N85" s="250"/>
      <c r="O85" s="250"/>
      <c r="P85" s="250"/>
      <c r="Q85" s="250"/>
      <c r="R85" s="250"/>
      <c r="S85" s="250"/>
      <c r="T85" s="250"/>
      <c r="U85" s="250"/>
      <c r="V85" s="250"/>
      <c r="W85" s="250"/>
      <c r="X85" s="250"/>
      <c r="Y85" s="250"/>
      <c r="Z85" s="250"/>
      <c r="AA85" s="250"/>
      <c r="AB85" s="250"/>
      <c r="AC85" s="250"/>
      <c r="AD85" s="250"/>
      <c r="AE85" s="250"/>
      <c r="AF85" s="250"/>
      <c r="AG85" s="250"/>
      <c r="AH85" s="250"/>
      <c r="AI85" s="250"/>
      <c r="AJ85" s="250"/>
      <c r="AK85" s="250"/>
      <c r="AL85" s="250"/>
      <c r="AM85" s="250"/>
      <c r="AN85" s="250"/>
      <c r="AO85" s="250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51" t="str">
        <f>IF(AN8= "","",AN8)</f>
        <v>6. 5. 2025</v>
      </c>
      <c r="AN87" s="251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29</v>
      </c>
      <c r="AJ89" s="35"/>
      <c r="AK89" s="35"/>
      <c r="AL89" s="35"/>
      <c r="AM89" s="252" t="str">
        <f>IF(E17="","",E17)</f>
        <v>HydroIdea s.r.o.</v>
      </c>
      <c r="AN89" s="253"/>
      <c r="AO89" s="253"/>
      <c r="AP89" s="253"/>
      <c r="AQ89" s="35"/>
      <c r="AR89" s="38"/>
      <c r="AS89" s="254" t="s">
        <v>55</v>
      </c>
      <c r="AT89" s="255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27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32</v>
      </c>
      <c r="AJ90" s="35"/>
      <c r="AK90" s="35"/>
      <c r="AL90" s="35"/>
      <c r="AM90" s="252" t="str">
        <f>IF(E20="","",E20)</f>
        <v>Ing Jerzy Nowak</v>
      </c>
      <c r="AN90" s="253"/>
      <c r="AO90" s="253"/>
      <c r="AP90" s="253"/>
      <c r="AQ90" s="35"/>
      <c r="AR90" s="38"/>
      <c r="AS90" s="256"/>
      <c r="AT90" s="257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58"/>
      <c r="AT91" s="259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60" t="s">
        <v>56</v>
      </c>
      <c r="D92" s="261"/>
      <c r="E92" s="261"/>
      <c r="F92" s="261"/>
      <c r="G92" s="261"/>
      <c r="H92" s="72"/>
      <c r="I92" s="263" t="s">
        <v>57</v>
      </c>
      <c r="J92" s="261"/>
      <c r="K92" s="261"/>
      <c r="L92" s="261"/>
      <c r="M92" s="261"/>
      <c r="N92" s="261"/>
      <c r="O92" s="261"/>
      <c r="P92" s="261"/>
      <c r="Q92" s="261"/>
      <c r="R92" s="261"/>
      <c r="S92" s="261"/>
      <c r="T92" s="261"/>
      <c r="U92" s="261"/>
      <c r="V92" s="261"/>
      <c r="W92" s="261"/>
      <c r="X92" s="261"/>
      <c r="Y92" s="261"/>
      <c r="Z92" s="261"/>
      <c r="AA92" s="261"/>
      <c r="AB92" s="261"/>
      <c r="AC92" s="261"/>
      <c r="AD92" s="261"/>
      <c r="AE92" s="261"/>
      <c r="AF92" s="261"/>
      <c r="AG92" s="262" t="s">
        <v>58</v>
      </c>
      <c r="AH92" s="261"/>
      <c r="AI92" s="261"/>
      <c r="AJ92" s="261"/>
      <c r="AK92" s="261"/>
      <c r="AL92" s="261"/>
      <c r="AM92" s="261"/>
      <c r="AN92" s="263" t="s">
        <v>59</v>
      </c>
      <c r="AO92" s="261"/>
      <c r="AP92" s="264"/>
      <c r="AQ92" s="73" t="s">
        <v>60</v>
      </c>
      <c r="AR92" s="38"/>
      <c r="AS92" s="74" t="s">
        <v>61</v>
      </c>
      <c r="AT92" s="75" t="s">
        <v>62</v>
      </c>
      <c r="AU92" s="75" t="s">
        <v>63</v>
      </c>
      <c r="AV92" s="75" t="s">
        <v>64</v>
      </c>
      <c r="AW92" s="75" t="s">
        <v>65</v>
      </c>
      <c r="AX92" s="75" t="s">
        <v>66</v>
      </c>
      <c r="AY92" s="75" t="s">
        <v>67</v>
      </c>
      <c r="AZ92" s="75" t="s">
        <v>68</v>
      </c>
      <c r="BA92" s="75" t="s">
        <v>69</v>
      </c>
      <c r="BB92" s="75" t="s">
        <v>70</v>
      </c>
      <c r="BC92" s="75" t="s">
        <v>71</v>
      </c>
      <c r="BD92" s="76" t="s">
        <v>72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73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68">
        <f>ROUND(SUM(AG95:AG98),2)</f>
        <v>0</v>
      </c>
      <c r="AH94" s="268"/>
      <c r="AI94" s="268"/>
      <c r="AJ94" s="268"/>
      <c r="AK94" s="268"/>
      <c r="AL94" s="268"/>
      <c r="AM94" s="268"/>
      <c r="AN94" s="269">
        <f>SUM(AG94,AT94)</f>
        <v>0</v>
      </c>
      <c r="AO94" s="269"/>
      <c r="AP94" s="269"/>
      <c r="AQ94" s="84" t="s">
        <v>1</v>
      </c>
      <c r="AR94" s="85"/>
      <c r="AS94" s="86">
        <f>ROUND(SUM(AS95:AS98),2)</f>
        <v>0</v>
      </c>
      <c r="AT94" s="87">
        <f>ROUND(SUM(AV94:AW94),2)</f>
        <v>0</v>
      </c>
      <c r="AU94" s="88">
        <f>ROUND(SUM(AU95:AU98),5)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ROUND(SUM(AZ95:AZ98),2)</f>
        <v>0</v>
      </c>
      <c r="BA94" s="87">
        <f>ROUND(SUM(BA95:BA98),2)</f>
        <v>0</v>
      </c>
      <c r="BB94" s="87">
        <f>ROUND(SUM(BB95:BB98),2)</f>
        <v>0</v>
      </c>
      <c r="BC94" s="87">
        <f>ROUND(SUM(BC95:BC98),2)</f>
        <v>0</v>
      </c>
      <c r="BD94" s="89">
        <f>ROUND(SUM(BD95:BD98),2)</f>
        <v>0</v>
      </c>
      <c r="BS94" s="90" t="s">
        <v>74</v>
      </c>
      <c r="BT94" s="90" t="s">
        <v>75</v>
      </c>
      <c r="BU94" s="91" t="s">
        <v>76</v>
      </c>
      <c r="BV94" s="90" t="s">
        <v>77</v>
      </c>
      <c r="BW94" s="90" t="s">
        <v>5</v>
      </c>
      <c r="BX94" s="90" t="s">
        <v>78</v>
      </c>
      <c r="CL94" s="90" t="s">
        <v>1</v>
      </c>
    </row>
    <row r="95" spans="1:91" s="7" customFormat="1" ht="16.5" customHeight="1">
      <c r="A95" s="92" t="s">
        <v>79</v>
      </c>
      <c r="B95" s="93"/>
      <c r="C95" s="94"/>
      <c r="D95" s="265" t="s">
        <v>80</v>
      </c>
      <c r="E95" s="265"/>
      <c r="F95" s="265"/>
      <c r="G95" s="265"/>
      <c r="H95" s="265"/>
      <c r="I95" s="95"/>
      <c r="J95" s="265" t="s">
        <v>81</v>
      </c>
      <c r="K95" s="265"/>
      <c r="L95" s="265"/>
      <c r="M95" s="265"/>
      <c r="N95" s="265"/>
      <c r="O95" s="265"/>
      <c r="P95" s="265"/>
      <c r="Q95" s="265"/>
      <c r="R95" s="265"/>
      <c r="S95" s="265"/>
      <c r="T95" s="265"/>
      <c r="U95" s="265"/>
      <c r="V95" s="265"/>
      <c r="W95" s="265"/>
      <c r="X95" s="265"/>
      <c r="Y95" s="265"/>
      <c r="Z95" s="265"/>
      <c r="AA95" s="265"/>
      <c r="AB95" s="265"/>
      <c r="AC95" s="265"/>
      <c r="AD95" s="265"/>
      <c r="AE95" s="265"/>
      <c r="AF95" s="265"/>
      <c r="AG95" s="266">
        <f>'SO 01 - Příčné objekty'!J30</f>
        <v>0</v>
      </c>
      <c r="AH95" s="267"/>
      <c r="AI95" s="267"/>
      <c r="AJ95" s="267"/>
      <c r="AK95" s="267"/>
      <c r="AL95" s="267"/>
      <c r="AM95" s="267"/>
      <c r="AN95" s="266">
        <f>SUM(AG95,AT95)</f>
        <v>0</v>
      </c>
      <c r="AO95" s="267"/>
      <c r="AP95" s="267"/>
      <c r="AQ95" s="96" t="s">
        <v>82</v>
      </c>
      <c r="AR95" s="97"/>
      <c r="AS95" s="98">
        <v>0</v>
      </c>
      <c r="AT95" s="99">
        <f>ROUND(SUM(AV95:AW95),2)</f>
        <v>0</v>
      </c>
      <c r="AU95" s="100">
        <f>'SO 01 - Příčné objekty'!P122</f>
        <v>0</v>
      </c>
      <c r="AV95" s="99">
        <f>'SO 01 - Příčné objekty'!J33</f>
        <v>0</v>
      </c>
      <c r="AW95" s="99">
        <f>'SO 01 - Příčné objekty'!J34</f>
        <v>0</v>
      </c>
      <c r="AX95" s="99">
        <f>'SO 01 - Příčné objekty'!J35</f>
        <v>0</v>
      </c>
      <c r="AY95" s="99">
        <f>'SO 01 - Příčné objekty'!J36</f>
        <v>0</v>
      </c>
      <c r="AZ95" s="99">
        <f>'SO 01 - Příčné objekty'!F33</f>
        <v>0</v>
      </c>
      <c r="BA95" s="99">
        <f>'SO 01 - Příčné objekty'!F34</f>
        <v>0</v>
      </c>
      <c r="BB95" s="99">
        <f>'SO 01 - Příčné objekty'!F35</f>
        <v>0</v>
      </c>
      <c r="BC95" s="99">
        <f>'SO 01 - Příčné objekty'!F36</f>
        <v>0</v>
      </c>
      <c r="BD95" s="101">
        <f>'SO 01 - Příčné objekty'!F37</f>
        <v>0</v>
      </c>
      <c r="BT95" s="102" t="s">
        <v>83</v>
      </c>
      <c r="BV95" s="102" t="s">
        <v>77</v>
      </c>
      <c r="BW95" s="102" t="s">
        <v>84</v>
      </c>
      <c r="BX95" s="102" t="s">
        <v>5</v>
      </c>
      <c r="CL95" s="102" t="s">
        <v>1</v>
      </c>
      <c r="CM95" s="102" t="s">
        <v>85</v>
      </c>
    </row>
    <row r="96" spans="1:91" s="7" customFormat="1" ht="16.5" customHeight="1">
      <c r="A96" s="92" t="s">
        <v>79</v>
      </c>
      <c r="B96" s="93"/>
      <c r="C96" s="94"/>
      <c r="D96" s="265" t="s">
        <v>86</v>
      </c>
      <c r="E96" s="265"/>
      <c r="F96" s="265"/>
      <c r="G96" s="265"/>
      <c r="H96" s="265"/>
      <c r="I96" s="95"/>
      <c r="J96" s="265" t="s">
        <v>87</v>
      </c>
      <c r="K96" s="265"/>
      <c r="L96" s="265"/>
      <c r="M96" s="265"/>
      <c r="N96" s="265"/>
      <c r="O96" s="265"/>
      <c r="P96" s="265"/>
      <c r="Q96" s="265"/>
      <c r="R96" s="265"/>
      <c r="S96" s="265"/>
      <c r="T96" s="265"/>
      <c r="U96" s="265"/>
      <c r="V96" s="265"/>
      <c r="W96" s="265"/>
      <c r="X96" s="265"/>
      <c r="Y96" s="265"/>
      <c r="Z96" s="265"/>
      <c r="AA96" s="265"/>
      <c r="AB96" s="265"/>
      <c r="AC96" s="265"/>
      <c r="AD96" s="265"/>
      <c r="AE96" s="265"/>
      <c r="AF96" s="265"/>
      <c r="AG96" s="266">
        <f>'SO 02 - Podélné opevnění'!J30</f>
        <v>0</v>
      </c>
      <c r="AH96" s="267"/>
      <c r="AI96" s="267"/>
      <c r="AJ96" s="267"/>
      <c r="AK96" s="267"/>
      <c r="AL96" s="267"/>
      <c r="AM96" s="267"/>
      <c r="AN96" s="266">
        <f>SUM(AG96,AT96)</f>
        <v>0</v>
      </c>
      <c r="AO96" s="267"/>
      <c r="AP96" s="267"/>
      <c r="AQ96" s="96" t="s">
        <v>82</v>
      </c>
      <c r="AR96" s="97"/>
      <c r="AS96" s="98">
        <v>0</v>
      </c>
      <c r="AT96" s="99">
        <f>ROUND(SUM(AV96:AW96),2)</f>
        <v>0</v>
      </c>
      <c r="AU96" s="100">
        <f>'SO 02 - Podélné opevnění'!P123</f>
        <v>0</v>
      </c>
      <c r="AV96" s="99">
        <f>'SO 02 - Podélné opevnění'!J33</f>
        <v>0</v>
      </c>
      <c r="AW96" s="99">
        <f>'SO 02 - Podélné opevnění'!J34</f>
        <v>0</v>
      </c>
      <c r="AX96" s="99">
        <f>'SO 02 - Podélné opevnění'!J35</f>
        <v>0</v>
      </c>
      <c r="AY96" s="99">
        <f>'SO 02 - Podélné opevnění'!J36</f>
        <v>0</v>
      </c>
      <c r="AZ96" s="99">
        <f>'SO 02 - Podélné opevnění'!F33</f>
        <v>0</v>
      </c>
      <c r="BA96" s="99">
        <f>'SO 02 - Podélné opevnění'!F34</f>
        <v>0</v>
      </c>
      <c r="BB96" s="99">
        <f>'SO 02 - Podélné opevnění'!F35</f>
        <v>0</v>
      </c>
      <c r="BC96" s="99">
        <f>'SO 02 - Podélné opevnění'!F36</f>
        <v>0</v>
      </c>
      <c r="BD96" s="101">
        <f>'SO 02 - Podélné opevnění'!F37</f>
        <v>0</v>
      </c>
      <c r="BT96" s="102" t="s">
        <v>83</v>
      </c>
      <c r="BV96" s="102" t="s">
        <v>77</v>
      </c>
      <c r="BW96" s="102" t="s">
        <v>88</v>
      </c>
      <c r="BX96" s="102" t="s">
        <v>5</v>
      </c>
      <c r="CL96" s="102" t="s">
        <v>1</v>
      </c>
      <c r="CM96" s="102" t="s">
        <v>85</v>
      </c>
    </row>
    <row r="97" spans="1:91" s="7" customFormat="1" ht="16.5" customHeight="1">
      <c r="A97" s="92" t="s">
        <v>79</v>
      </c>
      <c r="B97" s="93"/>
      <c r="C97" s="94"/>
      <c r="D97" s="265" t="s">
        <v>89</v>
      </c>
      <c r="E97" s="265"/>
      <c r="F97" s="265"/>
      <c r="G97" s="265"/>
      <c r="H97" s="265"/>
      <c r="I97" s="95"/>
      <c r="J97" s="265" t="s">
        <v>90</v>
      </c>
      <c r="K97" s="265"/>
      <c r="L97" s="265"/>
      <c r="M97" s="265"/>
      <c r="N97" s="265"/>
      <c r="O97" s="265"/>
      <c r="P97" s="265"/>
      <c r="Q97" s="265"/>
      <c r="R97" s="265"/>
      <c r="S97" s="265"/>
      <c r="T97" s="265"/>
      <c r="U97" s="265"/>
      <c r="V97" s="265"/>
      <c r="W97" s="265"/>
      <c r="X97" s="265"/>
      <c r="Y97" s="265"/>
      <c r="Z97" s="265"/>
      <c r="AA97" s="265"/>
      <c r="AB97" s="265"/>
      <c r="AC97" s="265"/>
      <c r="AD97" s="265"/>
      <c r="AE97" s="265"/>
      <c r="AF97" s="265"/>
      <c r="AG97" s="266">
        <f>'SO 03 - Zásypy dna'!J30</f>
        <v>0</v>
      </c>
      <c r="AH97" s="267"/>
      <c r="AI97" s="267"/>
      <c r="AJ97" s="267"/>
      <c r="AK97" s="267"/>
      <c r="AL97" s="267"/>
      <c r="AM97" s="267"/>
      <c r="AN97" s="266">
        <f>SUM(AG97,AT97)</f>
        <v>0</v>
      </c>
      <c r="AO97" s="267"/>
      <c r="AP97" s="267"/>
      <c r="AQ97" s="96" t="s">
        <v>82</v>
      </c>
      <c r="AR97" s="97"/>
      <c r="AS97" s="98">
        <v>0</v>
      </c>
      <c r="AT97" s="99">
        <f>ROUND(SUM(AV97:AW97),2)</f>
        <v>0</v>
      </c>
      <c r="AU97" s="100">
        <f>'SO 03 - Zásypy dna'!P119</f>
        <v>0</v>
      </c>
      <c r="AV97" s="99">
        <f>'SO 03 - Zásypy dna'!J33</f>
        <v>0</v>
      </c>
      <c r="AW97" s="99">
        <f>'SO 03 - Zásypy dna'!J34</f>
        <v>0</v>
      </c>
      <c r="AX97" s="99">
        <f>'SO 03 - Zásypy dna'!J35</f>
        <v>0</v>
      </c>
      <c r="AY97" s="99">
        <f>'SO 03 - Zásypy dna'!J36</f>
        <v>0</v>
      </c>
      <c r="AZ97" s="99">
        <f>'SO 03 - Zásypy dna'!F33</f>
        <v>0</v>
      </c>
      <c r="BA97" s="99">
        <f>'SO 03 - Zásypy dna'!F34</f>
        <v>0</v>
      </c>
      <c r="BB97" s="99">
        <f>'SO 03 - Zásypy dna'!F35</f>
        <v>0</v>
      </c>
      <c r="BC97" s="99">
        <f>'SO 03 - Zásypy dna'!F36</f>
        <v>0</v>
      </c>
      <c r="BD97" s="101">
        <f>'SO 03 - Zásypy dna'!F37</f>
        <v>0</v>
      </c>
      <c r="BT97" s="102" t="s">
        <v>83</v>
      </c>
      <c r="BV97" s="102" t="s">
        <v>77</v>
      </c>
      <c r="BW97" s="102" t="s">
        <v>91</v>
      </c>
      <c r="BX97" s="102" t="s">
        <v>5</v>
      </c>
      <c r="CL97" s="102" t="s">
        <v>1</v>
      </c>
      <c r="CM97" s="102" t="s">
        <v>85</v>
      </c>
    </row>
    <row r="98" spans="1:91" s="7" customFormat="1" ht="16.5" customHeight="1">
      <c r="A98" s="92" t="s">
        <v>79</v>
      </c>
      <c r="B98" s="93"/>
      <c r="C98" s="94"/>
      <c r="D98" s="265" t="s">
        <v>92</v>
      </c>
      <c r="E98" s="265"/>
      <c r="F98" s="265"/>
      <c r="G98" s="265"/>
      <c r="H98" s="265"/>
      <c r="I98" s="95"/>
      <c r="J98" s="265" t="s">
        <v>93</v>
      </c>
      <c r="K98" s="265"/>
      <c r="L98" s="265"/>
      <c r="M98" s="265"/>
      <c r="N98" s="265"/>
      <c r="O98" s="265"/>
      <c r="P98" s="265"/>
      <c r="Q98" s="265"/>
      <c r="R98" s="265"/>
      <c r="S98" s="265"/>
      <c r="T98" s="265"/>
      <c r="U98" s="265"/>
      <c r="V98" s="265"/>
      <c r="W98" s="265"/>
      <c r="X98" s="265"/>
      <c r="Y98" s="265"/>
      <c r="Z98" s="265"/>
      <c r="AA98" s="265"/>
      <c r="AB98" s="265"/>
      <c r="AC98" s="265"/>
      <c r="AD98" s="265"/>
      <c r="AE98" s="265"/>
      <c r="AF98" s="265"/>
      <c r="AG98" s="266">
        <f>'VRN - Vedlejší rozpočtové...'!J30</f>
        <v>0</v>
      </c>
      <c r="AH98" s="267"/>
      <c r="AI98" s="267"/>
      <c r="AJ98" s="267"/>
      <c r="AK98" s="267"/>
      <c r="AL98" s="267"/>
      <c r="AM98" s="267"/>
      <c r="AN98" s="266">
        <f>SUM(AG98,AT98)</f>
        <v>0</v>
      </c>
      <c r="AO98" s="267"/>
      <c r="AP98" s="267"/>
      <c r="AQ98" s="96" t="s">
        <v>82</v>
      </c>
      <c r="AR98" s="97"/>
      <c r="AS98" s="103">
        <v>0</v>
      </c>
      <c r="AT98" s="104">
        <f>ROUND(SUM(AV98:AW98),2)</f>
        <v>0</v>
      </c>
      <c r="AU98" s="105">
        <f>'VRN - Vedlejší rozpočtové...'!P121</f>
        <v>0</v>
      </c>
      <c r="AV98" s="104">
        <f>'VRN - Vedlejší rozpočtové...'!J33</f>
        <v>0</v>
      </c>
      <c r="AW98" s="104">
        <f>'VRN - Vedlejší rozpočtové...'!J34</f>
        <v>0</v>
      </c>
      <c r="AX98" s="104">
        <f>'VRN - Vedlejší rozpočtové...'!J35</f>
        <v>0</v>
      </c>
      <c r="AY98" s="104">
        <f>'VRN - Vedlejší rozpočtové...'!J36</f>
        <v>0</v>
      </c>
      <c r="AZ98" s="104">
        <f>'VRN - Vedlejší rozpočtové...'!F33</f>
        <v>0</v>
      </c>
      <c r="BA98" s="104">
        <f>'VRN - Vedlejší rozpočtové...'!F34</f>
        <v>0</v>
      </c>
      <c r="BB98" s="104">
        <f>'VRN - Vedlejší rozpočtové...'!F35</f>
        <v>0</v>
      </c>
      <c r="BC98" s="104">
        <f>'VRN - Vedlejší rozpočtové...'!F36</f>
        <v>0</v>
      </c>
      <c r="BD98" s="106">
        <f>'VRN - Vedlejší rozpočtové...'!F37</f>
        <v>0</v>
      </c>
      <c r="BT98" s="102" t="s">
        <v>83</v>
      </c>
      <c r="BV98" s="102" t="s">
        <v>77</v>
      </c>
      <c r="BW98" s="102" t="s">
        <v>94</v>
      </c>
      <c r="BX98" s="102" t="s">
        <v>5</v>
      </c>
      <c r="CL98" s="102" t="s">
        <v>1</v>
      </c>
      <c r="CM98" s="102" t="s">
        <v>85</v>
      </c>
    </row>
    <row r="99" spans="1:91" s="2" customFormat="1" ht="30" customHeight="1">
      <c r="A99" s="33"/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8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</row>
    <row r="100" spans="1:91" s="2" customFormat="1" ht="6.95" customHeight="1">
      <c r="A100" s="33"/>
      <c r="B100" s="53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54"/>
      <c r="AL100" s="54"/>
      <c r="AM100" s="54"/>
      <c r="AN100" s="54"/>
      <c r="AO100" s="54"/>
      <c r="AP100" s="54"/>
      <c r="AQ100" s="54"/>
      <c r="AR100" s="38"/>
      <c r="AS100" s="33"/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</row>
  </sheetData>
  <sheetProtection algorithmName="SHA-512" hashValue="i7NVhdDozZcZFEdL8n1jD7ldxBzRe7HmIrUcucZHxk8d+z7JleEas6sNkef5U2lNsfr0whQtChN7x8HPP/yCrQ==" saltValue="hHbteEdoGaU/qaRMS64Bqgs+dzQDzFHnad+wd51jsFRfDaznLPQnhp9joqIBq/YlxJ50el9nc8D3RLk9YcnYCQ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SO 01 - Příčné objekty'!C2" display="/"/>
    <hyperlink ref="A96" location="'SO 02 - Podélné opevnění'!C2" display="/"/>
    <hyperlink ref="A97" location="'SO 03 - Zásypy dna'!C2" display="/"/>
    <hyperlink ref="A98" location="'VRN - Vedlejší rozpočtové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6" t="s">
        <v>84</v>
      </c>
    </row>
    <row r="3" spans="1:46" s="1" customFormat="1" ht="6.95" hidden="1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85</v>
      </c>
    </row>
    <row r="4" spans="1:46" s="1" customFormat="1" ht="24.95" hidden="1" customHeight="1">
      <c r="B4" s="19"/>
      <c r="D4" s="109" t="s">
        <v>95</v>
      </c>
      <c r="L4" s="19"/>
      <c r="M4" s="110" t="s">
        <v>10</v>
      </c>
      <c r="AT4" s="16" t="s">
        <v>4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111" t="s">
        <v>16</v>
      </c>
      <c r="L6" s="19"/>
    </row>
    <row r="7" spans="1:46" s="1" customFormat="1" ht="16.5" hidden="1" customHeight="1">
      <c r="B7" s="19"/>
      <c r="E7" s="290" t="str">
        <f>'Rekapitulace stavby'!K6</f>
        <v>VT Husí potok km 10,140 - 10,802, odstranění PŠ 09/2024</v>
      </c>
      <c r="F7" s="291"/>
      <c r="G7" s="291"/>
      <c r="H7" s="291"/>
      <c r="L7" s="19"/>
    </row>
    <row r="8" spans="1:46" s="2" customFormat="1" ht="12" hidden="1" customHeight="1">
      <c r="A8" s="33"/>
      <c r="B8" s="38"/>
      <c r="C8" s="33"/>
      <c r="D8" s="111" t="s">
        <v>96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8"/>
      <c r="C9" s="33"/>
      <c r="D9" s="33"/>
      <c r="E9" s="292" t="s">
        <v>97</v>
      </c>
      <c r="F9" s="293"/>
      <c r="G9" s="293"/>
      <c r="H9" s="293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 hidden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6. 5. 2025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hidden="1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26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hidden="1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8"/>
      <c r="C17" s="33"/>
      <c r="D17" s="111" t="s">
        <v>27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8"/>
      <c r="C18" s="33"/>
      <c r="D18" s="33"/>
      <c r="E18" s="294" t="str">
        <f>'Rekapitulace stavby'!E14</f>
        <v>Vyplň údaj</v>
      </c>
      <c r="F18" s="295"/>
      <c r="G18" s="295"/>
      <c r="H18" s="295"/>
      <c r="I18" s="111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8"/>
      <c r="C20" s="33"/>
      <c r="D20" s="111" t="s">
        <v>29</v>
      </c>
      <c r="E20" s="33"/>
      <c r="F20" s="33"/>
      <c r="G20" s="33"/>
      <c r="H20" s="33"/>
      <c r="I20" s="111" t="s">
        <v>25</v>
      </c>
      <c r="J20" s="112" t="s">
        <v>1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8"/>
      <c r="C21" s="33"/>
      <c r="D21" s="33"/>
      <c r="E21" s="112" t="s">
        <v>30</v>
      </c>
      <c r="F21" s="33"/>
      <c r="G21" s="33"/>
      <c r="H21" s="33"/>
      <c r="I21" s="111" t="s">
        <v>26</v>
      </c>
      <c r="J21" s="112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8"/>
      <c r="C23" s="33"/>
      <c r="D23" s="111" t="s">
        <v>32</v>
      </c>
      <c r="E23" s="33"/>
      <c r="F23" s="33"/>
      <c r="G23" s="33"/>
      <c r="H23" s="33"/>
      <c r="I23" s="111" t="s">
        <v>25</v>
      </c>
      <c r="J23" s="112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8"/>
      <c r="C24" s="33"/>
      <c r="D24" s="33"/>
      <c r="E24" s="112" t="s">
        <v>33</v>
      </c>
      <c r="F24" s="33"/>
      <c r="G24" s="33"/>
      <c r="H24" s="33"/>
      <c r="I24" s="111" t="s">
        <v>26</v>
      </c>
      <c r="J24" s="112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8"/>
      <c r="C26" s="33"/>
      <c r="D26" s="111" t="s">
        <v>34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>
      <c r="A27" s="114"/>
      <c r="B27" s="115"/>
      <c r="C27" s="114"/>
      <c r="D27" s="114"/>
      <c r="E27" s="296" t="s">
        <v>1</v>
      </c>
      <c r="F27" s="296"/>
      <c r="G27" s="296"/>
      <c r="H27" s="296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hidden="1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>
      <c r="A30" s="33"/>
      <c r="B30" s="38"/>
      <c r="C30" s="33"/>
      <c r="D30" s="118" t="s">
        <v>35</v>
      </c>
      <c r="E30" s="33"/>
      <c r="F30" s="33"/>
      <c r="G30" s="33"/>
      <c r="H30" s="33"/>
      <c r="I30" s="33"/>
      <c r="J30" s="119">
        <f>ROUND(J122,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>
      <c r="A32" s="33"/>
      <c r="B32" s="38"/>
      <c r="C32" s="33"/>
      <c r="D32" s="33"/>
      <c r="E32" s="33"/>
      <c r="F32" s="120" t="s">
        <v>37</v>
      </c>
      <c r="G32" s="33"/>
      <c r="H32" s="33"/>
      <c r="I32" s="120" t="s">
        <v>36</v>
      </c>
      <c r="J32" s="120" t="s">
        <v>38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121" t="s">
        <v>39</v>
      </c>
      <c r="E33" s="111" t="s">
        <v>40</v>
      </c>
      <c r="F33" s="122">
        <f>ROUND((SUM(BE122:BE149)),  2)</f>
        <v>0</v>
      </c>
      <c r="G33" s="33"/>
      <c r="H33" s="33"/>
      <c r="I33" s="123">
        <v>0.21</v>
      </c>
      <c r="J33" s="122">
        <f>ROUND(((SUM(BE122:BE149))*I33),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11" t="s">
        <v>41</v>
      </c>
      <c r="F34" s="122">
        <f>ROUND((SUM(BF122:BF149)),  2)</f>
        <v>0</v>
      </c>
      <c r="G34" s="33"/>
      <c r="H34" s="33"/>
      <c r="I34" s="123">
        <v>0.12</v>
      </c>
      <c r="J34" s="122">
        <f>ROUND(((SUM(BF122:BF149))*I34),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42</v>
      </c>
      <c r="F35" s="122">
        <f>ROUND((SUM(BG122:BG149)),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43</v>
      </c>
      <c r="F36" s="122">
        <f>ROUND((SUM(BH122:BH149)),  2)</f>
        <v>0</v>
      </c>
      <c r="G36" s="33"/>
      <c r="H36" s="33"/>
      <c r="I36" s="123">
        <v>0.12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44</v>
      </c>
      <c r="F37" s="122">
        <f>ROUND((SUM(BI122:BI149)),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hidden="1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>
      <c r="A39" s="33"/>
      <c r="B39" s="38"/>
      <c r="C39" s="124"/>
      <c r="D39" s="125" t="s">
        <v>45</v>
      </c>
      <c r="E39" s="126"/>
      <c r="F39" s="126"/>
      <c r="G39" s="127" t="s">
        <v>46</v>
      </c>
      <c r="H39" s="128" t="s">
        <v>47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hidden="1" customHeight="1">
      <c r="B41" s="19"/>
      <c r="L41" s="19"/>
    </row>
    <row r="42" spans="1:31" s="1" customFormat="1" ht="14.45" hidden="1" customHeight="1">
      <c r="B42" s="19"/>
      <c r="L42" s="19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50"/>
      <c r="D50" s="131" t="s">
        <v>48</v>
      </c>
      <c r="E50" s="132"/>
      <c r="F50" s="132"/>
      <c r="G50" s="131" t="s">
        <v>49</v>
      </c>
      <c r="H50" s="132"/>
      <c r="I50" s="132"/>
      <c r="J50" s="132"/>
      <c r="K50" s="132"/>
      <c r="L50" s="50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t="12.75" hidden="1">
      <c r="A61" s="33"/>
      <c r="B61" s="38"/>
      <c r="C61" s="33"/>
      <c r="D61" s="133" t="s">
        <v>50</v>
      </c>
      <c r="E61" s="134"/>
      <c r="F61" s="135" t="s">
        <v>51</v>
      </c>
      <c r="G61" s="133" t="s">
        <v>50</v>
      </c>
      <c r="H61" s="134"/>
      <c r="I61" s="134"/>
      <c r="J61" s="136" t="s">
        <v>51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t="12.75" hidden="1">
      <c r="A65" s="33"/>
      <c r="B65" s="38"/>
      <c r="C65" s="33"/>
      <c r="D65" s="131" t="s">
        <v>52</v>
      </c>
      <c r="E65" s="137"/>
      <c r="F65" s="137"/>
      <c r="G65" s="131" t="s">
        <v>53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t="12.75" hidden="1">
      <c r="A76" s="33"/>
      <c r="B76" s="38"/>
      <c r="C76" s="33"/>
      <c r="D76" s="133" t="s">
        <v>50</v>
      </c>
      <c r="E76" s="134"/>
      <c r="F76" s="135" t="s">
        <v>51</v>
      </c>
      <c r="G76" s="133" t="s">
        <v>50</v>
      </c>
      <c r="H76" s="134"/>
      <c r="I76" s="134"/>
      <c r="J76" s="136" t="s">
        <v>51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hidden="1" customHeight="1">
      <c r="A82" s="33"/>
      <c r="B82" s="34"/>
      <c r="C82" s="22" t="s">
        <v>98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hidden="1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hidden="1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hidden="1" customHeight="1">
      <c r="A85" s="33"/>
      <c r="B85" s="34"/>
      <c r="C85" s="35"/>
      <c r="D85" s="35"/>
      <c r="E85" s="297" t="str">
        <f>E7</f>
        <v>VT Husí potok km 10,140 - 10,802, odstranění PŠ 09/2024</v>
      </c>
      <c r="F85" s="298"/>
      <c r="G85" s="298"/>
      <c r="H85" s="298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hidden="1" customHeight="1">
      <c r="A86" s="33"/>
      <c r="B86" s="34"/>
      <c r="C86" s="28" t="s">
        <v>96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hidden="1" customHeight="1">
      <c r="A87" s="33"/>
      <c r="B87" s="34"/>
      <c r="C87" s="35"/>
      <c r="D87" s="35"/>
      <c r="E87" s="249" t="str">
        <f>E9</f>
        <v>SO 01 - Příčné objekty</v>
      </c>
      <c r="F87" s="299"/>
      <c r="G87" s="299"/>
      <c r="H87" s="299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hidden="1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hidden="1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6. 5. 2025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hidden="1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hidden="1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29</v>
      </c>
      <c r="J91" s="31" t="str">
        <f>E21</f>
        <v>HydroIdea s.r.o.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hidden="1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28" t="s">
        <v>32</v>
      </c>
      <c r="J92" s="31" t="str">
        <f>E24</f>
        <v>Ing Jerzy Nowak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hidden="1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hidden="1" customHeight="1">
      <c r="A94" s="33"/>
      <c r="B94" s="34"/>
      <c r="C94" s="142" t="s">
        <v>99</v>
      </c>
      <c r="D94" s="143"/>
      <c r="E94" s="143"/>
      <c r="F94" s="143"/>
      <c r="G94" s="143"/>
      <c r="H94" s="143"/>
      <c r="I94" s="143"/>
      <c r="J94" s="144" t="s">
        <v>100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hidden="1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hidden="1" customHeight="1">
      <c r="A96" s="33"/>
      <c r="B96" s="34"/>
      <c r="C96" s="145" t="s">
        <v>101</v>
      </c>
      <c r="D96" s="35"/>
      <c r="E96" s="35"/>
      <c r="F96" s="35"/>
      <c r="G96" s="35"/>
      <c r="H96" s="35"/>
      <c r="I96" s="35"/>
      <c r="J96" s="83">
        <f>J122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102</v>
      </c>
    </row>
    <row r="97" spans="1:31" s="9" customFormat="1" ht="24.95" hidden="1" customHeight="1">
      <c r="B97" s="146"/>
      <c r="C97" s="147"/>
      <c r="D97" s="148" t="s">
        <v>103</v>
      </c>
      <c r="E97" s="149"/>
      <c r="F97" s="149"/>
      <c r="G97" s="149"/>
      <c r="H97" s="149"/>
      <c r="I97" s="149"/>
      <c r="J97" s="150">
        <f>J123</f>
        <v>0</v>
      </c>
      <c r="K97" s="147"/>
      <c r="L97" s="151"/>
    </row>
    <row r="98" spans="1:31" s="10" customFormat="1" ht="19.899999999999999" hidden="1" customHeight="1">
      <c r="B98" s="152"/>
      <c r="C98" s="153"/>
      <c r="D98" s="154" t="s">
        <v>104</v>
      </c>
      <c r="E98" s="155"/>
      <c r="F98" s="155"/>
      <c r="G98" s="155"/>
      <c r="H98" s="155"/>
      <c r="I98" s="155"/>
      <c r="J98" s="156">
        <f>J124</f>
        <v>0</v>
      </c>
      <c r="K98" s="153"/>
      <c r="L98" s="157"/>
    </row>
    <row r="99" spans="1:31" s="10" customFormat="1" ht="19.899999999999999" hidden="1" customHeight="1">
      <c r="B99" s="152"/>
      <c r="C99" s="153"/>
      <c r="D99" s="154" t="s">
        <v>105</v>
      </c>
      <c r="E99" s="155"/>
      <c r="F99" s="155"/>
      <c r="G99" s="155"/>
      <c r="H99" s="155"/>
      <c r="I99" s="155"/>
      <c r="J99" s="156">
        <f>J129</f>
        <v>0</v>
      </c>
      <c r="K99" s="153"/>
      <c r="L99" s="157"/>
    </row>
    <row r="100" spans="1:31" s="10" customFormat="1" ht="19.899999999999999" hidden="1" customHeight="1">
      <c r="B100" s="152"/>
      <c r="C100" s="153"/>
      <c r="D100" s="154" t="s">
        <v>106</v>
      </c>
      <c r="E100" s="155"/>
      <c r="F100" s="155"/>
      <c r="G100" s="155"/>
      <c r="H100" s="155"/>
      <c r="I100" s="155"/>
      <c r="J100" s="156">
        <f>J135</f>
        <v>0</v>
      </c>
      <c r="K100" s="153"/>
      <c r="L100" s="157"/>
    </row>
    <row r="101" spans="1:31" s="10" customFormat="1" ht="19.899999999999999" hidden="1" customHeight="1">
      <c r="B101" s="152"/>
      <c r="C101" s="153"/>
      <c r="D101" s="154" t="s">
        <v>107</v>
      </c>
      <c r="E101" s="155"/>
      <c r="F101" s="155"/>
      <c r="G101" s="155"/>
      <c r="H101" s="155"/>
      <c r="I101" s="155"/>
      <c r="J101" s="156">
        <f>J143</f>
        <v>0</v>
      </c>
      <c r="K101" s="153"/>
      <c r="L101" s="157"/>
    </row>
    <row r="102" spans="1:31" s="10" customFormat="1" ht="19.899999999999999" hidden="1" customHeight="1">
      <c r="B102" s="152"/>
      <c r="C102" s="153"/>
      <c r="D102" s="154" t="s">
        <v>108</v>
      </c>
      <c r="E102" s="155"/>
      <c r="F102" s="155"/>
      <c r="G102" s="155"/>
      <c r="H102" s="155"/>
      <c r="I102" s="155"/>
      <c r="J102" s="156">
        <f>J147</f>
        <v>0</v>
      </c>
      <c r="K102" s="153"/>
      <c r="L102" s="157"/>
    </row>
    <row r="103" spans="1:31" s="2" customFormat="1" ht="21.75" hidden="1" customHeight="1">
      <c r="A103" s="33"/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6.95" hidden="1" customHeight="1">
      <c r="A104" s="33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ht="11.25" hidden="1"/>
    <row r="106" spans="1:31" ht="11.25" hidden="1"/>
    <row r="107" spans="1:31" ht="11.25" hidden="1"/>
    <row r="108" spans="1:31" s="2" customFormat="1" ht="6.95" customHeight="1">
      <c r="A108" s="33"/>
      <c r="B108" s="55"/>
      <c r="C108" s="56"/>
      <c r="D108" s="56"/>
      <c r="E108" s="56"/>
      <c r="F108" s="56"/>
      <c r="G108" s="56"/>
      <c r="H108" s="56"/>
      <c r="I108" s="56"/>
      <c r="J108" s="56"/>
      <c r="K108" s="56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24.95" customHeight="1">
      <c r="A109" s="33"/>
      <c r="B109" s="34"/>
      <c r="C109" s="22" t="s">
        <v>109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16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5"/>
      <c r="D112" s="35"/>
      <c r="E112" s="297" t="str">
        <f>E7</f>
        <v>VT Husí potok km 10,140 - 10,802, odstranění PŠ 09/2024</v>
      </c>
      <c r="F112" s="298"/>
      <c r="G112" s="298"/>
      <c r="H112" s="298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96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49" t="str">
        <f>E9</f>
        <v>SO 01 - Příčné objekty</v>
      </c>
      <c r="F114" s="299"/>
      <c r="G114" s="299"/>
      <c r="H114" s="299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20</v>
      </c>
      <c r="D116" s="35"/>
      <c r="E116" s="35"/>
      <c r="F116" s="26" t="str">
        <f>F12</f>
        <v xml:space="preserve"> </v>
      </c>
      <c r="G116" s="35"/>
      <c r="H116" s="35"/>
      <c r="I116" s="28" t="s">
        <v>22</v>
      </c>
      <c r="J116" s="65" t="str">
        <f>IF(J12="","",J12)</f>
        <v>6. 5. 2025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24</v>
      </c>
      <c r="D118" s="35"/>
      <c r="E118" s="35"/>
      <c r="F118" s="26" t="str">
        <f>E15</f>
        <v xml:space="preserve"> </v>
      </c>
      <c r="G118" s="35"/>
      <c r="H118" s="35"/>
      <c r="I118" s="28" t="s">
        <v>29</v>
      </c>
      <c r="J118" s="31" t="str">
        <f>E21</f>
        <v>HydroIdea s.r.o.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27</v>
      </c>
      <c r="D119" s="35"/>
      <c r="E119" s="35"/>
      <c r="F119" s="26" t="str">
        <f>IF(E18="","",E18)</f>
        <v>Vyplň údaj</v>
      </c>
      <c r="G119" s="35"/>
      <c r="H119" s="35"/>
      <c r="I119" s="28" t="s">
        <v>32</v>
      </c>
      <c r="J119" s="31" t="str">
        <f>E24</f>
        <v>Ing Jerzy Nowak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58"/>
      <c r="B121" s="159"/>
      <c r="C121" s="160" t="s">
        <v>110</v>
      </c>
      <c r="D121" s="161" t="s">
        <v>60</v>
      </c>
      <c r="E121" s="161" t="s">
        <v>56</v>
      </c>
      <c r="F121" s="161" t="s">
        <v>57</v>
      </c>
      <c r="G121" s="161" t="s">
        <v>111</v>
      </c>
      <c r="H121" s="161" t="s">
        <v>112</v>
      </c>
      <c r="I121" s="161" t="s">
        <v>113</v>
      </c>
      <c r="J121" s="162" t="s">
        <v>100</v>
      </c>
      <c r="K121" s="163" t="s">
        <v>114</v>
      </c>
      <c r="L121" s="164"/>
      <c r="M121" s="74" t="s">
        <v>1</v>
      </c>
      <c r="N121" s="75" t="s">
        <v>39</v>
      </c>
      <c r="O121" s="75" t="s">
        <v>115</v>
      </c>
      <c r="P121" s="75" t="s">
        <v>116</v>
      </c>
      <c r="Q121" s="75" t="s">
        <v>117</v>
      </c>
      <c r="R121" s="75" t="s">
        <v>118</v>
      </c>
      <c r="S121" s="75" t="s">
        <v>119</v>
      </c>
      <c r="T121" s="76" t="s">
        <v>120</v>
      </c>
      <c r="U121" s="158"/>
      <c r="V121" s="158"/>
      <c r="W121" s="158"/>
      <c r="X121" s="158"/>
      <c r="Y121" s="158"/>
      <c r="Z121" s="158"/>
      <c r="AA121" s="158"/>
      <c r="AB121" s="158"/>
      <c r="AC121" s="158"/>
      <c r="AD121" s="158"/>
      <c r="AE121" s="158"/>
    </row>
    <row r="122" spans="1:65" s="2" customFormat="1" ht="22.9" customHeight="1">
      <c r="A122" s="33"/>
      <c r="B122" s="34"/>
      <c r="C122" s="81" t="s">
        <v>121</v>
      </c>
      <c r="D122" s="35"/>
      <c r="E122" s="35"/>
      <c r="F122" s="35"/>
      <c r="G122" s="35"/>
      <c r="H122" s="35"/>
      <c r="I122" s="35"/>
      <c r="J122" s="165">
        <f>BK122</f>
        <v>0</v>
      </c>
      <c r="K122" s="35"/>
      <c r="L122" s="38"/>
      <c r="M122" s="77"/>
      <c r="N122" s="166"/>
      <c r="O122" s="78"/>
      <c r="P122" s="167">
        <f>P123</f>
        <v>0</v>
      </c>
      <c r="Q122" s="78"/>
      <c r="R122" s="167">
        <f>R123</f>
        <v>463.02800000000002</v>
      </c>
      <c r="S122" s="78"/>
      <c r="T122" s="168">
        <f>T123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74</v>
      </c>
      <c r="AU122" s="16" t="s">
        <v>102</v>
      </c>
      <c r="BK122" s="169">
        <f>BK123</f>
        <v>0</v>
      </c>
    </row>
    <row r="123" spans="1:65" s="12" customFormat="1" ht="25.9" customHeight="1">
      <c r="B123" s="170"/>
      <c r="C123" s="171"/>
      <c r="D123" s="172" t="s">
        <v>74</v>
      </c>
      <c r="E123" s="173" t="s">
        <v>122</v>
      </c>
      <c r="F123" s="173" t="s">
        <v>123</v>
      </c>
      <c r="G123" s="171"/>
      <c r="H123" s="171"/>
      <c r="I123" s="174"/>
      <c r="J123" s="175">
        <f>BK123</f>
        <v>0</v>
      </c>
      <c r="K123" s="171"/>
      <c r="L123" s="176"/>
      <c r="M123" s="177"/>
      <c r="N123" s="178"/>
      <c r="O123" s="178"/>
      <c r="P123" s="179">
        <f>P124+P129+P135+P143+P147</f>
        <v>0</v>
      </c>
      <c r="Q123" s="178"/>
      <c r="R123" s="179">
        <f>R124+R129+R135+R143+R147</f>
        <v>463.02800000000002</v>
      </c>
      <c r="S123" s="178"/>
      <c r="T123" s="180">
        <f>T124+T129+T135+T143+T147</f>
        <v>0</v>
      </c>
      <c r="AR123" s="181" t="s">
        <v>83</v>
      </c>
      <c r="AT123" s="182" t="s">
        <v>74</v>
      </c>
      <c r="AU123" s="182" t="s">
        <v>75</v>
      </c>
      <c r="AY123" s="181" t="s">
        <v>124</v>
      </c>
      <c r="BK123" s="183">
        <f>BK124+BK129+BK135+BK143+BK147</f>
        <v>0</v>
      </c>
    </row>
    <row r="124" spans="1:65" s="12" customFormat="1" ht="22.9" customHeight="1">
      <c r="B124" s="170"/>
      <c r="C124" s="171"/>
      <c r="D124" s="172" t="s">
        <v>74</v>
      </c>
      <c r="E124" s="184" t="s">
        <v>83</v>
      </c>
      <c r="F124" s="184" t="s">
        <v>125</v>
      </c>
      <c r="G124" s="171"/>
      <c r="H124" s="171"/>
      <c r="I124" s="174"/>
      <c r="J124" s="185">
        <f>BK124</f>
        <v>0</v>
      </c>
      <c r="K124" s="171"/>
      <c r="L124" s="176"/>
      <c r="M124" s="177"/>
      <c r="N124" s="178"/>
      <c r="O124" s="178"/>
      <c r="P124" s="179">
        <f>SUM(P125:P128)</f>
        <v>0</v>
      </c>
      <c r="Q124" s="178"/>
      <c r="R124" s="179">
        <f>SUM(R125:R128)</f>
        <v>0</v>
      </c>
      <c r="S124" s="178"/>
      <c r="T124" s="180">
        <f>SUM(T125:T128)</f>
        <v>0</v>
      </c>
      <c r="AR124" s="181" t="s">
        <v>83</v>
      </c>
      <c r="AT124" s="182" t="s">
        <v>74</v>
      </c>
      <c r="AU124" s="182" t="s">
        <v>83</v>
      </c>
      <c r="AY124" s="181" t="s">
        <v>124</v>
      </c>
      <c r="BK124" s="183">
        <f>SUM(BK125:BK128)</f>
        <v>0</v>
      </c>
    </row>
    <row r="125" spans="1:65" s="2" customFormat="1" ht="24.2" customHeight="1">
      <c r="A125" s="33"/>
      <c r="B125" s="34"/>
      <c r="C125" s="186" t="s">
        <v>83</v>
      </c>
      <c r="D125" s="186" t="s">
        <v>126</v>
      </c>
      <c r="E125" s="187" t="s">
        <v>127</v>
      </c>
      <c r="F125" s="188" t="s">
        <v>128</v>
      </c>
      <c r="G125" s="189" t="s">
        <v>129</v>
      </c>
      <c r="H125" s="190">
        <v>168</v>
      </c>
      <c r="I125" s="191"/>
      <c r="J125" s="192">
        <f>ROUND(I125*H125,2)</f>
        <v>0</v>
      </c>
      <c r="K125" s="193"/>
      <c r="L125" s="38"/>
      <c r="M125" s="194" t="s">
        <v>1</v>
      </c>
      <c r="N125" s="195" t="s">
        <v>40</v>
      </c>
      <c r="O125" s="70"/>
      <c r="P125" s="196">
        <f>O125*H125</f>
        <v>0</v>
      </c>
      <c r="Q125" s="196">
        <v>0</v>
      </c>
      <c r="R125" s="196">
        <f>Q125*H125</f>
        <v>0</v>
      </c>
      <c r="S125" s="196">
        <v>0</v>
      </c>
      <c r="T125" s="197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98" t="s">
        <v>130</v>
      </c>
      <c r="AT125" s="198" t="s">
        <v>126</v>
      </c>
      <c r="AU125" s="198" t="s">
        <v>85</v>
      </c>
      <c r="AY125" s="16" t="s">
        <v>124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16" t="s">
        <v>83</v>
      </c>
      <c r="BK125" s="199">
        <f>ROUND(I125*H125,2)</f>
        <v>0</v>
      </c>
      <c r="BL125" s="16" t="s">
        <v>130</v>
      </c>
      <c r="BM125" s="198" t="s">
        <v>131</v>
      </c>
    </row>
    <row r="126" spans="1:65" s="13" customFormat="1" ht="11.25">
      <c r="B126" s="200"/>
      <c r="C126" s="201"/>
      <c r="D126" s="202" t="s">
        <v>132</v>
      </c>
      <c r="E126" s="203" t="s">
        <v>1</v>
      </c>
      <c r="F126" s="204" t="s">
        <v>133</v>
      </c>
      <c r="G126" s="201"/>
      <c r="H126" s="205">
        <v>168</v>
      </c>
      <c r="I126" s="206"/>
      <c r="J126" s="201"/>
      <c r="K126" s="201"/>
      <c r="L126" s="207"/>
      <c r="M126" s="208"/>
      <c r="N126" s="209"/>
      <c r="O126" s="209"/>
      <c r="P126" s="209"/>
      <c r="Q126" s="209"/>
      <c r="R126" s="209"/>
      <c r="S126" s="209"/>
      <c r="T126" s="210"/>
      <c r="AT126" s="211" t="s">
        <v>132</v>
      </c>
      <c r="AU126" s="211" t="s">
        <v>85</v>
      </c>
      <c r="AV126" s="13" t="s">
        <v>85</v>
      </c>
      <c r="AW126" s="13" t="s">
        <v>31</v>
      </c>
      <c r="AX126" s="13" t="s">
        <v>83</v>
      </c>
      <c r="AY126" s="211" t="s">
        <v>124</v>
      </c>
    </row>
    <row r="127" spans="1:65" s="2" customFormat="1" ht="16.5" customHeight="1">
      <c r="A127" s="33"/>
      <c r="B127" s="34"/>
      <c r="C127" s="186" t="s">
        <v>85</v>
      </c>
      <c r="D127" s="186" t="s">
        <v>126</v>
      </c>
      <c r="E127" s="187" t="s">
        <v>134</v>
      </c>
      <c r="F127" s="188" t="s">
        <v>135</v>
      </c>
      <c r="G127" s="189" t="s">
        <v>129</v>
      </c>
      <c r="H127" s="190">
        <v>168</v>
      </c>
      <c r="I127" s="191"/>
      <c r="J127" s="192">
        <f>ROUND(I127*H127,2)</f>
        <v>0</v>
      </c>
      <c r="K127" s="193"/>
      <c r="L127" s="38"/>
      <c r="M127" s="194" t="s">
        <v>1</v>
      </c>
      <c r="N127" s="195" t="s">
        <v>40</v>
      </c>
      <c r="O127" s="70"/>
      <c r="P127" s="196">
        <f>O127*H127</f>
        <v>0</v>
      </c>
      <c r="Q127" s="196">
        <v>0</v>
      </c>
      <c r="R127" s="196">
        <f>Q127*H127</f>
        <v>0</v>
      </c>
      <c r="S127" s="196">
        <v>0</v>
      </c>
      <c r="T127" s="197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8" t="s">
        <v>130</v>
      </c>
      <c r="AT127" s="198" t="s">
        <v>126</v>
      </c>
      <c r="AU127" s="198" t="s">
        <v>85</v>
      </c>
      <c r="AY127" s="16" t="s">
        <v>124</v>
      </c>
      <c r="BE127" s="199">
        <f>IF(N127="základní",J127,0)</f>
        <v>0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16" t="s">
        <v>83</v>
      </c>
      <c r="BK127" s="199">
        <f>ROUND(I127*H127,2)</f>
        <v>0</v>
      </c>
      <c r="BL127" s="16" t="s">
        <v>130</v>
      </c>
      <c r="BM127" s="198" t="s">
        <v>136</v>
      </c>
    </row>
    <row r="128" spans="1:65" s="2" customFormat="1" ht="29.25">
      <c r="A128" s="33"/>
      <c r="B128" s="34"/>
      <c r="C128" s="35"/>
      <c r="D128" s="202" t="s">
        <v>137</v>
      </c>
      <c r="E128" s="35"/>
      <c r="F128" s="212" t="s">
        <v>138</v>
      </c>
      <c r="G128" s="35"/>
      <c r="H128" s="35"/>
      <c r="I128" s="213"/>
      <c r="J128" s="35"/>
      <c r="K128" s="35"/>
      <c r="L128" s="38"/>
      <c r="M128" s="214"/>
      <c r="N128" s="215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137</v>
      </c>
      <c r="AU128" s="16" t="s">
        <v>85</v>
      </c>
    </row>
    <row r="129" spans="1:65" s="12" customFormat="1" ht="22.9" customHeight="1">
      <c r="B129" s="170"/>
      <c r="C129" s="171"/>
      <c r="D129" s="172" t="s">
        <v>74</v>
      </c>
      <c r="E129" s="184" t="s">
        <v>85</v>
      </c>
      <c r="F129" s="184" t="s">
        <v>139</v>
      </c>
      <c r="G129" s="171"/>
      <c r="H129" s="171"/>
      <c r="I129" s="174"/>
      <c r="J129" s="185">
        <f>BK129</f>
        <v>0</v>
      </c>
      <c r="K129" s="171"/>
      <c r="L129" s="176"/>
      <c r="M129" s="177"/>
      <c r="N129" s="178"/>
      <c r="O129" s="178"/>
      <c r="P129" s="179">
        <f>SUM(P130:P134)</f>
        <v>0</v>
      </c>
      <c r="Q129" s="178"/>
      <c r="R129" s="179">
        <f>SUM(R130:R134)</f>
        <v>0.72</v>
      </c>
      <c r="S129" s="178"/>
      <c r="T129" s="180">
        <f>SUM(T130:T134)</f>
        <v>0</v>
      </c>
      <c r="AR129" s="181" t="s">
        <v>83</v>
      </c>
      <c r="AT129" s="182" t="s">
        <v>74</v>
      </c>
      <c r="AU129" s="182" t="s">
        <v>83</v>
      </c>
      <c r="AY129" s="181" t="s">
        <v>124</v>
      </c>
      <c r="BK129" s="183">
        <f>SUM(BK130:BK134)</f>
        <v>0</v>
      </c>
    </row>
    <row r="130" spans="1:65" s="2" customFormat="1" ht="16.5" customHeight="1">
      <c r="A130" s="33"/>
      <c r="B130" s="34"/>
      <c r="C130" s="186" t="s">
        <v>140</v>
      </c>
      <c r="D130" s="186" t="s">
        <v>126</v>
      </c>
      <c r="E130" s="187" t="s">
        <v>141</v>
      </c>
      <c r="F130" s="188" t="s">
        <v>142</v>
      </c>
      <c r="G130" s="189" t="s">
        <v>143</v>
      </c>
      <c r="H130" s="190">
        <v>24</v>
      </c>
      <c r="I130" s="191"/>
      <c r="J130" s="192">
        <f>ROUND(I130*H130,2)</f>
        <v>0</v>
      </c>
      <c r="K130" s="193"/>
      <c r="L130" s="38"/>
      <c r="M130" s="194" t="s">
        <v>1</v>
      </c>
      <c r="N130" s="195" t="s">
        <v>40</v>
      </c>
      <c r="O130" s="70"/>
      <c r="P130" s="196">
        <f>O130*H130</f>
        <v>0</v>
      </c>
      <c r="Q130" s="196">
        <v>0</v>
      </c>
      <c r="R130" s="196">
        <f>Q130*H130</f>
        <v>0</v>
      </c>
      <c r="S130" s="196">
        <v>0</v>
      </c>
      <c r="T130" s="197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8" t="s">
        <v>130</v>
      </c>
      <c r="AT130" s="198" t="s">
        <v>126</v>
      </c>
      <c r="AU130" s="198" t="s">
        <v>85</v>
      </c>
      <c r="AY130" s="16" t="s">
        <v>124</v>
      </c>
      <c r="BE130" s="199">
        <f>IF(N130="základní",J130,0)</f>
        <v>0</v>
      </c>
      <c r="BF130" s="199">
        <f>IF(N130="snížená",J130,0)</f>
        <v>0</v>
      </c>
      <c r="BG130" s="199">
        <f>IF(N130="zákl. přenesená",J130,0)</f>
        <v>0</v>
      </c>
      <c r="BH130" s="199">
        <f>IF(N130="sníž. přenesená",J130,0)</f>
        <v>0</v>
      </c>
      <c r="BI130" s="199">
        <f>IF(N130="nulová",J130,0)</f>
        <v>0</v>
      </c>
      <c r="BJ130" s="16" t="s">
        <v>83</v>
      </c>
      <c r="BK130" s="199">
        <f>ROUND(I130*H130,2)</f>
        <v>0</v>
      </c>
      <c r="BL130" s="16" t="s">
        <v>130</v>
      </c>
      <c r="BM130" s="198" t="s">
        <v>144</v>
      </c>
    </row>
    <row r="131" spans="1:65" s="13" customFormat="1" ht="11.25">
      <c r="B131" s="200"/>
      <c r="C131" s="201"/>
      <c r="D131" s="202" t="s">
        <v>132</v>
      </c>
      <c r="E131" s="203" t="s">
        <v>1</v>
      </c>
      <c r="F131" s="204" t="s">
        <v>145</v>
      </c>
      <c r="G131" s="201"/>
      <c r="H131" s="205">
        <v>24</v>
      </c>
      <c r="I131" s="206"/>
      <c r="J131" s="201"/>
      <c r="K131" s="201"/>
      <c r="L131" s="207"/>
      <c r="M131" s="208"/>
      <c r="N131" s="209"/>
      <c r="O131" s="209"/>
      <c r="P131" s="209"/>
      <c r="Q131" s="209"/>
      <c r="R131" s="209"/>
      <c r="S131" s="209"/>
      <c r="T131" s="210"/>
      <c r="AT131" s="211" t="s">
        <v>132</v>
      </c>
      <c r="AU131" s="211" t="s">
        <v>85</v>
      </c>
      <c r="AV131" s="13" t="s">
        <v>85</v>
      </c>
      <c r="AW131" s="13" t="s">
        <v>31</v>
      </c>
      <c r="AX131" s="13" t="s">
        <v>83</v>
      </c>
      <c r="AY131" s="211" t="s">
        <v>124</v>
      </c>
    </row>
    <row r="132" spans="1:65" s="2" customFormat="1" ht="16.5" customHeight="1">
      <c r="A132" s="33"/>
      <c r="B132" s="34"/>
      <c r="C132" s="216" t="s">
        <v>130</v>
      </c>
      <c r="D132" s="216" t="s">
        <v>146</v>
      </c>
      <c r="E132" s="217" t="s">
        <v>147</v>
      </c>
      <c r="F132" s="218" t="s">
        <v>148</v>
      </c>
      <c r="G132" s="219" t="s">
        <v>149</v>
      </c>
      <c r="H132" s="220">
        <v>24</v>
      </c>
      <c r="I132" s="221"/>
      <c r="J132" s="222">
        <f>ROUND(I132*H132,2)</f>
        <v>0</v>
      </c>
      <c r="K132" s="223"/>
      <c r="L132" s="224"/>
      <c r="M132" s="225" t="s">
        <v>1</v>
      </c>
      <c r="N132" s="226" t="s">
        <v>40</v>
      </c>
      <c r="O132" s="70"/>
      <c r="P132" s="196">
        <f>O132*H132</f>
        <v>0</v>
      </c>
      <c r="Q132" s="196">
        <v>0.03</v>
      </c>
      <c r="R132" s="196">
        <f>Q132*H132</f>
        <v>0.72</v>
      </c>
      <c r="S132" s="196">
        <v>0</v>
      </c>
      <c r="T132" s="197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8" t="s">
        <v>150</v>
      </c>
      <c r="AT132" s="198" t="s">
        <v>146</v>
      </c>
      <c r="AU132" s="198" t="s">
        <v>85</v>
      </c>
      <c r="AY132" s="16" t="s">
        <v>124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6" t="s">
        <v>83</v>
      </c>
      <c r="BK132" s="199">
        <f>ROUND(I132*H132,2)</f>
        <v>0</v>
      </c>
      <c r="BL132" s="16" t="s">
        <v>130</v>
      </c>
      <c r="BM132" s="198" t="s">
        <v>151</v>
      </c>
    </row>
    <row r="133" spans="1:65" s="2" customFormat="1" ht="16.5" customHeight="1">
      <c r="A133" s="33"/>
      <c r="B133" s="34"/>
      <c r="C133" s="186" t="s">
        <v>152</v>
      </c>
      <c r="D133" s="186" t="s">
        <v>126</v>
      </c>
      <c r="E133" s="187" t="s">
        <v>153</v>
      </c>
      <c r="F133" s="188" t="s">
        <v>154</v>
      </c>
      <c r="G133" s="189" t="s">
        <v>143</v>
      </c>
      <c r="H133" s="190">
        <v>24</v>
      </c>
      <c r="I133" s="191"/>
      <c r="J133" s="192">
        <f>ROUND(I133*H133,2)</f>
        <v>0</v>
      </c>
      <c r="K133" s="193"/>
      <c r="L133" s="38"/>
      <c r="M133" s="194" t="s">
        <v>1</v>
      </c>
      <c r="N133" s="195" t="s">
        <v>40</v>
      </c>
      <c r="O133" s="70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8" t="s">
        <v>130</v>
      </c>
      <c r="AT133" s="198" t="s">
        <v>126</v>
      </c>
      <c r="AU133" s="198" t="s">
        <v>85</v>
      </c>
      <c r="AY133" s="16" t="s">
        <v>124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6" t="s">
        <v>83</v>
      </c>
      <c r="BK133" s="199">
        <f>ROUND(I133*H133,2)</f>
        <v>0</v>
      </c>
      <c r="BL133" s="16" t="s">
        <v>130</v>
      </c>
      <c r="BM133" s="198" t="s">
        <v>155</v>
      </c>
    </row>
    <row r="134" spans="1:65" s="2" customFormat="1" ht="19.5">
      <c r="A134" s="33"/>
      <c r="B134" s="34"/>
      <c r="C134" s="35"/>
      <c r="D134" s="202" t="s">
        <v>137</v>
      </c>
      <c r="E134" s="35"/>
      <c r="F134" s="212" t="s">
        <v>156</v>
      </c>
      <c r="G134" s="35"/>
      <c r="H134" s="35"/>
      <c r="I134" s="213"/>
      <c r="J134" s="35"/>
      <c r="K134" s="35"/>
      <c r="L134" s="38"/>
      <c r="M134" s="214"/>
      <c r="N134" s="215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137</v>
      </c>
      <c r="AU134" s="16" t="s">
        <v>85</v>
      </c>
    </row>
    <row r="135" spans="1:65" s="12" customFormat="1" ht="22.9" customHeight="1">
      <c r="B135" s="170"/>
      <c r="C135" s="171"/>
      <c r="D135" s="172" t="s">
        <v>74</v>
      </c>
      <c r="E135" s="184" t="s">
        <v>130</v>
      </c>
      <c r="F135" s="184" t="s">
        <v>157</v>
      </c>
      <c r="G135" s="171"/>
      <c r="H135" s="171"/>
      <c r="I135" s="174"/>
      <c r="J135" s="185">
        <f>BK135</f>
        <v>0</v>
      </c>
      <c r="K135" s="171"/>
      <c r="L135" s="176"/>
      <c r="M135" s="177"/>
      <c r="N135" s="178"/>
      <c r="O135" s="178"/>
      <c r="P135" s="179">
        <f>SUM(P136:P142)</f>
        <v>0</v>
      </c>
      <c r="Q135" s="178"/>
      <c r="R135" s="179">
        <f>SUM(R136:R142)</f>
        <v>462.30799999999999</v>
      </c>
      <c r="S135" s="178"/>
      <c r="T135" s="180">
        <f>SUM(T136:T142)</f>
        <v>0</v>
      </c>
      <c r="AR135" s="181" t="s">
        <v>83</v>
      </c>
      <c r="AT135" s="182" t="s">
        <v>74</v>
      </c>
      <c r="AU135" s="182" t="s">
        <v>83</v>
      </c>
      <c r="AY135" s="181" t="s">
        <v>124</v>
      </c>
      <c r="BK135" s="183">
        <f>SUM(BK136:BK142)</f>
        <v>0</v>
      </c>
    </row>
    <row r="136" spans="1:65" s="2" customFormat="1" ht="21.75" customHeight="1">
      <c r="A136" s="33"/>
      <c r="B136" s="34"/>
      <c r="C136" s="186" t="s">
        <v>158</v>
      </c>
      <c r="D136" s="186" t="s">
        <v>126</v>
      </c>
      <c r="E136" s="187" t="s">
        <v>159</v>
      </c>
      <c r="F136" s="188" t="s">
        <v>160</v>
      </c>
      <c r="G136" s="189" t="s">
        <v>129</v>
      </c>
      <c r="H136" s="190">
        <v>211</v>
      </c>
      <c r="I136" s="191"/>
      <c r="J136" s="192">
        <f>ROUND(I136*H136,2)</f>
        <v>0</v>
      </c>
      <c r="K136" s="193"/>
      <c r="L136" s="38"/>
      <c r="M136" s="194" t="s">
        <v>1</v>
      </c>
      <c r="N136" s="195" t="s">
        <v>40</v>
      </c>
      <c r="O136" s="70"/>
      <c r="P136" s="196">
        <f>O136*H136</f>
        <v>0</v>
      </c>
      <c r="Q136" s="196">
        <v>1.8480000000000001</v>
      </c>
      <c r="R136" s="196">
        <f>Q136*H136</f>
        <v>389.928</v>
      </c>
      <c r="S136" s="196">
        <v>0</v>
      </c>
      <c r="T136" s="197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8" t="s">
        <v>130</v>
      </c>
      <c r="AT136" s="198" t="s">
        <v>126</v>
      </c>
      <c r="AU136" s="198" t="s">
        <v>85</v>
      </c>
      <c r="AY136" s="16" t="s">
        <v>124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6" t="s">
        <v>83</v>
      </c>
      <c r="BK136" s="199">
        <f>ROUND(I136*H136,2)</f>
        <v>0</v>
      </c>
      <c r="BL136" s="16" t="s">
        <v>130</v>
      </c>
      <c r="BM136" s="198" t="s">
        <v>161</v>
      </c>
    </row>
    <row r="137" spans="1:65" s="13" customFormat="1" ht="11.25">
      <c r="B137" s="200"/>
      <c r="C137" s="201"/>
      <c r="D137" s="202" t="s">
        <v>132</v>
      </c>
      <c r="E137" s="203" t="s">
        <v>1</v>
      </c>
      <c r="F137" s="204" t="s">
        <v>162</v>
      </c>
      <c r="G137" s="201"/>
      <c r="H137" s="205">
        <v>211</v>
      </c>
      <c r="I137" s="206"/>
      <c r="J137" s="201"/>
      <c r="K137" s="201"/>
      <c r="L137" s="207"/>
      <c r="M137" s="208"/>
      <c r="N137" s="209"/>
      <c r="O137" s="209"/>
      <c r="P137" s="209"/>
      <c r="Q137" s="209"/>
      <c r="R137" s="209"/>
      <c r="S137" s="209"/>
      <c r="T137" s="210"/>
      <c r="AT137" s="211" t="s">
        <v>132</v>
      </c>
      <c r="AU137" s="211" t="s">
        <v>85</v>
      </c>
      <c r="AV137" s="13" t="s">
        <v>85</v>
      </c>
      <c r="AW137" s="13" t="s">
        <v>31</v>
      </c>
      <c r="AX137" s="13" t="s">
        <v>83</v>
      </c>
      <c r="AY137" s="211" t="s">
        <v>124</v>
      </c>
    </row>
    <row r="138" spans="1:65" s="2" customFormat="1" ht="21.75" customHeight="1">
      <c r="A138" s="33"/>
      <c r="B138" s="34"/>
      <c r="C138" s="186" t="s">
        <v>163</v>
      </c>
      <c r="D138" s="186" t="s">
        <v>126</v>
      </c>
      <c r="E138" s="187" t="s">
        <v>164</v>
      </c>
      <c r="F138" s="188" t="s">
        <v>165</v>
      </c>
      <c r="G138" s="189" t="s">
        <v>129</v>
      </c>
      <c r="H138" s="190">
        <v>47</v>
      </c>
      <c r="I138" s="191"/>
      <c r="J138" s="192">
        <f>ROUND(I138*H138,2)</f>
        <v>0</v>
      </c>
      <c r="K138" s="193"/>
      <c r="L138" s="38"/>
      <c r="M138" s="194" t="s">
        <v>1</v>
      </c>
      <c r="N138" s="195" t="s">
        <v>40</v>
      </c>
      <c r="O138" s="70"/>
      <c r="P138" s="196">
        <f>O138*H138</f>
        <v>0</v>
      </c>
      <c r="Q138" s="196">
        <v>1.54</v>
      </c>
      <c r="R138" s="196">
        <f>Q138*H138</f>
        <v>72.38</v>
      </c>
      <c r="S138" s="196">
        <v>0</v>
      </c>
      <c r="T138" s="197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8" t="s">
        <v>130</v>
      </c>
      <c r="AT138" s="198" t="s">
        <v>126</v>
      </c>
      <c r="AU138" s="198" t="s">
        <v>85</v>
      </c>
      <c r="AY138" s="16" t="s">
        <v>124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6" t="s">
        <v>83</v>
      </c>
      <c r="BK138" s="199">
        <f>ROUND(I138*H138,2)</f>
        <v>0</v>
      </c>
      <c r="BL138" s="16" t="s">
        <v>130</v>
      </c>
      <c r="BM138" s="198" t="s">
        <v>166</v>
      </c>
    </row>
    <row r="139" spans="1:65" s="13" customFormat="1" ht="11.25">
      <c r="B139" s="200"/>
      <c r="C139" s="201"/>
      <c r="D139" s="202" t="s">
        <v>132</v>
      </c>
      <c r="E139" s="203" t="s">
        <v>1</v>
      </c>
      <c r="F139" s="204" t="s">
        <v>167</v>
      </c>
      <c r="G139" s="201"/>
      <c r="H139" s="205">
        <v>47</v>
      </c>
      <c r="I139" s="206"/>
      <c r="J139" s="201"/>
      <c r="K139" s="201"/>
      <c r="L139" s="207"/>
      <c r="M139" s="208"/>
      <c r="N139" s="209"/>
      <c r="O139" s="209"/>
      <c r="P139" s="209"/>
      <c r="Q139" s="209"/>
      <c r="R139" s="209"/>
      <c r="S139" s="209"/>
      <c r="T139" s="210"/>
      <c r="AT139" s="211" t="s">
        <v>132</v>
      </c>
      <c r="AU139" s="211" t="s">
        <v>85</v>
      </c>
      <c r="AV139" s="13" t="s">
        <v>85</v>
      </c>
      <c r="AW139" s="13" t="s">
        <v>31</v>
      </c>
      <c r="AX139" s="13" t="s">
        <v>83</v>
      </c>
      <c r="AY139" s="211" t="s">
        <v>124</v>
      </c>
    </row>
    <row r="140" spans="1:65" s="2" customFormat="1" ht="16.5" customHeight="1">
      <c r="A140" s="33"/>
      <c r="B140" s="34"/>
      <c r="C140" s="186" t="s">
        <v>150</v>
      </c>
      <c r="D140" s="186" t="s">
        <v>126</v>
      </c>
      <c r="E140" s="187" t="s">
        <v>168</v>
      </c>
      <c r="F140" s="188" t="s">
        <v>169</v>
      </c>
      <c r="G140" s="189" t="s">
        <v>170</v>
      </c>
      <c r="H140" s="190">
        <v>438</v>
      </c>
      <c r="I140" s="191"/>
      <c r="J140" s="192">
        <f>ROUND(I140*H140,2)</f>
        <v>0</v>
      </c>
      <c r="K140" s="193"/>
      <c r="L140" s="38"/>
      <c r="M140" s="194" t="s">
        <v>1</v>
      </c>
      <c r="N140" s="195" t="s">
        <v>40</v>
      </c>
      <c r="O140" s="70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8" t="s">
        <v>130</v>
      </c>
      <c r="AT140" s="198" t="s">
        <v>126</v>
      </c>
      <c r="AU140" s="198" t="s">
        <v>85</v>
      </c>
      <c r="AY140" s="16" t="s">
        <v>124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6" t="s">
        <v>83</v>
      </c>
      <c r="BK140" s="199">
        <f>ROUND(I140*H140,2)</f>
        <v>0</v>
      </c>
      <c r="BL140" s="16" t="s">
        <v>130</v>
      </c>
      <c r="BM140" s="198" t="s">
        <v>171</v>
      </c>
    </row>
    <row r="141" spans="1:65" s="2" customFormat="1" ht="39">
      <c r="A141" s="33"/>
      <c r="B141" s="34"/>
      <c r="C141" s="35"/>
      <c r="D141" s="202" t="s">
        <v>137</v>
      </c>
      <c r="E141" s="35"/>
      <c r="F141" s="212" t="s">
        <v>172</v>
      </c>
      <c r="G141" s="35"/>
      <c r="H141" s="35"/>
      <c r="I141" s="213"/>
      <c r="J141" s="35"/>
      <c r="K141" s="35"/>
      <c r="L141" s="38"/>
      <c r="M141" s="214"/>
      <c r="N141" s="215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137</v>
      </c>
      <c r="AU141" s="16" t="s">
        <v>85</v>
      </c>
    </row>
    <row r="142" spans="1:65" s="13" customFormat="1" ht="11.25">
      <c r="B142" s="200"/>
      <c r="C142" s="201"/>
      <c r="D142" s="202" t="s">
        <v>132</v>
      </c>
      <c r="E142" s="203" t="s">
        <v>1</v>
      </c>
      <c r="F142" s="204" t="s">
        <v>173</v>
      </c>
      <c r="G142" s="201"/>
      <c r="H142" s="205">
        <v>438</v>
      </c>
      <c r="I142" s="206"/>
      <c r="J142" s="201"/>
      <c r="K142" s="201"/>
      <c r="L142" s="207"/>
      <c r="M142" s="208"/>
      <c r="N142" s="209"/>
      <c r="O142" s="209"/>
      <c r="P142" s="209"/>
      <c r="Q142" s="209"/>
      <c r="R142" s="209"/>
      <c r="S142" s="209"/>
      <c r="T142" s="210"/>
      <c r="AT142" s="211" t="s">
        <v>132</v>
      </c>
      <c r="AU142" s="211" t="s">
        <v>85</v>
      </c>
      <c r="AV142" s="13" t="s">
        <v>85</v>
      </c>
      <c r="AW142" s="13" t="s">
        <v>31</v>
      </c>
      <c r="AX142" s="13" t="s">
        <v>83</v>
      </c>
      <c r="AY142" s="211" t="s">
        <v>124</v>
      </c>
    </row>
    <row r="143" spans="1:65" s="12" customFormat="1" ht="22.9" customHeight="1">
      <c r="B143" s="170"/>
      <c r="C143" s="171"/>
      <c r="D143" s="172" t="s">
        <v>74</v>
      </c>
      <c r="E143" s="184" t="s">
        <v>174</v>
      </c>
      <c r="F143" s="184" t="s">
        <v>175</v>
      </c>
      <c r="G143" s="171"/>
      <c r="H143" s="171"/>
      <c r="I143" s="174"/>
      <c r="J143" s="185">
        <f>BK143</f>
        <v>0</v>
      </c>
      <c r="K143" s="171"/>
      <c r="L143" s="176"/>
      <c r="M143" s="177"/>
      <c r="N143" s="178"/>
      <c r="O143" s="178"/>
      <c r="P143" s="179">
        <f>SUM(P144:P146)</f>
        <v>0</v>
      </c>
      <c r="Q143" s="178"/>
      <c r="R143" s="179">
        <f>SUM(R144:R146)</f>
        <v>0</v>
      </c>
      <c r="S143" s="178"/>
      <c r="T143" s="180">
        <f>SUM(T144:T146)</f>
        <v>0</v>
      </c>
      <c r="AR143" s="181" t="s">
        <v>83</v>
      </c>
      <c r="AT143" s="182" t="s">
        <v>74</v>
      </c>
      <c r="AU143" s="182" t="s">
        <v>83</v>
      </c>
      <c r="AY143" s="181" t="s">
        <v>124</v>
      </c>
      <c r="BK143" s="183">
        <f>SUM(BK144:BK146)</f>
        <v>0</v>
      </c>
    </row>
    <row r="144" spans="1:65" s="2" customFormat="1" ht="16.5" customHeight="1">
      <c r="A144" s="33"/>
      <c r="B144" s="34"/>
      <c r="C144" s="186" t="s">
        <v>176</v>
      </c>
      <c r="D144" s="186" t="s">
        <v>126</v>
      </c>
      <c r="E144" s="187" t="s">
        <v>177</v>
      </c>
      <c r="F144" s="188" t="s">
        <v>178</v>
      </c>
      <c r="G144" s="189" t="s">
        <v>179</v>
      </c>
      <c r="H144" s="190">
        <v>0.502</v>
      </c>
      <c r="I144" s="191"/>
      <c r="J144" s="192">
        <f>ROUND(I144*H144,2)</f>
        <v>0</v>
      </c>
      <c r="K144" s="193"/>
      <c r="L144" s="38"/>
      <c r="M144" s="194" t="s">
        <v>1</v>
      </c>
      <c r="N144" s="195" t="s">
        <v>40</v>
      </c>
      <c r="O144" s="70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8" t="s">
        <v>130</v>
      </c>
      <c r="AT144" s="198" t="s">
        <v>126</v>
      </c>
      <c r="AU144" s="198" t="s">
        <v>85</v>
      </c>
      <c r="AY144" s="16" t="s">
        <v>124</v>
      </c>
      <c r="BE144" s="199">
        <f>IF(N144="základní",J144,0)</f>
        <v>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6" t="s">
        <v>83</v>
      </c>
      <c r="BK144" s="199">
        <f>ROUND(I144*H144,2)</f>
        <v>0</v>
      </c>
      <c r="BL144" s="16" t="s">
        <v>130</v>
      </c>
      <c r="BM144" s="198" t="s">
        <v>180</v>
      </c>
    </row>
    <row r="145" spans="1:65" s="2" customFormat="1" ht="29.25">
      <c r="A145" s="33"/>
      <c r="B145" s="34"/>
      <c r="C145" s="35"/>
      <c r="D145" s="202" t="s">
        <v>137</v>
      </c>
      <c r="E145" s="35"/>
      <c r="F145" s="212" t="s">
        <v>181</v>
      </c>
      <c r="G145" s="35"/>
      <c r="H145" s="35"/>
      <c r="I145" s="213"/>
      <c r="J145" s="35"/>
      <c r="K145" s="35"/>
      <c r="L145" s="38"/>
      <c r="M145" s="214"/>
      <c r="N145" s="215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137</v>
      </c>
      <c r="AU145" s="16" t="s">
        <v>85</v>
      </c>
    </row>
    <row r="146" spans="1:65" s="13" customFormat="1" ht="11.25">
      <c r="B146" s="200"/>
      <c r="C146" s="201"/>
      <c r="D146" s="202" t="s">
        <v>132</v>
      </c>
      <c r="E146" s="203" t="s">
        <v>1</v>
      </c>
      <c r="F146" s="204" t="s">
        <v>182</v>
      </c>
      <c r="G146" s="201"/>
      <c r="H146" s="205">
        <v>0.502</v>
      </c>
      <c r="I146" s="206"/>
      <c r="J146" s="201"/>
      <c r="K146" s="201"/>
      <c r="L146" s="207"/>
      <c r="M146" s="208"/>
      <c r="N146" s="209"/>
      <c r="O146" s="209"/>
      <c r="P146" s="209"/>
      <c r="Q146" s="209"/>
      <c r="R146" s="209"/>
      <c r="S146" s="209"/>
      <c r="T146" s="210"/>
      <c r="AT146" s="211" t="s">
        <v>132</v>
      </c>
      <c r="AU146" s="211" t="s">
        <v>85</v>
      </c>
      <c r="AV146" s="13" t="s">
        <v>85</v>
      </c>
      <c r="AW146" s="13" t="s">
        <v>31</v>
      </c>
      <c r="AX146" s="13" t="s">
        <v>83</v>
      </c>
      <c r="AY146" s="211" t="s">
        <v>124</v>
      </c>
    </row>
    <row r="147" spans="1:65" s="12" customFormat="1" ht="22.9" customHeight="1">
      <c r="B147" s="170"/>
      <c r="C147" s="171"/>
      <c r="D147" s="172" t="s">
        <v>74</v>
      </c>
      <c r="E147" s="184" t="s">
        <v>183</v>
      </c>
      <c r="F147" s="184" t="s">
        <v>184</v>
      </c>
      <c r="G147" s="171"/>
      <c r="H147" s="171"/>
      <c r="I147" s="174"/>
      <c r="J147" s="185">
        <f>BK147</f>
        <v>0</v>
      </c>
      <c r="K147" s="171"/>
      <c r="L147" s="176"/>
      <c r="M147" s="177"/>
      <c r="N147" s="178"/>
      <c r="O147" s="178"/>
      <c r="P147" s="179">
        <f>SUM(P148:P149)</f>
        <v>0</v>
      </c>
      <c r="Q147" s="178"/>
      <c r="R147" s="179">
        <f>SUM(R148:R149)</f>
        <v>0</v>
      </c>
      <c r="S147" s="178"/>
      <c r="T147" s="180">
        <f>SUM(T148:T149)</f>
        <v>0</v>
      </c>
      <c r="AR147" s="181" t="s">
        <v>83</v>
      </c>
      <c r="AT147" s="182" t="s">
        <v>74</v>
      </c>
      <c r="AU147" s="182" t="s">
        <v>83</v>
      </c>
      <c r="AY147" s="181" t="s">
        <v>124</v>
      </c>
      <c r="BK147" s="183">
        <f>SUM(BK148:BK149)</f>
        <v>0</v>
      </c>
    </row>
    <row r="148" spans="1:65" s="2" customFormat="1" ht="16.5" customHeight="1">
      <c r="A148" s="33"/>
      <c r="B148" s="34"/>
      <c r="C148" s="186" t="s">
        <v>185</v>
      </c>
      <c r="D148" s="186" t="s">
        <v>126</v>
      </c>
      <c r="E148" s="187" t="s">
        <v>186</v>
      </c>
      <c r="F148" s="188" t="s">
        <v>187</v>
      </c>
      <c r="G148" s="189" t="s">
        <v>179</v>
      </c>
      <c r="H148" s="190">
        <v>463.02800000000002</v>
      </c>
      <c r="I148" s="191"/>
      <c r="J148" s="192">
        <f>ROUND(I148*H148,2)</f>
        <v>0</v>
      </c>
      <c r="K148" s="193"/>
      <c r="L148" s="38"/>
      <c r="M148" s="194" t="s">
        <v>1</v>
      </c>
      <c r="N148" s="195" t="s">
        <v>40</v>
      </c>
      <c r="O148" s="70"/>
      <c r="P148" s="196">
        <f>O148*H148</f>
        <v>0</v>
      </c>
      <c r="Q148" s="196">
        <v>0</v>
      </c>
      <c r="R148" s="196">
        <f>Q148*H148</f>
        <v>0</v>
      </c>
      <c r="S148" s="196">
        <v>0</v>
      </c>
      <c r="T148" s="197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8" t="s">
        <v>130</v>
      </c>
      <c r="AT148" s="198" t="s">
        <v>126</v>
      </c>
      <c r="AU148" s="198" t="s">
        <v>85</v>
      </c>
      <c r="AY148" s="16" t="s">
        <v>124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16" t="s">
        <v>83</v>
      </c>
      <c r="BK148" s="199">
        <f>ROUND(I148*H148,2)</f>
        <v>0</v>
      </c>
      <c r="BL148" s="16" t="s">
        <v>130</v>
      </c>
      <c r="BM148" s="198" t="s">
        <v>188</v>
      </c>
    </row>
    <row r="149" spans="1:65" s="2" customFormat="1" ht="19.5">
      <c r="A149" s="33"/>
      <c r="B149" s="34"/>
      <c r="C149" s="35"/>
      <c r="D149" s="202" t="s">
        <v>137</v>
      </c>
      <c r="E149" s="35"/>
      <c r="F149" s="212" t="s">
        <v>189</v>
      </c>
      <c r="G149" s="35"/>
      <c r="H149" s="35"/>
      <c r="I149" s="213"/>
      <c r="J149" s="35"/>
      <c r="K149" s="35"/>
      <c r="L149" s="38"/>
      <c r="M149" s="227"/>
      <c r="N149" s="228"/>
      <c r="O149" s="229"/>
      <c r="P149" s="229"/>
      <c r="Q149" s="229"/>
      <c r="R149" s="229"/>
      <c r="S149" s="229"/>
      <c r="T149" s="230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137</v>
      </c>
      <c r="AU149" s="16" t="s">
        <v>85</v>
      </c>
    </row>
    <row r="150" spans="1:65" s="2" customFormat="1" ht="6.95" customHeight="1">
      <c r="A150" s="33"/>
      <c r="B150" s="53"/>
      <c r="C150" s="54"/>
      <c r="D150" s="54"/>
      <c r="E150" s="54"/>
      <c r="F150" s="54"/>
      <c r="G150" s="54"/>
      <c r="H150" s="54"/>
      <c r="I150" s="54"/>
      <c r="J150" s="54"/>
      <c r="K150" s="54"/>
      <c r="L150" s="38"/>
      <c r="M150" s="33"/>
      <c r="O150" s="33"/>
      <c r="P150" s="33"/>
      <c r="Q150" s="33"/>
      <c r="R150" s="33"/>
      <c r="S150" s="33"/>
      <c r="T150" s="33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</row>
  </sheetData>
  <sheetProtection algorithmName="SHA-512" hashValue="4YM/KlAc6W9ruRzKYs2aXYpCKzWvcjKU0hraeYxZ2xTfxtbSm9LowpFl0VqgaxSAnt0O18OwUJRofX1z6BGuEw==" saltValue="ui/AssgyzXtZaWPwrMnoMcEL+jZJIeCD56jw+UaLCLrp9wLLyF1t4V8YUBGqlB6hrViyO25wKsxw9HTWRN0i0g==" spinCount="100000" sheet="1" objects="1" scenarios="1" formatColumns="0" formatRows="0" autoFilter="0"/>
  <autoFilter ref="C121:K149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6" t="s">
        <v>88</v>
      </c>
    </row>
    <row r="3" spans="1:46" s="1" customFormat="1" ht="6.95" hidden="1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85</v>
      </c>
    </row>
    <row r="4" spans="1:46" s="1" customFormat="1" ht="24.95" hidden="1" customHeight="1">
      <c r="B4" s="19"/>
      <c r="D4" s="109" t="s">
        <v>95</v>
      </c>
      <c r="L4" s="19"/>
      <c r="M4" s="110" t="s">
        <v>10</v>
      </c>
      <c r="AT4" s="16" t="s">
        <v>4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111" t="s">
        <v>16</v>
      </c>
      <c r="L6" s="19"/>
    </row>
    <row r="7" spans="1:46" s="1" customFormat="1" ht="16.5" hidden="1" customHeight="1">
      <c r="B7" s="19"/>
      <c r="E7" s="290" t="str">
        <f>'Rekapitulace stavby'!K6</f>
        <v>VT Husí potok km 10,140 - 10,802, odstranění PŠ 09/2024</v>
      </c>
      <c r="F7" s="291"/>
      <c r="G7" s="291"/>
      <c r="H7" s="291"/>
      <c r="L7" s="19"/>
    </row>
    <row r="8" spans="1:46" s="2" customFormat="1" ht="12" hidden="1" customHeight="1">
      <c r="A8" s="33"/>
      <c r="B8" s="38"/>
      <c r="C8" s="33"/>
      <c r="D8" s="111" t="s">
        <v>96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8"/>
      <c r="C9" s="33"/>
      <c r="D9" s="33"/>
      <c r="E9" s="292" t="s">
        <v>190</v>
      </c>
      <c r="F9" s="293"/>
      <c r="G9" s="293"/>
      <c r="H9" s="293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 hidden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6. 5. 2025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hidden="1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26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hidden="1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8"/>
      <c r="C17" s="33"/>
      <c r="D17" s="111" t="s">
        <v>27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8"/>
      <c r="C18" s="33"/>
      <c r="D18" s="33"/>
      <c r="E18" s="294" t="str">
        <f>'Rekapitulace stavby'!E14</f>
        <v>Vyplň údaj</v>
      </c>
      <c r="F18" s="295"/>
      <c r="G18" s="295"/>
      <c r="H18" s="295"/>
      <c r="I18" s="111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8"/>
      <c r="C20" s="33"/>
      <c r="D20" s="111" t="s">
        <v>29</v>
      </c>
      <c r="E20" s="33"/>
      <c r="F20" s="33"/>
      <c r="G20" s="33"/>
      <c r="H20" s="33"/>
      <c r="I20" s="111" t="s">
        <v>25</v>
      </c>
      <c r="J20" s="112" t="s">
        <v>1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8"/>
      <c r="C21" s="33"/>
      <c r="D21" s="33"/>
      <c r="E21" s="112" t="s">
        <v>30</v>
      </c>
      <c r="F21" s="33"/>
      <c r="G21" s="33"/>
      <c r="H21" s="33"/>
      <c r="I21" s="111" t="s">
        <v>26</v>
      </c>
      <c r="J21" s="112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8"/>
      <c r="C23" s="33"/>
      <c r="D23" s="111" t="s">
        <v>32</v>
      </c>
      <c r="E23" s="33"/>
      <c r="F23" s="33"/>
      <c r="G23" s="33"/>
      <c r="H23" s="33"/>
      <c r="I23" s="111" t="s">
        <v>25</v>
      </c>
      <c r="J23" s="112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8"/>
      <c r="C24" s="33"/>
      <c r="D24" s="33"/>
      <c r="E24" s="112" t="s">
        <v>33</v>
      </c>
      <c r="F24" s="33"/>
      <c r="G24" s="33"/>
      <c r="H24" s="33"/>
      <c r="I24" s="111" t="s">
        <v>26</v>
      </c>
      <c r="J24" s="112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8"/>
      <c r="C26" s="33"/>
      <c r="D26" s="111" t="s">
        <v>34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>
      <c r="A27" s="114"/>
      <c r="B27" s="115"/>
      <c r="C27" s="114"/>
      <c r="D27" s="114"/>
      <c r="E27" s="296" t="s">
        <v>1</v>
      </c>
      <c r="F27" s="296"/>
      <c r="G27" s="296"/>
      <c r="H27" s="296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hidden="1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>
      <c r="A30" s="33"/>
      <c r="B30" s="38"/>
      <c r="C30" s="33"/>
      <c r="D30" s="118" t="s">
        <v>35</v>
      </c>
      <c r="E30" s="33"/>
      <c r="F30" s="33"/>
      <c r="G30" s="33"/>
      <c r="H30" s="33"/>
      <c r="I30" s="33"/>
      <c r="J30" s="119">
        <f>ROUND(J123,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>
      <c r="A32" s="33"/>
      <c r="B32" s="38"/>
      <c r="C32" s="33"/>
      <c r="D32" s="33"/>
      <c r="E32" s="33"/>
      <c r="F32" s="120" t="s">
        <v>37</v>
      </c>
      <c r="G32" s="33"/>
      <c r="H32" s="33"/>
      <c r="I32" s="120" t="s">
        <v>36</v>
      </c>
      <c r="J32" s="120" t="s">
        <v>38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121" t="s">
        <v>39</v>
      </c>
      <c r="E33" s="111" t="s">
        <v>40</v>
      </c>
      <c r="F33" s="122">
        <f>ROUND((SUM(BE123:BE185)),  2)</f>
        <v>0</v>
      </c>
      <c r="G33" s="33"/>
      <c r="H33" s="33"/>
      <c r="I33" s="123">
        <v>0.21</v>
      </c>
      <c r="J33" s="122">
        <f>ROUND(((SUM(BE123:BE185))*I33),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11" t="s">
        <v>41</v>
      </c>
      <c r="F34" s="122">
        <f>ROUND((SUM(BF123:BF185)),  2)</f>
        <v>0</v>
      </c>
      <c r="G34" s="33"/>
      <c r="H34" s="33"/>
      <c r="I34" s="123">
        <v>0.12</v>
      </c>
      <c r="J34" s="122">
        <f>ROUND(((SUM(BF123:BF185))*I34),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42</v>
      </c>
      <c r="F35" s="122">
        <f>ROUND((SUM(BG123:BG185)),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43</v>
      </c>
      <c r="F36" s="122">
        <f>ROUND((SUM(BH123:BH185)),  2)</f>
        <v>0</v>
      </c>
      <c r="G36" s="33"/>
      <c r="H36" s="33"/>
      <c r="I36" s="123">
        <v>0.12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44</v>
      </c>
      <c r="F37" s="122">
        <f>ROUND((SUM(BI123:BI185)),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hidden="1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>
      <c r="A39" s="33"/>
      <c r="B39" s="38"/>
      <c r="C39" s="124"/>
      <c r="D39" s="125" t="s">
        <v>45</v>
      </c>
      <c r="E39" s="126"/>
      <c r="F39" s="126"/>
      <c r="G39" s="127" t="s">
        <v>46</v>
      </c>
      <c r="H39" s="128" t="s">
        <v>47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hidden="1" customHeight="1">
      <c r="B41" s="19"/>
      <c r="L41" s="19"/>
    </row>
    <row r="42" spans="1:31" s="1" customFormat="1" ht="14.45" hidden="1" customHeight="1">
      <c r="B42" s="19"/>
      <c r="L42" s="19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50"/>
      <c r="D50" s="131" t="s">
        <v>48</v>
      </c>
      <c r="E50" s="132"/>
      <c r="F50" s="132"/>
      <c r="G50" s="131" t="s">
        <v>49</v>
      </c>
      <c r="H50" s="132"/>
      <c r="I50" s="132"/>
      <c r="J50" s="132"/>
      <c r="K50" s="132"/>
      <c r="L50" s="50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t="12.75" hidden="1">
      <c r="A61" s="33"/>
      <c r="B61" s="38"/>
      <c r="C61" s="33"/>
      <c r="D61" s="133" t="s">
        <v>50</v>
      </c>
      <c r="E61" s="134"/>
      <c r="F61" s="135" t="s">
        <v>51</v>
      </c>
      <c r="G61" s="133" t="s">
        <v>50</v>
      </c>
      <c r="H61" s="134"/>
      <c r="I61" s="134"/>
      <c r="J61" s="136" t="s">
        <v>51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t="12.75" hidden="1">
      <c r="A65" s="33"/>
      <c r="B65" s="38"/>
      <c r="C65" s="33"/>
      <c r="D65" s="131" t="s">
        <v>52</v>
      </c>
      <c r="E65" s="137"/>
      <c r="F65" s="137"/>
      <c r="G65" s="131" t="s">
        <v>53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t="12.75" hidden="1">
      <c r="A76" s="33"/>
      <c r="B76" s="38"/>
      <c r="C76" s="33"/>
      <c r="D76" s="133" t="s">
        <v>50</v>
      </c>
      <c r="E76" s="134"/>
      <c r="F76" s="135" t="s">
        <v>51</v>
      </c>
      <c r="G76" s="133" t="s">
        <v>50</v>
      </c>
      <c r="H76" s="134"/>
      <c r="I76" s="134"/>
      <c r="J76" s="136" t="s">
        <v>51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hidden="1" customHeight="1">
      <c r="A82" s="33"/>
      <c r="B82" s="34"/>
      <c r="C82" s="22" t="s">
        <v>98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hidden="1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hidden="1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hidden="1" customHeight="1">
      <c r="A85" s="33"/>
      <c r="B85" s="34"/>
      <c r="C85" s="35"/>
      <c r="D85" s="35"/>
      <c r="E85" s="297" t="str">
        <f>E7</f>
        <v>VT Husí potok km 10,140 - 10,802, odstranění PŠ 09/2024</v>
      </c>
      <c r="F85" s="298"/>
      <c r="G85" s="298"/>
      <c r="H85" s="298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hidden="1" customHeight="1">
      <c r="A86" s="33"/>
      <c r="B86" s="34"/>
      <c r="C86" s="28" t="s">
        <v>96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hidden="1" customHeight="1">
      <c r="A87" s="33"/>
      <c r="B87" s="34"/>
      <c r="C87" s="35"/>
      <c r="D87" s="35"/>
      <c r="E87" s="249" t="str">
        <f>E9</f>
        <v>SO 02 - Podélné opevnění</v>
      </c>
      <c r="F87" s="299"/>
      <c r="G87" s="299"/>
      <c r="H87" s="299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hidden="1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hidden="1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6. 5. 2025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hidden="1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hidden="1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29</v>
      </c>
      <c r="J91" s="31" t="str">
        <f>E21</f>
        <v>HydroIdea s.r.o.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hidden="1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28" t="s">
        <v>32</v>
      </c>
      <c r="J92" s="31" t="str">
        <f>E24</f>
        <v>Ing Jerzy Nowak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hidden="1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hidden="1" customHeight="1">
      <c r="A94" s="33"/>
      <c r="B94" s="34"/>
      <c r="C94" s="142" t="s">
        <v>99</v>
      </c>
      <c r="D94" s="143"/>
      <c r="E94" s="143"/>
      <c r="F94" s="143"/>
      <c r="G94" s="143"/>
      <c r="H94" s="143"/>
      <c r="I94" s="143"/>
      <c r="J94" s="144" t="s">
        <v>100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hidden="1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hidden="1" customHeight="1">
      <c r="A96" s="33"/>
      <c r="B96" s="34"/>
      <c r="C96" s="145" t="s">
        <v>101</v>
      </c>
      <c r="D96" s="35"/>
      <c r="E96" s="35"/>
      <c r="F96" s="35"/>
      <c r="G96" s="35"/>
      <c r="H96" s="35"/>
      <c r="I96" s="35"/>
      <c r="J96" s="83">
        <f>J123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102</v>
      </c>
    </row>
    <row r="97" spans="1:31" s="9" customFormat="1" ht="24.95" hidden="1" customHeight="1">
      <c r="B97" s="146"/>
      <c r="C97" s="147"/>
      <c r="D97" s="148" t="s">
        <v>103</v>
      </c>
      <c r="E97" s="149"/>
      <c r="F97" s="149"/>
      <c r="G97" s="149"/>
      <c r="H97" s="149"/>
      <c r="I97" s="149"/>
      <c r="J97" s="150">
        <f>J124</f>
        <v>0</v>
      </c>
      <c r="K97" s="147"/>
      <c r="L97" s="151"/>
    </row>
    <row r="98" spans="1:31" s="10" customFormat="1" ht="19.899999999999999" hidden="1" customHeight="1">
      <c r="B98" s="152"/>
      <c r="C98" s="153"/>
      <c r="D98" s="154" t="s">
        <v>104</v>
      </c>
      <c r="E98" s="155"/>
      <c r="F98" s="155"/>
      <c r="G98" s="155"/>
      <c r="H98" s="155"/>
      <c r="I98" s="155"/>
      <c r="J98" s="156">
        <f>J125</f>
        <v>0</v>
      </c>
      <c r="K98" s="153"/>
      <c r="L98" s="157"/>
    </row>
    <row r="99" spans="1:31" s="10" customFormat="1" ht="19.899999999999999" hidden="1" customHeight="1">
      <c r="B99" s="152"/>
      <c r="C99" s="153"/>
      <c r="D99" s="154" t="s">
        <v>191</v>
      </c>
      <c r="E99" s="155"/>
      <c r="F99" s="155"/>
      <c r="G99" s="155"/>
      <c r="H99" s="155"/>
      <c r="I99" s="155"/>
      <c r="J99" s="156">
        <f>J136</f>
        <v>0</v>
      </c>
      <c r="K99" s="153"/>
      <c r="L99" s="157"/>
    </row>
    <row r="100" spans="1:31" s="10" customFormat="1" ht="19.899999999999999" hidden="1" customHeight="1">
      <c r="B100" s="152"/>
      <c r="C100" s="153"/>
      <c r="D100" s="154" t="s">
        <v>106</v>
      </c>
      <c r="E100" s="155"/>
      <c r="F100" s="155"/>
      <c r="G100" s="155"/>
      <c r="H100" s="155"/>
      <c r="I100" s="155"/>
      <c r="J100" s="156">
        <f>J152</f>
        <v>0</v>
      </c>
      <c r="K100" s="153"/>
      <c r="L100" s="157"/>
    </row>
    <row r="101" spans="1:31" s="10" customFormat="1" ht="19.899999999999999" hidden="1" customHeight="1">
      <c r="B101" s="152"/>
      <c r="C101" s="153"/>
      <c r="D101" s="154" t="s">
        <v>192</v>
      </c>
      <c r="E101" s="155"/>
      <c r="F101" s="155"/>
      <c r="G101" s="155"/>
      <c r="H101" s="155"/>
      <c r="I101" s="155"/>
      <c r="J101" s="156">
        <f>J165</f>
        <v>0</v>
      </c>
      <c r="K101" s="153"/>
      <c r="L101" s="157"/>
    </row>
    <row r="102" spans="1:31" s="10" customFormat="1" ht="19.899999999999999" hidden="1" customHeight="1">
      <c r="B102" s="152"/>
      <c r="C102" s="153"/>
      <c r="D102" s="154" t="s">
        <v>107</v>
      </c>
      <c r="E102" s="155"/>
      <c r="F102" s="155"/>
      <c r="G102" s="155"/>
      <c r="H102" s="155"/>
      <c r="I102" s="155"/>
      <c r="J102" s="156">
        <f>J178</f>
        <v>0</v>
      </c>
      <c r="K102" s="153"/>
      <c r="L102" s="157"/>
    </row>
    <row r="103" spans="1:31" s="10" customFormat="1" ht="19.899999999999999" hidden="1" customHeight="1">
      <c r="B103" s="152"/>
      <c r="C103" s="153"/>
      <c r="D103" s="154" t="s">
        <v>108</v>
      </c>
      <c r="E103" s="155"/>
      <c r="F103" s="155"/>
      <c r="G103" s="155"/>
      <c r="H103" s="155"/>
      <c r="I103" s="155"/>
      <c r="J103" s="156">
        <f>J184</f>
        <v>0</v>
      </c>
      <c r="K103" s="153"/>
      <c r="L103" s="157"/>
    </row>
    <row r="104" spans="1:31" s="2" customFormat="1" ht="21.75" hidden="1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hidden="1" customHeight="1">
      <c r="A105" s="33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ht="11.25" hidden="1"/>
    <row r="107" spans="1:31" ht="11.25" hidden="1"/>
    <row r="108" spans="1:31" ht="11.25" hidden="1"/>
    <row r="109" spans="1:31" s="2" customFormat="1" ht="6.95" customHeight="1">
      <c r="A109" s="33"/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24.95" customHeight="1">
      <c r="A110" s="33"/>
      <c r="B110" s="34"/>
      <c r="C110" s="22" t="s">
        <v>109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16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297" t="str">
        <f>E7</f>
        <v>VT Husí potok km 10,140 - 10,802, odstranění PŠ 09/2024</v>
      </c>
      <c r="F113" s="298"/>
      <c r="G113" s="298"/>
      <c r="H113" s="298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96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5"/>
      <c r="D115" s="35"/>
      <c r="E115" s="249" t="str">
        <f>E9</f>
        <v>SO 02 - Podélné opevnění</v>
      </c>
      <c r="F115" s="299"/>
      <c r="G115" s="299"/>
      <c r="H115" s="299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20</v>
      </c>
      <c r="D117" s="35"/>
      <c r="E117" s="35"/>
      <c r="F117" s="26" t="str">
        <f>F12</f>
        <v xml:space="preserve"> </v>
      </c>
      <c r="G117" s="35"/>
      <c r="H117" s="35"/>
      <c r="I117" s="28" t="s">
        <v>22</v>
      </c>
      <c r="J117" s="65" t="str">
        <f>IF(J12="","",J12)</f>
        <v>6. 5. 2025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24</v>
      </c>
      <c r="D119" s="35"/>
      <c r="E119" s="35"/>
      <c r="F119" s="26" t="str">
        <f>E15</f>
        <v xml:space="preserve"> </v>
      </c>
      <c r="G119" s="35"/>
      <c r="H119" s="35"/>
      <c r="I119" s="28" t="s">
        <v>29</v>
      </c>
      <c r="J119" s="31" t="str">
        <f>E21</f>
        <v>HydroIdea s.r.o.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27</v>
      </c>
      <c r="D120" s="35"/>
      <c r="E120" s="35"/>
      <c r="F120" s="26" t="str">
        <f>IF(E18="","",E18)</f>
        <v>Vyplň údaj</v>
      </c>
      <c r="G120" s="35"/>
      <c r="H120" s="35"/>
      <c r="I120" s="28" t="s">
        <v>32</v>
      </c>
      <c r="J120" s="31" t="str">
        <f>E24</f>
        <v>Ing Jerzy Nowak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3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1" customFormat="1" ht="29.25" customHeight="1">
      <c r="A122" s="158"/>
      <c r="B122" s="159"/>
      <c r="C122" s="160" t="s">
        <v>110</v>
      </c>
      <c r="D122" s="161" t="s">
        <v>60</v>
      </c>
      <c r="E122" s="161" t="s">
        <v>56</v>
      </c>
      <c r="F122" s="161" t="s">
        <v>57</v>
      </c>
      <c r="G122" s="161" t="s">
        <v>111</v>
      </c>
      <c r="H122" s="161" t="s">
        <v>112</v>
      </c>
      <c r="I122" s="161" t="s">
        <v>113</v>
      </c>
      <c r="J122" s="162" t="s">
        <v>100</v>
      </c>
      <c r="K122" s="163" t="s">
        <v>114</v>
      </c>
      <c r="L122" s="164"/>
      <c r="M122" s="74" t="s">
        <v>1</v>
      </c>
      <c r="N122" s="75" t="s">
        <v>39</v>
      </c>
      <c r="O122" s="75" t="s">
        <v>115</v>
      </c>
      <c r="P122" s="75" t="s">
        <v>116</v>
      </c>
      <c r="Q122" s="75" t="s">
        <v>117</v>
      </c>
      <c r="R122" s="75" t="s">
        <v>118</v>
      </c>
      <c r="S122" s="75" t="s">
        <v>119</v>
      </c>
      <c r="T122" s="76" t="s">
        <v>120</v>
      </c>
      <c r="U122" s="158"/>
      <c r="V122" s="158"/>
      <c r="W122" s="158"/>
      <c r="X122" s="158"/>
      <c r="Y122" s="158"/>
      <c r="Z122" s="158"/>
      <c r="AA122" s="158"/>
      <c r="AB122" s="158"/>
      <c r="AC122" s="158"/>
      <c r="AD122" s="158"/>
      <c r="AE122" s="158"/>
    </row>
    <row r="123" spans="1:65" s="2" customFormat="1" ht="22.9" customHeight="1">
      <c r="A123" s="33"/>
      <c r="B123" s="34"/>
      <c r="C123" s="81" t="s">
        <v>121</v>
      </c>
      <c r="D123" s="35"/>
      <c r="E123" s="35"/>
      <c r="F123" s="35"/>
      <c r="G123" s="35"/>
      <c r="H123" s="35"/>
      <c r="I123" s="35"/>
      <c r="J123" s="165">
        <f>BK123</f>
        <v>0</v>
      </c>
      <c r="K123" s="35"/>
      <c r="L123" s="38"/>
      <c r="M123" s="77"/>
      <c r="N123" s="166"/>
      <c r="O123" s="78"/>
      <c r="P123" s="167">
        <f>P124</f>
        <v>0</v>
      </c>
      <c r="Q123" s="78"/>
      <c r="R123" s="167">
        <f>R124</f>
        <v>105.56948254999999</v>
      </c>
      <c r="S123" s="78"/>
      <c r="T123" s="168">
        <f>T124</f>
        <v>87.506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74</v>
      </c>
      <c r="AU123" s="16" t="s">
        <v>102</v>
      </c>
      <c r="BK123" s="169">
        <f>BK124</f>
        <v>0</v>
      </c>
    </row>
    <row r="124" spans="1:65" s="12" customFormat="1" ht="25.9" customHeight="1">
      <c r="B124" s="170"/>
      <c r="C124" s="171"/>
      <c r="D124" s="172" t="s">
        <v>74</v>
      </c>
      <c r="E124" s="173" t="s">
        <v>122</v>
      </c>
      <c r="F124" s="173" t="s">
        <v>123</v>
      </c>
      <c r="G124" s="171"/>
      <c r="H124" s="171"/>
      <c r="I124" s="174"/>
      <c r="J124" s="175">
        <f>BK124</f>
        <v>0</v>
      </c>
      <c r="K124" s="171"/>
      <c r="L124" s="176"/>
      <c r="M124" s="177"/>
      <c r="N124" s="178"/>
      <c r="O124" s="178"/>
      <c r="P124" s="179">
        <f>P125+P136+P152+P165+P178+P184</f>
        <v>0</v>
      </c>
      <c r="Q124" s="178"/>
      <c r="R124" s="179">
        <f>R125+R136+R152+R165+R178+R184</f>
        <v>105.56948254999999</v>
      </c>
      <c r="S124" s="178"/>
      <c r="T124" s="180">
        <f>T125+T136+T152+T165+T178+T184</f>
        <v>87.506</v>
      </c>
      <c r="AR124" s="181" t="s">
        <v>83</v>
      </c>
      <c r="AT124" s="182" t="s">
        <v>74</v>
      </c>
      <c r="AU124" s="182" t="s">
        <v>75</v>
      </c>
      <c r="AY124" s="181" t="s">
        <v>124</v>
      </c>
      <c r="BK124" s="183">
        <f>BK125+BK136+BK152+BK165+BK178+BK184</f>
        <v>0</v>
      </c>
    </row>
    <row r="125" spans="1:65" s="12" customFormat="1" ht="22.9" customHeight="1">
      <c r="B125" s="170"/>
      <c r="C125" s="171"/>
      <c r="D125" s="172" t="s">
        <v>74</v>
      </c>
      <c r="E125" s="184" t="s">
        <v>83</v>
      </c>
      <c r="F125" s="184" t="s">
        <v>125</v>
      </c>
      <c r="G125" s="171"/>
      <c r="H125" s="171"/>
      <c r="I125" s="174"/>
      <c r="J125" s="185">
        <f>BK125</f>
        <v>0</v>
      </c>
      <c r="K125" s="171"/>
      <c r="L125" s="176"/>
      <c r="M125" s="177"/>
      <c r="N125" s="178"/>
      <c r="O125" s="178"/>
      <c r="P125" s="179">
        <f>SUM(P126:P135)</f>
        <v>0</v>
      </c>
      <c r="Q125" s="178"/>
      <c r="R125" s="179">
        <f>SUM(R126:R135)</f>
        <v>38</v>
      </c>
      <c r="S125" s="178"/>
      <c r="T125" s="180">
        <f>SUM(T126:T135)</f>
        <v>28.5</v>
      </c>
      <c r="AR125" s="181" t="s">
        <v>83</v>
      </c>
      <c r="AT125" s="182" t="s">
        <v>74</v>
      </c>
      <c r="AU125" s="182" t="s">
        <v>83</v>
      </c>
      <c r="AY125" s="181" t="s">
        <v>124</v>
      </c>
      <c r="BK125" s="183">
        <f>SUM(BK126:BK135)</f>
        <v>0</v>
      </c>
    </row>
    <row r="126" spans="1:65" s="2" customFormat="1" ht="16.5" customHeight="1">
      <c r="A126" s="33"/>
      <c r="B126" s="34"/>
      <c r="C126" s="186" t="s">
        <v>83</v>
      </c>
      <c r="D126" s="186" t="s">
        <v>126</v>
      </c>
      <c r="E126" s="187" t="s">
        <v>193</v>
      </c>
      <c r="F126" s="188" t="s">
        <v>194</v>
      </c>
      <c r="G126" s="189" t="s">
        <v>143</v>
      </c>
      <c r="H126" s="190">
        <v>45</v>
      </c>
      <c r="I126" s="191"/>
      <c r="J126" s="192">
        <f>ROUND(I126*H126,2)</f>
        <v>0</v>
      </c>
      <c r="K126" s="193"/>
      <c r="L126" s="38"/>
      <c r="M126" s="194" t="s">
        <v>1</v>
      </c>
      <c r="N126" s="195" t="s">
        <v>40</v>
      </c>
      <c r="O126" s="70"/>
      <c r="P126" s="196">
        <f>O126*H126</f>
        <v>0</v>
      </c>
      <c r="Q126" s="196">
        <v>0</v>
      </c>
      <c r="R126" s="196">
        <f>Q126*H126</f>
        <v>0</v>
      </c>
      <c r="S126" s="196">
        <v>0</v>
      </c>
      <c r="T126" s="197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8" t="s">
        <v>130</v>
      </c>
      <c r="AT126" s="198" t="s">
        <v>126</v>
      </c>
      <c r="AU126" s="198" t="s">
        <v>85</v>
      </c>
      <c r="AY126" s="16" t="s">
        <v>124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16" t="s">
        <v>83</v>
      </c>
      <c r="BK126" s="199">
        <f>ROUND(I126*H126,2)</f>
        <v>0</v>
      </c>
      <c r="BL126" s="16" t="s">
        <v>130</v>
      </c>
      <c r="BM126" s="198" t="s">
        <v>195</v>
      </c>
    </row>
    <row r="127" spans="1:65" s="2" customFormat="1" ht="48.75">
      <c r="A127" s="33"/>
      <c r="B127" s="34"/>
      <c r="C127" s="35"/>
      <c r="D127" s="202" t="s">
        <v>137</v>
      </c>
      <c r="E127" s="35"/>
      <c r="F127" s="212" t="s">
        <v>196</v>
      </c>
      <c r="G127" s="35"/>
      <c r="H127" s="35"/>
      <c r="I127" s="213"/>
      <c r="J127" s="35"/>
      <c r="K127" s="35"/>
      <c r="L127" s="38"/>
      <c r="M127" s="214"/>
      <c r="N127" s="215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137</v>
      </c>
      <c r="AU127" s="16" t="s">
        <v>85</v>
      </c>
    </row>
    <row r="128" spans="1:65" s="13" customFormat="1" ht="11.25">
      <c r="B128" s="200"/>
      <c r="C128" s="201"/>
      <c r="D128" s="202" t="s">
        <v>132</v>
      </c>
      <c r="E128" s="203" t="s">
        <v>1</v>
      </c>
      <c r="F128" s="204" t="s">
        <v>197</v>
      </c>
      <c r="G128" s="201"/>
      <c r="H128" s="205">
        <v>45</v>
      </c>
      <c r="I128" s="206"/>
      <c r="J128" s="201"/>
      <c r="K128" s="201"/>
      <c r="L128" s="207"/>
      <c r="M128" s="208"/>
      <c r="N128" s="209"/>
      <c r="O128" s="209"/>
      <c r="P128" s="209"/>
      <c r="Q128" s="209"/>
      <c r="R128" s="209"/>
      <c r="S128" s="209"/>
      <c r="T128" s="210"/>
      <c r="AT128" s="211" t="s">
        <v>132</v>
      </c>
      <c r="AU128" s="211" t="s">
        <v>85</v>
      </c>
      <c r="AV128" s="13" t="s">
        <v>85</v>
      </c>
      <c r="AW128" s="13" t="s">
        <v>31</v>
      </c>
      <c r="AX128" s="13" t="s">
        <v>83</v>
      </c>
      <c r="AY128" s="211" t="s">
        <v>124</v>
      </c>
    </row>
    <row r="129" spans="1:65" s="2" customFormat="1" ht="16.5" customHeight="1">
      <c r="A129" s="33"/>
      <c r="B129" s="34"/>
      <c r="C129" s="186" t="s">
        <v>85</v>
      </c>
      <c r="D129" s="186" t="s">
        <v>126</v>
      </c>
      <c r="E129" s="187" t="s">
        <v>198</v>
      </c>
      <c r="F129" s="188" t="s">
        <v>199</v>
      </c>
      <c r="G129" s="189" t="s">
        <v>129</v>
      </c>
      <c r="H129" s="190">
        <v>15</v>
      </c>
      <c r="I129" s="191"/>
      <c r="J129" s="192">
        <f>ROUND(I129*H129,2)</f>
        <v>0</v>
      </c>
      <c r="K129" s="193"/>
      <c r="L129" s="38"/>
      <c r="M129" s="194" t="s">
        <v>1</v>
      </c>
      <c r="N129" s="195" t="s">
        <v>40</v>
      </c>
      <c r="O129" s="70"/>
      <c r="P129" s="196">
        <f>O129*H129</f>
        <v>0</v>
      </c>
      <c r="Q129" s="196">
        <v>0</v>
      </c>
      <c r="R129" s="196">
        <f>Q129*H129</f>
        <v>0</v>
      </c>
      <c r="S129" s="196">
        <v>1.9</v>
      </c>
      <c r="T129" s="197">
        <f>S129*H129</f>
        <v>28.5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8" t="s">
        <v>130</v>
      </c>
      <c r="AT129" s="198" t="s">
        <v>126</v>
      </c>
      <c r="AU129" s="198" t="s">
        <v>85</v>
      </c>
      <c r="AY129" s="16" t="s">
        <v>124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6" t="s">
        <v>83</v>
      </c>
      <c r="BK129" s="199">
        <f>ROUND(I129*H129,2)</f>
        <v>0</v>
      </c>
      <c r="BL129" s="16" t="s">
        <v>130</v>
      </c>
      <c r="BM129" s="198" t="s">
        <v>200</v>
      </c>
    </row>
    <row r="130" spans="1:65" s="13" customFormat="1" ht="11.25">
      <c r="B130" s="200"/>
      <c r="C130" s="201"/>
      <c r="D130" s="202" t="s">
        <v>132</v>
      </c>
      <c r="E130" s="203" t="s">
        <v>1</v>
      </c>
      <c r="F130" s="204" t="s">
        <v>201</v>
      </c>
      <c r="G130" s="201"/>
      <c r="H130" s="205">
        <v>15</v>
      </c>
      <c r="I130" s="206"/>
      <c r="J130" s="201"/>
      <c r="K130" s="201"/>
      <c r="L130" s="207"/>
      <c r="M130" s="208"/>
      <c r="N130" s="209"/>
      <c r="O130" s="209"/>
      <c r="P130" s="209"/>
      <c r="Q130" s="209"/>
      <c r="R130" s="209"/>
      <c r="S130" s="209"/>
      <c r="T130" s="210"/>
      <c r="AT130" s="211" t="s">
        <v>132</v>
      </c>
      <c r="AU130" s="211" t="s">
        <v>85</v>
      </c>
      <c r="AV130" s="13" t="s">
        <v>85</v>
      </c>
      <c r="AW130" s="13" t="s">
        <v>31</v>
      </c>
      <c r="AX130" s="13" t="s">
        <v>83</v>
      </c>
      <c r="AY130" s="211" t="s">
        <v>124</v>
      </c>
    </row>
    <row r="131" spans="1:65" s="2" customFormat="1" ht="16.5" customHeight="1">
      <c r="A131" s="33"/>
      <c r="B131" s="34"/>
      <c r="C131" s="186" t="s">
        <v>140</v>
      </c>
      <c r="D131" s="186" t="s">
        <v>126</v>
      </c>
      <c r="E131" s="187" t="s">
        <v>202</v>
      </c>
      <c r="F131" s="188" t="s">
        <v>203</v>
      </c>
      <c r="G131" s="189" t="s">
        <v>129</v>
      </c>
      <c r="H131" s="190">
        <v>19</v>
      </c>
      <c r="I131" s="191"/>
      <c r="J131" s="192">
        <f>ROUND(I131*H131,2)</f>
        <v>0</v>
      </c>
      <c r="K131" s="193"/>
      <c r="L131" s="38"/>
      <c r="M131" s="194" t="s">
        <v>1</v>
      </c>
      <c r="N131" s="195" t="s">
        <v>40</v>
      </c>
      <c r="O131" s="70"/>
      <c r="P131" s="196">
        <f>O131*H131</f>
        <v>0</v>
      </c>
      <c r="Q131" s="196">
        <v>0</v>
      </c>
      <c r="R131" s="196">
        <f>Q131*H131</f>
        <v>0</v>
      </c>
      <c r="S131" s="196">
        <v>0</v>
      </c>
      <c r="T131" s="197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8" t="s">
        <v>130</v>
      </c>
      <c r="AT131" s="198" t="s">
        <v>126</v>
      </c>
      <c r="AU131" s="198" t="s">
        <v>85</v>
      </c>
      <c r="AY131" s="16" t="s">
        <v>124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16" t="s">
        <v>83</v>
      </c>
      <c r="BK131" s="199">
        <f>ROUND(I131*H131,2)</f>
        <v>0</v>
      </c>
      <c r="BL131" s="16" t="s">
        <v>130</v>
      </c>
      <c r="BM131" s="198" t="s">
        <v>204</v>
      </c>
    </row>
    <row r="132" spans="1:65" s="13" customFormat="1" ht="11.25">
      <c r="B132" s="200"/>
      <c r="C132" s="201"/>
      <c r="D132" s="202" t="s">
        <v>132</v>
      </c>
      <c r="E132" s="203" t="s">
        <v>1</v>
      </c>
      <c r="F132" s="204" t="s">
        <v>205</v>
      </c>
      <c r="G132" s="201"/>
      <c r="H132" s="205">
        <v>19</v>
      </c>
      <c r="I132" s="206"/>
      <c r="J132" s="201"/>
      <c r="K132" s="201"/>
      <c r="L132" s="207"/>
      <c r="M132" s="208"/>
      <c r="N132" s="209"/>
      <c r="O132" s="209"/>
      <c r="P132" s="209"/>
      <c r="Q132" s="209"/>
      <c r="R132" s="209"/>
      <c r="S132" s="209"/>
      <c r="T132" s="210"/>
      <c r="AT132" s="211" t="s">
        <v>132</v>
      </c>
      <c r="AU132" s="211" t="s">
        <v>85</v>
      </c>
      <c r="AV132" s="13" t="s">
        <v>85</v>
      </c>
      <c r="AW132" s="13" t="s">
        <v>31</v>
      </c>
      <c r="AX132" s="13" t="s">
        <v>83</v>
      </c>
      <c r="AY132" s="211" t="s">
        <v>124</v>
      </c>
    </row>
    <row r="133" spans="1:65" s="2" customFormat="1" ht="16.5" customHeight="1">
      <c r="A133" s="33"/>
      <c r="B133" s="34"/>
      <c r="C133" s="216" t="s">
        <v>130</v>
      </c>
      <c r="D133" s="216" t="s">
        <v>146</v>
      </c>
      <c r="E133" s="217" t="s">
        <v>206</v>
      </c>
      <c r="F133" s="218" t="s">
        <v>207</v>
      </c>
      <c r="G133" s="219" t="s">
        <v>179</v>
      </c>
      <c r="H133" s="220">
        <v>38</v>
      </c>
      <c r="I133" s="221"/>
      <c r="J133" s="222">
        <f>ROUND(I133*H133,2)</f>
        <v>0</v>
      </c>
      <c r="K133" s="223"/>
      <c r="L133" s="224"/>
      <c r="M133" s="225" t="s">
        <v>1</v>
      </c>
      <c r="N133" s="226" t="s">
        <v>40</v>
      </c>
      <c r="O133" s="70"/>
      <c r="P133" s="196">
        <f>O133*H133</f>
        <v>0</v>
      </c>
      <c r="Q133" s="196">
        <v>1</v>
      </c>
      <c r="R133" s="196">
        <f>Q133*H133</f>
        <v>38</v>
      </c>
      <c r="S133" s="196">
        <v>0</v>
      </c>
      <c r="T133" s="197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8" t="s">
        <v>150</v>
      </c>
      <c r="AT133" s="198" t="s">
        <v>146</v>
      </c>
      <c r="AU133" s="198" t="s">
        <v>85</v>
      </c>
      <c r="AY133" s="16" t="s">
        <v>124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6" t="s">
        <v>83</v>
      </c>
      <c r="BK133" s="199">
        <f>ROUND(I133*H133,2)</f>
        <v>0</v>
      </c>
      <c r="BL133" s="16" t="s">
        <v>130</v>
      </c>
      <c r="BM133" s="198" t="s">
        <v>208</v>
      </c>
    </row>
    <row r="134" spans="1:65" s="2" customFormat="1" ht="19.5">
      <c r="A134" s="33"/>
      <c r="B134" s="34"/>
      <c r="C134" s="35"/>
      <c r="D134" s="202" t="s">
        <v>137</v>
      </c>
      <c r="E134" s="35"/>
      <c r="F134" s="212" t="s">
        <v>209</v>
      </c>
      <c r="G134" s="35"/>
      <c r="H134" s="35"/>
      <c r="I134" s="213"/>
      <c r="J134" s="35"/>
      <c r="K134" s="35"/>
      <c r="L134" s="38"/>
      <c r="M134" s="214"/>
      <c r="N134" s="215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137</v>
      </c>
      <c r="AU134" s="16" t="s">
        <v>85</v>
      </c>
    </row>
    <row r="135" spans="1:65" s="13" customFormat="1" ht="11.25">
      <c r="B135" s="200"/>
      <c r="C135" s="201"/>
      <c r="D135" s="202" t="s">
        <v>132</v>
      </c>
      <c r="E135" s="201"/>
      <c r="F135" s="204" t="s">
        <v>210</v>
      </c>
      <c r="G135" s="201"/>
      <c r="H135" s="205">
        <v>38</v>
      </c>
      <c r="I135" s="206"/>
      <c r="J135" s="201"/>
      <c r="K135" s="201"/>
      <c r="L135" s="207"/>
      <c r="M135" s="208"/>
      <c r="N135" s="209"/>
      <c r="O135" s="209"/>
      <c r="P135" s="209"/>
      <c r="Q135" s="209"/>
      <c r="R135" s="209"/>
      <c r="S135" s="209"/>
      <c r="T135" s="210"/>
      <c r="AT135" s="211" t="s">
        <v>132</v>
      </c>
      <c r="AU135" s="211" t="s">
        <v>85</v>
      </c>
      <c r="AV135" s="13" t="s">
        <v>85</v>
      </c>
      <c r="AW135" s="13" t="s">
        <v>4</v>
      </c>
      <c r="AX135" s="13" t="s">
        <v>83</v>
      </c>
      <c r="AY135" s="211" t="s">
        <v>124</v>
      </c>
    </row>
    <row r="136" spans="1:65" s="12" customFormat="1" ht="22.9" customHeight="1">
      <c r="B136" s="170"/>
      <c r="C136" s="171"/>
      <c r="D136" s="172" t="s">
        <v>74</v>
      </c>
      <c r="E136" s="184" t="s">
        <v>140</v>
      </c>
      <c r="F136" s="184" t="s">
        <v>211</v>
      </c>
      <c r="G136" s="171"/>
      <c r="H136" s="171"/>
      <c r="I136" s="174"/>
      <c r="J136" s="185">
        <f>BK136</f>
        <v>0</v>
      </c>
      <c r="K136" s="171"/>
      <c r="L136" s="176"/>
      <c r="M136" s="177"/>
      <c r="N136" s="178"/>
      <c r="O136" s="178"/>
      <c r="P136" s="179">
        <f>SUM(P137:P151)</f>
        <v>0</v>
      </c>
      <c r="Q136" s="178"/>
      <c r="R136" s="179">
        <f>SUM(R137:R151)</f>
        <v>2.1729055499999999</v>
      </c>
      <c r="S136" s="178"/>
      <c r="T136" s="180">
        <f>SUM(T137:T151)</f>
        <v>0</v>
      </c>
      <c r="AR136" s="181" t="s">
        <v>83</v>
      </c>
      <c r="AT136" s="182" t="s">
        <v>74</v>
      </c>
      <c r="AU136" s="182" t="s">
        <v>83</v>
      </c>
      <c r="AY136" s="181" t="s">
        <v>124</v>
      </c>
      <c r="BK136" s="183">
        <f>SUM(BK137:BK151)</f>
        <v>0</v>
      </c>
    </row>
    <row r="137" spans="1:65" s="2" customFormat="1" ht="16.5" customHeight="1">
      <c r="A137" s="33"/>
      <c r="B137" s="34"/>
      <c r="C137" s="186" t="s">
        <v>152</v>
      </c>
      <c r="D137" s="186" t="s">
        <v>126</v>
      </c>
      <c r="E137" s="187" t="s">
        <v>212</v>
      </c>
      <c r="F137" s="188" t="s">
        <v>213</v>
      </c>
      <c r="G137" s="189" t="s">
        <v>129</v>
      </c>
      <c r="H137" s="190">
        <v>12</v>
      </c>
      <c r="I137" s="191"/>
      <c r="J137" s="192">
        <f>ROUND(I137*H137,2)</f>
        <v>0</v>
      </c>
      <c r="K137" s="193"/>
      <c r="L137" s="38"/>
      <c r="M137" s="194" t="s">
        <v>1</v>
      </c>
      <c r="N137" s="195" t="s">
        <v>40</v>
      </c>
      <c r="O137" s="70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8" t="s">
        <v>130</v>
      </c>
      <c r="AT137" s="198" t="s">
        <v>126</v>
      </c>
      <c r="AU137" s="198" t="s">
        <v>85</v>
      </c>
      <c r="AY137" s="16" t="s">
        <v>124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6" t="s">
        <v>83</v>
      </c>
      <c r="BK137" s="199">
        <f>ROUND(I137*H137,2)</f>
        <v>0</v>
      </c>
      <c r="BL137" s="16" t="s">
        <v>130</v>
      </c>
      <c r="BM137" s="198" t="s">
        <v>214</v>
      </c>
    </row>
    <row r="138" spans="1:65" s="13" customFormat="1" ht="11.25">
      <c r="B138" s="200"/>
      <c r="C138" s="201"/>
      <c r="D138" s="202" t="s">
        <v>132</v>
      </c>
      <c r="E138" s="203" t="s">
        <v>1</v>
      </c>
      <c r="F138" s="204" t="s">
        <v>215</v>
      </c>
      <c r="G138" s="201"/>
      <c r="H138" s="205">
        <v>12</v>
      </c>
      <c r="I138" s="206"/>
      <c r="J138" s="201"/>
      <c r="K138" s="201"/>
      <c r="L138" s="207"/>
      <c r="M138" s="208"/>
      <c r="N138" s="209"/>
      <c r="O138" s="209"/>
      <c r="P138" s="209"/>
      <c r="Q138" s="209"/>
      <c r="R138" s="209"/>
      <c r="S138" s="209"/>
      <c r="T138" s="210"/>
      <c r="AT138" s="211" t="s">
        <v>132</v>
      </c>
      <c r="AU138" s="211" t="s">
        <v>85</v>
      </c>
      <c r="AV138" s="13" t="s">
        <v>85</v>
      </c>
      <c r="AW138" s="13" t="s">
        <v>31</v>
      </c>
      <c r="AX138" s="13" t="s">
        <v>83</v>
      </c>
      <c r="AY138" s="211" t="s">
        <v>124</v>
      </c>
    </row>
    <row r="139" spans="1:65" s="2" customFormat="1" ht="16.5" customHeight="1">
      <c r="A139" s="33"/>
      <c r="B139" s="34"/>
      <c r="C139" s="186" t="s">
        <v>158</v>
      </c>
      <c r="D139" s="186" t="s">
        <v>126</v>
      </c>
      <c r="E139" s="187" t="s">
        <v>216</v>
      </c>
      <c r="F139" s="188" t="s">
        <v>217</v>
      </c>
      <c r="G139" s="189" t="s">
        <v>129</v>
      </c>
      <c r="H139" s="190">
        <v>35.6</v>
      </c>
      <c r="I139" s="191"/>
      <c r="J139" s="192">
        <f>ROUND(I139*H139,2)</f>
        <v>0</v>
      </c>
      <c r="K139" s="193"/>
      <c r="L139" s="38"/>
      <c r="M139" s="194" t="s">
        <v>1</v>
      </c>
      <c r="N139" s="195" t="s">
        <v>40</v>
      </c>
      <c r="O139" s="70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8" t="s">
        <v>130</v>
      </c>
      <c r="AT139" s="198" t="s">
        <v>126</v>
      </c>
      <c r="AU139" s="198" t="s">
        <v>85</v>
      </c>
      <c r="AY139" s="16" t="s">
        <v>124</v>
      </c>
      <c r="BE139" s="199">
        <f>IF(N139="základní",J139,0)</f>
        <v>0</v>
      </c>
      <c r="BF139" s="199">
        <f>IF(N139="snížená",J139,0)</f>
        <v>0</v>
      </c>
      <c r="BG139" s="199">
        <f>IF(N139="zákl. přenesená",J139,0)</f>
        <v>0</v>
      </c>
      <c r="BH139" s="199">
        <f>IF(N139="sníž. přenesená",J139,0)</f>
        <v>0</v>
      </c>
      <c r="BI139" s="199">
        <f>IF(N139="nulová",J139,0)</f>
        <v>0</v>
      </c>
      <c r="BJ139" s="16" t="s">
        <v>83</v>
      </c>
      <c r="BK139" s="199">
        <f>ROUND(I139*H139,2)</f>
        <v>0</v>
      </c>
      <c r="BL139" s="16" t="s">
        <v>130</v>
      </c>
      <c r="BM139" s="198" t="s">
        <v>218</v>
      </c>
    </row>
    <row r="140" spans="1:65" s="13" customFormat="1" ht="11.25">
      <c r="B140" s="200"/>
      <c r="C140" s="201"/>
      <c r="D140" s="202" t="s">
        <v>132</v>
      </c>
      <c r="E140" s="203" t="s">
        <v>1</v>
      </c>
      <c r="F140" s="204" t="s">
        <v>219</v>
      </c>
      <c r="G140" s="201"/>
      <c r="H140" s="205">
        <v>35</v>
      </c>
      <c r="I140" s="206"/>
      <c r="J140" s="201"/>
      <c r="K140" s="201"/>
      <c r="L140" s="207"/>
      <c r="M140" s="208"/>
      <c r="N140" s="209"/>
      <c r="O140" s="209"/>
      <c r="P140" s="209"/>
      <c r="Q140" s="209"/>
      <c r="R140" s="209"/>
      <c r="S140" s="209"/>
      <c r="T140" s="210"/>
      <c r="AT140" s="211" t="s">
        <v>132</v>
      </c>
      <c r="AU140" s="211" t="s">
        <v>85</v>
      </c>
      <c r="AV140" s="13" t="s">
        <v>85</v>
      </c>
      <c r="AW140" s="13" t="s">
        <v>31</v>
      </c>
      <c r="AX140" s="13" t="s">
        <v>75</v>
      </c>
      <c r="AY140" s="211" t="s">
        <v>124</v>
      </c>
    </row>
    <row r="141" spans="1:65" s="13" customFormat="1" ht="11.25">
      <c r="B141" s="200"/>
      <c r="C141" s="201"/>
      <c r="D141" s="202" t="s">
        <v>132</v>
      </c>
      <c r="E141" s="203" t="s">
        <v>1</v>
      </c>
      <c r="F141" s="204" t="s">
        <v>220</v>
      </c>
      <c r="G141" s="201"/>
      <c r="H141" s="205">
        <v>0.6</v>
      </c>
      <c r="I141" s="206"/>
      <c r="J141" s="201"/>
      <c r="K141" s="201"/>
      <c r="L141" s="207"/>
      <c r="M141" s="208"/>
      <c r="N141" s="209"/>
      <c r="O141" s="209"/>
      <c r="P141" s="209"/>
      <c r="Q141" s="209"/>
      <c r="R141" s="209"/>
      <c r="S141" s="209"/>
      <c r="T141" s="210"/>
      <c r="AT141" s="211" t="s">
        <v>132</v>
      </c>
      <c r="AU141" s="211" t="s">
        <v>85</v>
      </c>
      <c r="AV141" s="13" t="s">
        <v>85</v>
      </c>
      <c r="AW141" s="13" t="s">
        <v>31</v>
      </c>
      <c r="AX141" s="13" t="s">
        <v>75</v>
      </c>
      <c r="AY141" s="211" t="s">
        <v>124</v>
      </c>
    </row>
    <row r="142" spans="1:65" s="14" customFormat="1" ht="11.25">
      <c r="B142" s="231"/>
      <c r="C142" s="232"/>
      <c r="D142" s="202" t="s">
        <v>132</v>
      </c>
      <c r="E142" s="233" t="s">
        <v>1</v>
      </c>
      <c r="F142" s="234" t="s">
        <v>221</v>
      </c>
      <c r="G142" s="232"/>
      <c r="H142" s="235">
        <v>35.6</v>
      </c>
      <c r="I142" s="236"/>
      <c r="J142" s="232"/>
      <c r="K142" s="232"/>
      <c r="L142" s="237"/>
      <c r="M142" s="238"/>
      <c r="N142" s="239"/>
      <c r="O142" s="239"/>
      <c r="P142" s="239"/>
      <c r="Q142" s="239"/>
      <c r="R142" s="239"/>
      <c r="S142" s="239"/>
      <c r="T142" s="240"/>
      <c r="AT142" s="241" t="s">
        <v>132</v>
      </c>
      <c r="AU142" s="241" t="s">
        <v>85</v>
      </c>
      <c r="AV142" s="14" t="s">
        <v>130</v>
      </c>
      <c r="AW142" s="14" t="s">
        <v>31</v>
      </c>
      <c r="AX142" s="14" t="s">
        <v>83</v>
      </c>
      <c r="AY142" s="241" t="s">
        <v>124</v>
      </c>
    </row>
    <row r="143" spans="1:65" s="2" customFormat="1" ht="16.5" customHeight="1">
      <c r="A143" s="33"/>
      <c r="B143" s="34"/>
      <c r="C143" s="186" t="s">
        <v>163</v>
      </c>
      <c r="D143" s="186" t="s">
        <v>126</v>
      </c>
      <c r="E143" s="187" t="s">
        <v>222</v>
      </c>
      <c r="F143" s="188" t="s">
        <v>223</v>
      </c>
      <c r="G143" s="189" t="s">
        <v>170</v>
      </c>
      <c r="H143" s="190">
        <v>128.5</v>
      </c>
      <c r="I143" s="191"/>
      <c r="J143" s="192">
        <f>ROUND(I143*H143,2)</f>
        <v>0</v>
      </c>
      <c r="K143" s="193"/>
      <c r="L143" s="38"/>
      <c r="M143" s="194" t="s">
        <v>1</v>
      </c>
      <c r="N143" s="195" t="s">
        <v>40</v>
      </c>
      <c r="O143" s="70"/>
      <c r="P143" s="196">
        <f>O143*H143</f>
        <v>0</v>
      </c>
      <c r="Q143" s="196">
        <v>8.6499999999999997E-3</v>
      </c>
      <c r="R143" s="196">
        <f>Q143*H143</f>
        <v>1.1115249999999999</v>
      </c>
      <c r="S143" s="196">
        <v>0</v>
      </c>
      <c r="T143" s="197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8" t="s">
        <v>130</v>
      </c>
      <c r="AT143" s="198" t="s">
        <v>126</v>
      </c>
      <c r="AU143" s="198" t="s">
        <v>85</v>
      </c>
      <c r="AY143" s="16" t="s">
        <v>124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6" t="s">
        <v>83</v>
      </c>
      <c r="BK143" s="199">
        <f>ROUND(I143*H143,2)</f>
        <v>0</v>
      </c>
      <c r="BL143" s="16" t="s">
        <v>130</v>
      </c>
      <c r="BM143" s="198" t="s">
        <v>224</v>
      </c>
    </row>
    <row r="144" spans="1:65" s="13" customFormat="1" ht="11.25">
      <c r="B144" s="200"/>
      <c r="C144" s="201"/>
      <c r="D144" s="202" t="s">
        <v>132</v>
      </c>
      <c r="E144" s="203" t="s">
        <v>1</v>
      </c>
      <c r="F144" s="204" t="s">
        <v>225</v>
      </c>
      <c r="G144" s="201"/>
      <c r="H144" s="205">
        <v>122</v>
      </c>
      <c r="I144" s="206"/>
      <c r="J144" s="201"/>
      <c r="K144" s="201"/>
      <c r="L144" s="207"/>
      <c r="M144" s="208"/>
      <c r="N144" s="209"/>
      <c r="O144" s="209"/>
      <c r="P144" s="209"/>
      <c r="Q144" s="209"/>
      <c r="R144" s="209"/>
      <c r="S144" s="209"/>
      <c r="T144" s="210"/>
      <c r="AT144" s="211" t="s">
        <v>132</v>
      </c>
      <c r="AU144" s="211" t="s">
        <v>85</v>
      </c>
      <c r="AV144" s="13" t="s">
        <v>85</v>
      </c>
      <c r="AW144" s="13" t="s">
        <v>31</v>
      </c>
      <c r="AX144" s="13" t="s">
        <v>75</v>
      </c>
      <c r="AY144" s="211" t="s">
        <v>124</v>
      </c>
    </row>
    <row r="145" spans="1:65" s="13" customFormat="1" ht="11.25">
      <c r="B145" s="200"/>
      <c r="C145" s="201"/>
      <c r="D145" s="202" t="s">
        <v>132</v>
      </c>
      <c r="E145" s="203" t="s">
        <v>1</v>
      </c>
      <c r="F145" s="204" t="s">
        <v>226</v>
      </c>
      <c r="G145" s="201"/>
      <c r="H145" s="205">
        <v>6.5</v>
      </c>
      <c r="I145" s="206"/>
      <c r="J145" s="201"/>
      <c r="K145" s="201"/>
      <c r="L145" s="207"/>
      <c r="M145" s="208"/>
      <c r="N145" s="209"/>
      <c r="O145" s="209"/>
      <c r="P145" s="209"/>
      <c r="Q145" s="209"/>
      <c r="R145" s="209"/>
      <c r="S145" s="209"/>
      <c r="T145" s="210"/>
      <c r="AT145" s="211" t="s">
        <v>132</v>
      </c>
      <c r="AU145" s="211" t="s">
        <v>85</v>
      </c>
      <c r="AV145" s="13" t="s">
        <v>85</v>
      </c>
      <c r="AW145" s="13" t="s">
        <v>31</v>
      </c>
      <c r="AX145" s="13" t="s">
        <v>75</v>
      </c>
      <c r="AY145" s="211" t="s">
        <v>124</v>
      </c>
    </row>
    <row r="146" spans="1:65" s="14" customFormat="1" ht="11.25">
      <c r="B146" s="231"/>
      <c r="C146" s="232"/>
      <c r="D146" s="202" t="s">
        <v>132</v>
      </c>
      <c r="E146" s="233" t="s">
        <v>1</v>
      </c>
      <c r="F146" s="234" t="s">
        <v>221</v>
      </c>
      <c r="G146" s="232"/>
      <c r="H146" s="235">
        <v>128.5</v>
      </c>
      <c r="I146" s="236"/>
      <c r="J146" s="232"/>
      <c r="K146" s="232"/>
      <c r="L146" s="237"/>
      <c r="M146" s="238"/>
      <c r="N146" s="239"/>
      <c r="O146" s="239"/>
      <c r="P146" s="239"/>
      <c r="Q146" s="239"/>
      <c r="R146" s="239"/>
      <c r="S146" s="239"/>
      <c r="T146" s="240"/>
      <c r="AT146" s="241" t="s">
        <v>132</v>
      </c>
      <c r="AU146" s="241" t="s">
        <v>85</v>
      </c>
      <c r="AV146" s="14" t="s">
        <v>130</v>
      </c>
      <c r="AW146" s="14" t="s">
        <v>31</v>
      </c>
      <c r="AX146" s="14" t="s">
        <v>83</v>
      </c>
      <c r="AY146" s="241" t="s">
        <v>124</v>
      </c>
    </row>
    <row r="147" spans="1:65" s="2" customFormat="1" ht="16.5" customHeight="1">
      <c r="A147" s="33"/>
      <c r="B147" s="34"/>
      <c r="C147" s="186" t="s">
        <v>150</v>
      </c>
      <c r="D147" s="186" t="s">
        <v>126</v>
      </c>
      <c r="E147" s="187" t="s">
        <v>227</v>
      </c>
      <c r="F147" s="188" t="s">
        <v>228</v>
      </c>
      <c r="G147" s="189" t="s">
        <v>170</v>
      </c>
      <c r="H147" s="190">
        <v>128.5</v>
      </c>
      <c r="I147" s="191"/>
      <c r="J147" s="192">
        <f>ROUND(I147*H147,2)</f>
        <v>0</v>
      </c>
      <c r="K147" s="193"/>
      <c r="L147" s="38"/>
      <c r="M147" s="194" t="s">
        <v>1</v>
      </c>
      <c r="N147" s="195" t="s">
        <v>40</v>
      </c>
      <c r="O147" s="70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8" t="s">
        <v>130</v>
      </c>
      <c r="AT147" s="198" t="s">
        <v>126</v>
      </c>
      <c r="AU147" s="198" t="s">
        <v>85</v>
      </c>
      <c r="AY147" s="16" t="s">
        <v>124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16" t="s">
        <v>83</v>
      </c>
      <c r="BK147" s="199">
        <f>ROUND(I147*H147,2)</f>
        <v>0</v>
      </c>
      <c r="BL147" s="16" t="s">
        <v>130</v>
      </c>
      <c r="BM147" s="198" t="s">
        <v>229</v>
      </c>
    </row>
    <row r="148" spans="1:65" s="2" customFormat="1" ht="16.5" customHeight="1">
      <c r="A148" s="33"/>
      <c r="B148" s="34"/>
      <c r="C148" s="186" t="s">
        <v>176</v>
      </c>
      <c r="D148" s="186" t="s">
        <v>126</v>
      </c>
      <c r="E148" s="187" t="s">
        <v>230</v>
      </c>
      <c r="F148" s="188" t="s">
        <v>231</v>
      </c>
      <c r="G148" s="189" t="s">
        <v>179</v>
      </c>
      <c r="H148" s="190">
        <v>1.0209999999999999</v>
      </c>
      <c r="I148" s="191"/>
      <c r="J148" s="192">
        <f>ROUND(I148*H148,2)</f>
        <v>0</v>
      </c>
      <c r="K148" s="193"/>
      <c r="L148" s="38"/>
      <c r="M148" s="194" t="s">
        <v>1</v>
      </c>
      <c r="N148" s="195" t="s">
        <v>40</v>
      </c>
      <c r="O148" s="70"/>
      <c r="P148" s="196">
        <f>O148*H148</f>
        <v>0</v>
      </c>
      <c r="Q148" s="196">
        <v>1.03955</v>
      </c>
      <c r="R148" s="196">
        <f>Q148*H148</f>
        <v>1.06138055</v>
      </c>
      <c r="S148" s="196">
        <v>0</v>
      </c>
      <c r="T148" s="197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8" t="s">
        <v>130</v>
      </c>
      <c r="AT148" s="198" t="s">
        <v>126</v>
      </c>
      <c r="AU148" s="198" t="s">
        <v>85</v>
      </c>
      <c r="AY148" s="16" t="s">
        <v>124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16" t="s">
        <v>83</v>
      </c>
      <c r="BK148" s="199">
        <f>ROUND(I148*H148,2)</f>
        <v>0</v>
      </c>
      <c r="BL148" s="16" t="s">
        <v>130</v>
      </c>
      <c r="BM148" s="198" t="s">
        <v>232</v>
      </c>
    </row>
    <row r="149" spans="1:65" s="13" customFormat="1" ht="11.25">
      <c r="B149" s="200"/>
      <c r="C149" s="201"/>
      <c r="D149" s="202" t="s">
        <v>132</v>
      </c>
      <c r="E149" s="203" t="s">
        <v>1</v>
      </c>
      <c r="F149" s="204" t="s">
        <v>233</v>
      </c>
      <c r="G149" s="201"/>
      <c r="H149" s="205">
        <v>0.995</v>
      </c>
      <c r="I149" s="206"/>
      <c r="J149" s="201"/>
      <c r="K149" s="201"/>
      <c r="L149" s="207"/>
      <c r="M149" s="208"/>
      <c r="N149" s="209"/>
      <c r="O149" s="209"/>
      <c r="P149" s="209"/>
      <c r="Q149" s="209"/>
      <c r="R149" s="209"/>
      <c r="S149" s="209"/>
      <c r="T149" s="210"/>
      <c r="AT149" s="211" t="s">
        <v>132</v>
      </c>
      <c r="AU149" s="211" t="s">
        <v>85</v>
      </c>
      <c r="AV149" s="13" t="s">
        <v>85</v>
      </c>
      <c r="AW149" s="13" t="s">
        <v>31</v>
      </c>
      <c r="AX149" s="13" t="s">
        <v>75</v>
      </c>
      <c r="AY149" s="211" t="s">
        <v>124</v>
      </c>
    </row>
    <row r="150" spans="1:65" s="13" customFormat="1" ht="11.25">
      <c r="B150" s="200"/>
      <c r="C150" s="201"/>
      <c r="D150" s="202" t="s">
        <v>132</v>
      </c>
      <c r="E150" s="203" t="s">
        <v>1</v>
      </c>
      <c r="F150" s="204" t="s">
        <v>234</v>
      </c>
      <c r="G150" s="201"/>
      <c r="H150" s="205">
        <v>2.5999999999999999E-2</v>
      </c>
      <c r="I150" s="206"/>
      <c r="J150" s="201"/>
      <c r="K150" s="201"/>
      <c r="L150" s="207"/>
      <c r="M150" s="208"/>
      <c r="N150" s="209"/>
      <c r="O150" s="209"/>
      <c r="P150" s="209"/>
      <c r="Q150" s="209"/>
      <c r="R150" s="209"/>
      <c r="S150" s="209"/>
      <c r="T150" s="210"/>
      <c r="AT150" s="211" t="s">
        <v>132</v>
      </c>
      <c r="AU150" s="211" t="s">
        <v>85</v>
      </c>
      <c r="AV150" s="13" t="s">
        <v>85</v>
      </c>
      <c r="AW150" s="13" t="s">
        <v>31</v>
      </c>
      <c r="AX150" s="13" t="s">
        <v>75</v>
      </c>
      <c r="AY150" s="211" t="s">
        <v>124</v>
      </c>
    </row>
    <row r="151" spans="1:65" s="14" customFormat="1" ht="11.25">
      <c r="B151" s="231"/>
      <c r="C151" s="232"/>
      <c r="D151" s="202" t="s">
        <v>132</v>
      </c>
      <c r="E151" s="233" t="s">
        <v>1</v>
      </c>
      <c r="F151" s="234" t="s">
        <v>221</v>
      </c>
      <c r="G151" s="232"/>
      <c r="H151" s="235">
        <v>1.0209999999999999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AT151" s="241" t="s">
        <v>132</v>
      </c>
      <c r="AU151" s="241" t="s">
        <v>85</v>
      </c>
      <c r="AV151" s="14" t="s">
        <v>130</v>
      </c>
      <c r="AW151" s="14" t="s">
        <v>31</v>
      </c>
      <c r="AX151" s="14" t="s">
        <v>83</v>
      </c>
      <c r="AY151" s="241" t="s">
        <v>124</v>
      </c>
    </row>
    <row r="152" spans="1:65" s="12" customFormat="1" ht="22.9" customHeight="1">
      <c r="B152" s="170"/>
      <c r="C152" s="171"/>
      <c r="D152" s="172" t="s">
        <v>74</v>
      </c>
      <c r="E152" s="184" t="s">
        <v>130</v>
      </c>
      <c r="F152" s="184" t="s">
        <v>157</v>
      </c>
      <c r="G152" s="171"/>
      <c r="H152" s="171"/>
      <c r="I152" s="174"/>
      <c r="J152" s="185">
        <f>BK152</f>
        <v>0</v>
      </c>
      <c r="K152" s="171"/>
      <c r="L152" s="176"/>
      <c r="M152" s="177"/>
      <c r="N152" s="178"/>
      <c r="O152" s="178"/>
      <c r="P152" s="179">
        <f>SUM(P153:P164)</f>
        <v>0</v>
      </c>
      <c r="Q152" s="178"/>
      <c r="R152" s="179">
        <f>SUM(R153:R164)</f>
        <v>65.364497</v>
      </c>
      <c r="S152" s="178"/>
      <c r="T152" s="180">
        <f>SUM(T153:T164)</f>
        <v>0</v>
      </c>
      <c r="AR152" s="181" t="s">
        <v>83</v>
      </c>
      <c r="AT152" s="182" t="s">
        <v>74</v>
      </c>
      <c r="AU152" s="182" t="s">
        <v>83</v>
      </c>
      <c r="AY152" s="181" t="s">
        <v>124</v>
      </c>
      <c r="BK152" s="183">
        <f>SUM(BK153:BK164)</f>
        <v>0</v>
      </c>
    </row>
    <row r="153" spans="1:65" s="2" customFormat="1" ht="21.75" customHeight="1">
      <c r="A153" s="33"/>
      <c r="B153" s="34"/>
      <c r="C153" s="186" t="s">
        <v>185</v>
      </c>
      <c r="D153" s="186" t="s">
        <v>126</v>
      </c>
      <c r="E153" s="187" t="s">
        <v>235</v>
      </c>
      <c r="F153" s="188" t="s">
        <v>236</v>
      </c>
      <c r="G153" s="189" t="s">
        <v>170</v>
      </c>
      <c r="H153" s="190">
        <v>38</v>
      </c>
      <c r="I153" s="191"/>
      <c r="J153" s="192">
        <f>ROUND(I153*H153,2)</f>
        <v>0</v>
      </c>
      <c r="K153" s="193"/>
      <c r="L153" s="38"/>
      <c r="M153" s="194" t="s">
        <v>1</v>
      </c>
      <c r="N153" s="195" t="s">
        <v>40</v>
      </c>
      <c r="O153" s="70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8" t="s">
        <v>130</v>
      </c>
      <c r="AT153" s="198" t="s">
        <v>126</v>
      </c>
      <c r="AU153" s="198" t="s">
        <v>85</v>
      </c>
      <c r="AY153" s="16" t="s">
        <v>124</v>
      </c>
      <c r="BE153" s="199">
        <f>IF(N153="základní",J153,0)</f>
        <v>0</v>
      </c>
      <c r="BF153" s="199">
        <f>IF(N153="snížená",J153,0)</f>
        <v>0</v>
      </c>
      <c r="BG153" s="199">
        <f>IF(N153="zákl. přenesená",J153,0)</f>
        <v>0</v>
      </c>
      <c r="BH153" s="199">
        <f>IF(N153="sníž. přenesená",J153,0)</f>
        <v>0</v>
      </c>
      <c r="BI153" s="199">
        <f>IF(N153="nulová",J153,0)</f>
        <v>0</v>
      </c>
      <c r="BJ153" s="16" t="s">
        <v>83</v>
      </c>
      <c r="BK153" s="199">
        <f>ROUND(I153*H153,2)</f>
        <v>0</v>
      </c>
      <c r="BL153" s="16" t="s">
        <v>130</v>
      </c>
      <c r="BM153" s="198" t="s">
        <v>237</v>
      </c>
    </row>
    <row r="154" spans="1:65" s="13" customFormat="1" ht="11.25">
      <c r="B154" s="200"/>
      <c r="C154" s="201"/>
      <c r="D154" s="202" t="s">
        <v>132</v>
      </c>
      <c r="E154" s="203" t="s">
        <v>1</v>
      </c>
      <c r="F154" s="204" t="s">
        <v>238</v>
      </c>
      <c r="G154" s="201"/>
      <c r="H154" s="205">
        <v>38</v>
      </c>
      <c r="I154" s="206"/>
      <c r="J154" s="201"/>
      <c r="K154" s="201"/>
      <c r="L154" s="207"/>
      <c r="M154" s="208"/>
      <c r="N154" s="209"/>
      <c r="O154" s="209"/>
      <c r="P154" s="209"/>
      <c r="Q154" s="209"/>
      <c r="R154" s="209"/>
      <c r="S154" s="209"/>
      <c r="T154" s="210"/>
      <c r="AT154" s="211" t="s">
        <v>132</v>
      </c>
      <c r="AU154" s="211" t="s">
        <v>85</v>
      </c>
      <c r="AV154" s="13" t="s">
        <v>85</v>
      </c>
      <c r="AW154" s="13" t="s">
        <v>31</v>
      </c>
      <c r="AX154" s="13" t="s">
        <v>83</v>
      </c>
      <c r="AY154" s="211" t="s">
        <v>124</v>
      </c>
    </row>
    <row r="155" spans="1:65" s="2" customFormat="1" ht="21.75" customHeight="1">
      <c r="A155" s="33"/>
      <c r="B155" s="34"/>
      <c r="C155" s="186" t="s">
        <v>239</v>
      </c>
      <c r="D155" s="186" t="s">
        <v>126</v>
      </c>
      <c r="E155" s="187" t="s">
        <v>159</v>
      </c>
      <c r="F155" s="188" t="s">
        <v>160</v>
      </c>
      <c r="G155" s="189" t="s">
        <v>129</v>
      </c>
      <c r="H155" s="190">
        <v>8</v>
      </c>
      <c r="I155" s="191"/>
      <c r="J155" s="192">
        <f>ROUND(I155*H155,2)</f>
        <v>0</v>
      </c>
      <c r="K155" s="193"/>
      <c r="L155" s="38"/>
      <c r="M155" s="194" t="s">
        <v>1</v>
      </c>
      <c r="N155" s="195" t="s">
        <v>40</v>
      </c>
      <c r="O155" s="70"/>
      <c r="P155" s="196">
        <f>O155*H155</f>
        <v>0</v>
      </c>
      <c r="Q155" s="196">
        <v>1.8480000000000001</v>
      </c>
      <c r="R155" s="196">
        <f>Q155*H155</f>
        <v>14.784000000000001</v>
      </c>
      <c r="S155" s="196">
        <v>0</v>
      </c>
      <c r="T155" s="197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98" t="s">
        <v>130</v>
      </c>
      <c r="AT155" s="198" t="s">
        <v>126</v>
      </c>
      <c r="AU155" s="198" t="s">
        <v>85</v>
      </c>
      <c r="AY155" s="16" t="s">
        <v>124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16" t="s">
        <v>83</v>
      </c>
      <c r="BK155" s="199">
        <f>ROUND(I155*H155,2)</f>
        <v>0</v>
      </c>
      <c r="BL155" s="16" t="s">
        <v>130</v>
      </c>
      <c r="BM155" s="198" t="s">
        <v>240</v>
      </c>
    </row>
    <row r="156" spans="1:65" s="13" customFormat="1" ht="11.25">
      <c r="B156" s="200"/>
      <c r="C156" s="201"/>
      <c r="D156" s="202" t="s">
        <v>132</v>
      </c>
      <c r="E156" s="203" t="s">
        <v>1</v>
      </c>
      <c r="F156" s="204" t="s">
        <v>241</v>
      </c>
      <c r="G156" s="201"/>
      <c r="H156" s="205">
        <v>8</v>
      </c>
      <c r="I156" s="206"/>
      <c r="J156" s="201"/>
      <c r="K156" s="201"/>
      <c r="L156" s="207"/>
      <c r="M156" s="208"/>
      <c r="N156" s="209"/>
      <c r="O156" s="209"/>
      <c r="P156" s="209"/>
      <c r="Q156" s="209"/>
      <c r="R156" s="209"/>
      <c r="S156" s="209"/>
      <c r="T156" s="210"/>
      <c r="AT156" s="211" t="s">
        <v>132</v>
      </c>
      <c r="AU156" s="211" t="s">
        <v>85</v>
      </c>
      <c r="AV156" s="13" t="s">
        <v>85</v>
      </c>
      <c r="AW156" s="13" t="s">
        <v>31</v>
      </c>
      <c r="AX156" s="13" t="s">
        <v>83</v>
      </c>
      <c r="AY156" s="211" t="s">
        <v>124</v>
      </c>
    </row>
    <row r="157" spans="1:65" s="2" customFormat="1" ht="24.2" customHeight="1">
      <c r="A157" s="33"/>
      <c r="B157" s="34"/>
      <c r="C157" s="186" t="s">
        <v>8</v>
      </c>
      <c r="D157" s="186" t="s">
        <v>126</v>
      </c>
      <c r="E157" s="187" t="s">
        <v>168</v>
      </c>
      <c r="F157" s="188" t="s">
        <v>242</v>
      </c>
      <c r="G157" s="189" t="s">
        <v>129</v>
      </c>
      <c r="H157" s="190">
        <v>2</v>
      </c>
      <c r="I157" s="191"/>
      <c r="J157" s="192">
        <f>ROUND(I157*H157,2)</f>
        <v>0</v>
      </c>
      <c r="K157" s="193"/>
      <c r="L157" s="38"/>
      <c r="M157" s="194" t="s">
        <v>1</v>
      </c>
      <c r="N157" s="195" t="s">
        <v>40</v>
      </c>
      <c r="O157" s="70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98" t="s">
        <v>130</v>
      </c>
      <c r="AT157" s="198" t="s">
        <v>126</v>
      </c>
      <c r="AU157" s="198" t="s">
        <v>85</v>
      </c>
      <c r="AY157" s="16" t="s">
        <v>124</v>
      </c>
      <c r="BE157" s="199">
        <f>IF(N157="základní",J157,0)</f>
        <v>0</v>
      </c>
      <c r="BF157" s="199">
        <f>IF(N157="snížená",J157,0)</f>
        <v>0</v>
      </c>
      <c r="BG157" s="199">
        <f>IF(N157="zákl. přenesená",J157,0)</f>
        <v>0</v>
      </c>
      <c r="BH157" s="199">
        <f>IF(N157="sníž. přenesená",J157,0)</f>
        <v>0</v>
      </c>
      <c r="BI157" s="199">
        <f>IF(N157="nulová",J157,0)</f>
        <v>0</v>
      </c>
      <c r="BJ157" s="16" t="s">
        <v>83</v>
      </c>
      <c r="BK157" s="199">
        <f>ROUND(I157*H157,2)</f>
        <v>0</v>
      </c>
      <c r="BL157" s="16" t="s">
        <v>130</v>
      </c>
      <c r="BM157" s="198" t="s">
        <v>243</v>
      </c>
    </row>
    <row r="158" spans="1:65" s="13" customFormat="1" ht="11.25">
      <c r="B158" s="200"/>
      <c r="C158" s="201"/>
      <c r="D158" s="202" t="s">
        <v>132</v>
      </c>
      <c r="E158" s="203" t="s">
        <v>1</v>
      </c>
      <c r="F158" s="204" t="s">
        <v>244</v>
      </c>
      <c r="G158" s="201"/>
      <c r="H158" s="205">
        <v>2</v>
      </c>
      <c r="I158" s="206"/>
      <c r="J158" s="201"/>
      <c r="K158" s="201"/>
      <c r="L158" s="207"/>
      <c r="M158" s="208"/>
      <c r="N158" s="209"/>
      <c r="O158" s="209"/>
      <c r="P158" s="209"/>
      <c r="Q158" s="209"/>
      <c r="R158" s="209"/>
      <c r="S158" s="209"/>
      <c r="T158" s="210"/>
      <c r="AT158" s="211" t="s">
        <v>132</v>
      </c>
      <c r="AU158" s="211" t="s">
        <v>85</v>
      </c>
      <c r="AV158" s="13" t="s">
        <v>85</v>
      </c>
      <c r="AW158" s="13" t="s">
        <v>31</v>
      </c>
      <c r="AX158" s="13" t="s">
        <v>83</v>
      </c>
      <c r="AY158" s="211" t="s">
        <v>124</v>
      </c>
    </row>
    <row r="159" spans="1:65" s="2" customFormat="1" ht="21.75" customHeight="1">
      <c r="A159" s="33"/>
      <c r="B159" s="34"/>
      <c r="C159" s="186" t="s">
        <v>245</v>
      </c>
      <c r="D159" s="186" t="s">
        <v>126</v>
      </c>
      <c r="E159" s="187" t="s">
        <v>246</v>
      </c>
      <c r="F159" s="188" t="s">
        <v>247</v>
      </c>
      <c r="G159" s="189" t="s">
        <v>170</v>
      </c>
      <c r="H159" s="190">
        <v>58.3</v>
      </c>
      <c r="I159" s="191"/>
      <c r="J159" s="192">
        <f>ROUND(I159*H159,2)</f>
        <v>0</v>
      </c>
      <c r="K159" s="193"/>
      <c r="L159" s="38"/>
      <c r="M159" s="194" t="s">
        <v>1</v>
      </c>
      <c r="N159" s="195" t="s">
        <v>40</v>
      </c>
      <c r="O159" s="70"/>
      <c r="P159" s="196">
        <f>O159*H159</f>
        <v>0</v>
      </c>
      <c r="Q159" s="196">
        <v>0.86758999999999997</v>
      </c>
      <c r="R159" s="196">
        <f>Q159*H159</f>
        <v>50.580496999999994</v>
      </c>
      <c r="S159" s="196">
        <v>0</v>
      </c>
      <c r="T159" s="197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8" t="s">
        <v>130</v>
      </c>
      <c r="AT159" s="198" t="s">
        <v>126</v>
      </c>
      <c r="AU159" s="198" t="s">
        <v>85</v>
      </c>
      <c r="AY159" s="16" t="s">
        <v>124</v>
      </c>
      <c r="BE159" s="199">
        <f>IF(N159="základní",J159,0)</f>
        <v>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16" t="s">
        <v>83</v>
      </c>
      <c r="BK159" s="199">
        <f>ROUND(I159*H159,2)</f>
        <v>0</v>
      </c>
      <c r="BL159" s="16" t="s">
        <v>130</v>
      </c>
      <c r="BM159" s="198" t="s">
        <v>248</v>
      </c>
    </row>
    <row r="160" spans="1:65" s="13" customFormat="1" ht="11.25">
      <c r="B160" s="200"/>
      <c r="C160" s="201"/>
      <c r="D160" s="202" t="s">
        <v>132</v>
      </c>
      <c r="E160" s="203" t="s">
        <v>1</v>
      </c>
      <c r="F160" s="204" t="s">
        <v>249</v>
      </c>
      <c r="G160" s="201"/>
      <c r="H160" s="205">
        <v>20.3</v>
      </c>
      <c r="I160" s="206"/>
      <c r="J160" s="201"/>
      <c r="K160" s="201"/>
      <c r="L160" s="207"/>
      <c r="M160" s="208"/>
      <c r="N160" s="209"/>
      <c r="O160" s="209"/>
      <c r="P160" s="209"/>
      <c r="Q160" s="209"/>
      <c r="R160" s="209"/>
      <c r="S160" s="209"/>
      <c r="T160" s="210"/>
      <c r="AT160" s="211" t="s">
        <v>132</v>
      </c>
      <c r="AU160" s="211" t="s">
        <v>85</v>
      </c>
      <c r="AV160" s="13" t="s">
        <v>85</v>
      </c>
      <c r="AW160" s="13" t="s">
        <v>31</v>
      </c>
      <c r="AX160" s="13" t="s">
        <v>75</v>
      </c>
      <c r="AY160" s="211" t="s">
        <v>124</v>
      </c>
    </row>
    <row r="161" spans="1:65" s="13" customFormat="1" ht="11.25">
      <c r="B161" s="200"/>
      <c r="C161" s="201"/>
      <c r="D161" s="202" t="s">
        <v>132</v>
      </c>
      <c r="E161" s="203" t="s">
        <v>1</v>
      </c>
      <c r="F161" s="204" t="s">
        <v>250</v>
      </c>
      <c r="G161" s="201"/>
      <c r="H161" s="205">
        <v>38</v>
      </c>
      <c r="I161" s="206"/>
      <c r="J161" s="201"/>
      <c r="K161" s="201"/>
      <c r="L161" s="207"/>
      <c r="M161" s="208"/>
      <c r="N161" s="209"/>
      <c r="O161" s="209"/>
      <c r="P161" s="209"/>
      <c r="Q161" s="209"/>
      <c r="R161" s="209"/>
      <c r="S161" s="209"/>
      <c r="T161" s="210"/>
      <c r="AT161" s="211" t="s">
        <v>132</v>
      </c>
      <c r="AU161" s="211" t="s">
        <v>85</v>
      </c>
      <c r="AV161" s="13" t="s">
        <v>85</v>
      </c>
      <c r="AW161" s="13" t="s">
        <v>31</v>
      </c>
      <c r="AX161" s="13" t="s">
        <v>75</v>
      </c>
      <c r="AY161" s="211" t="s">
        <v>124</v>
      </c>
    </row>
    <row r="162" spans="1:65" s="14" customFormat="1" ht="11.25">
      <c r="B162" s="231"/>
      <c r="C162" s="232"/>
      <c r="D162" s="202" t="s">
        <v>132</v>
      </c>
      <c r="E162" s="233" t="s">
        <v>1</v>
      </c>
      <c r="F162" s="234" t="s">
        <v>221</v>
      </c>
      <c r="G162" s="232"/>
      <c r="H162" s="235">
        <v>58.3</v>
      </c>
      <c r="I162" s="236"/>
      <c r="J162" s="232"/>
      <c r="K162" s="232"/>
      <c r="L162" s="237"/>
      <c r="M162" s="238"/>
      <c r="N162" s="239"/>
      <c r="O162" s="239"/>
      <c r="P162" s="239"/>
      <c r="Q162" s="239"/>
      <c r="R162" s="239"/>
      <c r="S162" s="239"/>
      <c r="T162" s="240"/>
      <c r="AT162" s="241" t="s">
        <v>132</v>
      </c>
      <c r="AU162" s="241" t="s">
        <v>85</v>
      </c>
      <c r="AV162" s="14" t="s">
        <v>130</v>
      </c>
      <c r="AW162" s="14" t="s">
        <v>31</v>
      </c>
      <c r="AX162" s="14" t="s">
        <v>83</v>
      </c>
      <c r="AY162" s="241" t="s">
        <v>124</v>
      </c>
    </row>
    <row r="163" spans="1:65" s="2" customFormat="1" ht="21.75" customHeight="1">
      <c r="A163" s="33"/>
      <c r="B163" s="34"/>
      <c r="C163" s="186" t="s">
        <v>251</v>
      </c>
      <c r="D163" s="186" t="s">
        <v>126</v>
      </c>
      <c r="E163" s="187" t="s">
        <v>252</v>
      </c>
      <c r="F163" s="188" t="s">
        <v>253</v>
      </c>
      <c r="G163" s="189" t="s">
        <v>170</v>
      </c>
      <c r="H163" s="190">
        <v>182.7</v>
      </c>
      <c r="I163" s="191"/>
      <c r="J163" s="192">
        <f>ROUND(I163*H163,2)</f>
        <v>0</v>
      </c>
      <c r="K163" s="193"/>
      <c r="L163" s="38"/>
      <c r="M163" s="194" t="s">
        <v>1</v>
      </c>
      <c r="N163" s="195" t="s">
        <v>40</v>
      </c>
      <c r="O163" s="70"/>
      <c r="P163" s="196">
        <f>O163*H163</f>
        <v>0</v>
      </c>
      <c r="Q163" s="196">
        <v>0</v>
      </c>
      <c r="R163" s="196">
        <f>Q163*H163</f>
        <v>0</v>
      </c>
      <c r="S163" s="196">
        <v>0</v>
      </c>
      <c r="T163" s="197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8" t="s">
        <v>130</v>
      </c>
      <c r="AT163" s="198" t="s">
        <v>126</v>
      </c>
      <c r="AU163" s="198" t="s">
        <v>85</v>
      </c>
      <c r="AY163" s="16" t="s">
        <v>124</v>
      </c>
      <c r="BE163" s="199">
        <f>IF(N163="základní",J163,0)</f>
        <v>0</v>
      </c>
      <c r="BF163" s="199">
        <f>IF(N163="snížená",J163,0)</f>
        <v>0</v>
      </c>
      <c r="BG163" s="199">
        <f>IF(N163="zákl. přenesená",J163,0)</f>
        <v>0</v>
      </c>
      <c r="BH163" s="199">
        <f>IF(N163="sníž. přenesená",J163,0)</f>
        <v>0</v>
      </c>
      <c r="BI163" s="199">
        <f>IF(N163="nulová",J163,0)</f>
        <v>0</v>
      </c>
      <c r="BJ163" s="16" t="s">
        <v>83</v>
      </c>
      <c r="BK163" s="199">
        <f>ROUND(I163*H163,2)</f>
        <v>0</v>
      </c>
      <c r="BL163" s="16" t="s">
        <v>130</v>
      </c>
      <c r="BM163" s="198" t="s">
        <v>254</v>
      </c>
    </row>
    <row r="164" spans="1:65" s="13" customFormat="1" ht="11.25">
      <c r="B164" s="200"/>
      <c r="C164" s="201"/>
      <c r="D164" s="202" t="s">
        <v>132</v>
      </c>
      <c r="E164" s="203" t="s">
        <v>1</v>
      </c>
      <c r="F164" s="204" t="s">
        <v>255</v>
      </c>
      <c r="G164" s="201"/>
      <c r="H164" s="205">
        <v>182.7</v>
      </c>
      <c r="I164" s="206"/>
      <c r="J164" s="201"/>
      <c r="K164" s="201"/>
      <c r="L164" s="207"/>
      <c r="M164" s="208"/>
      <c r="N164" s="209"/>
      <c r="O164" s="209"/>
      <c r="P164" s="209"/>
      <c r="Q164" s="209"/>
      <c r="R164" s="209"/>
      <c r="S164" s="209"/>
      <c r="T164" s="210"/>
      <c r="AT164" s="211" t="s">
        <v>132</v>
      </c>
      <c r="AU164" s="211" t="s">
        <v>85</v>
      </c>
      <c r="AV164" s="13" t="s">
        <v>85</v>
      </c>
      <c r="AW164" s="13" t="s">
        <v>31</v>
      </c>
      <c r="AX164" s="13" t="s">
        <v>83</v>
      </c>
      <c r="AY164" s="211" t="s">
        <v>124</v>
      </c>
    </row>
    <row r="165" spans="1:65" s="12" customFormat="1" ht="22.9" customHeight="1">
      <c r="B165" s="170"/>
      <c r="C165" s="171"/>
      <c r="D165" s="172" t="s">
        <v>74</v>
      </c>
      <c r="E165" s="184" t="s">
        <v>176</v>
      </c>
      <c r="F165" s="184" t="s">
        <v>256</v>
      </c>
      <c r="G165" s="171"/>
      <c r="H165" s="171"/>
      <c r="I165" s="174"/>
      <c r="J165" s="185">
        <f>BK165</f>
        <v>0</v>
      </c>
      <c r="K165" s="171"/>
      <c r="L165" s="176"/>
      <c r="M165" s="177"/>
      <c r="N165" s="178"/>
      <c r="O165" s="178"/>
      <c r="P165" s="179">
        <f>SUM(P166:P177)</f>
        <v>0</v>
      </c>
      <c r="Q165" s="178"/>
      <c r="R165" s="179">
        <f>SUM(R166:R177)</f>
        <v>3.2079999999999997E-2</v>
      </c>
      <c r="S165" s="178"/>
      <c r="T165" s="180">
        <f>SUM(T166:T177)</f>
        <v>59.006</v>
      </c>
      <c r="AR165" s="181" t="s">
        <v>83</v>
      </c>
      <c r="AT165" s="182" t="s">
        <v>74</v>
      </c>
      <c r="AU165" s="182" t="s">
        <v>83</v>
      </c>
      <c r="AY165" s="181" t="s">
        <v>124</v>
      </c>
      <c r="BK165" s="183">
        <f>SUM(BK166:BK177)</f>
        <v>0</v>
      </c>
    </row>
    <row r="166" spans="1:65" s="2" customFormat="1" ht="16.5" customHeight="1">
      <c r="A166" s="33"/>
      <c r="B166" s="34"/>
      <c r="C166" s="186" t="s">
        <v>257</v>
      </c>
      <c r="D166" s="186" t="s">
        <v>126</v>
      </c>
      <c r="E166" s="187" t="s">
        <v>258</v>
      </c>
      <c r="F166" s="188" t="s">
        <v>259</v>
      </c>
      <c r="G166" s="189" t="s">
        <v>170</v>
      </c>
      <c r="H166" s="190">
        <v>203</v>
      </c>
      <c r="I166" s="191"/>
      <c r="J166" s="192">
        <f>ROUND(I166*H166,2)</f>
        <v>0</v>
      </c>
      <c r="K166" s="193"/>
      <c r="L166" s="38"/>
      <c r="M166" s="194" t="s">
        <v>1</v>
      </c>
      <c r="N166" s="195" t="s">
        <v>40</v>
      </c>
      <c r="O166" s="70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98" t="s">
        <v>130</v>
      </c>
      <c r="AT166" s="198" t="s">
        <v>126</v>
      </c>
      <c r="AU166" s="198" t="s">
        <v>85</v>
      </c>
      <c r="AY166" s="16" t="s">
        <v>124</v>
      </c>
      <c r="BE166" s="199">
        <f>IF(N166="základní",J166,0)</f>
        <v>0</v>
      </c>
      <c r="BF166" s="199">
        <f>IF(N166="snížená",J166,0)</f>
        <v>0</v>
      </c>
      <c r="BG166" s="199">
        <f>IF(N166="zákl. přenesená",J166,0)</f>
        <v>0</v>
      </c>
      <c r="BH166" s="199">
        <f>IF(N166="sníž. přenesená",J166,0)</f>
        <v>0</v>
      </c>
      <c r="BI166" s="199">
        <f>IF(N166="nulová",J166,0)</f>
        <v>0</v>
      </c>
      <c r="BJ166" s="16" t="s">
        <v>83</v>
      </c>
      <c r="BK166" s="199">
        <f>ROUND(I166*H166,2)</f>
        <v>0</v>
      </c>
      <c r="BL166" s="16" t="s">
        <v>130</v>
      </c>
      <c r="BM166" s="198" t="s">
        <v>260</v>
      </c>
    </row>
    <row r="167" spans="1:65" s="13" customFormat="1" ht="11.25">
      <c r="B167" s="200"/>
      <c r="C167" s="201"/>
      <c r="D167" s="202" t="s">
        <v>132</v>
      </c>
      <c r="E167" s="203" t="s">
        <v>1</v>
      </c>
      <c r="F167" s="204" t="s">
        <v>261</v>
      </c>
      <c r="G167" s="201"/>
      <c r="H167" s="205">
        <v>203</v>
      </c>
      <c r="I167" s="206"/>
      <c r="J167" s="201"/>
      <c r="K167" s="201"/>
      <c r="L167" s="207"/>
      <c r="M167" s="208"/>
      <c r="N167" s="209"/>
      <c r="O167" s="209"/>
      <c r="P167" s="209"/>
      <c r="Q167" s="209"/>
      <c r="R167" s="209"/>
      <c r="S167" s="209"/>
      <c r="T167" s="210"/>
      <c r="AT167" s="211" t="s">
        <v>132</v>
      </c>
      <c r="AU167" s="211" t="s">
        <v>85</v>
      </c>
      <c r="AV167" s="13" t="s">
        <v>85</v>
      </c>
      <c r="AW167" s="13" t="s">
        <v>31</v>
      </c>
      <c r="AX167" s="13" t="s">
        <v>83</v>
      </c>
      <c r="AY167" s="211" t="s">
        <v>124</v>
      </c>
    </row>
    <row r="168" spans="1:65" s="2" customFormat="1" ht="16.5" customHeight="1">
      <c r="A168" s="33"/>
      <c r="B168" s="34"/>
      <c r="C168" s="186" t="s">
        <v>262</v>
      </c>
      <c r="D168" s="186" t="s">
        <v>126</v>
      </c>
      <c r="E168" s="187" t="s">
        <v>263</v>
      </c>
      <c r="F168" s="188" t="s">
        <v>264</v>
      </c>
      <c r="G168" s="189" t="s">
        <v>143</v>
      </c>
      <c r="H168" s="190">
        <v>14</v>
      </c>
      <c r="I168" s="191"/>
      <c r="J168" s="192">
        <f>ROUND(I168*H168,2)</f>
        <v>0</v>
      </c>
      <c r="K168" s="193"/>
      <c r="L168" s="38"/>
      <c r="M168" s="194" t="s">
        <v>1</v>
      </c>
      <c r="N168" s="195" t="s">
        <v>40</v>
      </c>
      <c r="O168" s="70"/>
      <c r="P168" s="196">
        <f>O168*H168</f>
        <v>0</v>
      </c>
      <c r="Q168" s="196">
        <v>1.3699999999999999E-3</v>
      </c>
      <c r="R168" s="196">
        <f>Q168*H168</f>
        <v>1.9179999999999999E-2</v>
      </c>
      <c r="S168" s="196">
        <v>0</v>
      </c>
      <c r="T168" s="197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98" t="s">
        <v>130</v>
      </c>
      <c r="AT168" s="198" t="s">
        <v>126</v>
      </c>
      <c r="AU168" s="198" t="s">
        <v>85</v>
      </c>
      <c r="AY168" s="16" t="s">
        <v>124</v>
      </c>
      <c r="BE168" s="199">
        <f>IF(N168="základní",J168,0)</f>
        <v>0</v>
      </c>
      <c r="BF168" s="199">
        <f>IF(N168="snížená",J168,0)</f>
        <v>0</v>
      </c>
      <c r="BG168" s="199">
        <f>IF(N168="zákl. přenesená",J168,0)</f>
        <v>0</v>
      </c>
      <c r="BH168" s="199">
        <f>IF(N168="sníž. přenesená",J168,0)</f>
        <v>0</v>
      </c>
      <c r="BI168" s="199">
        <f>IF(N168="nulová",J168,0)</f>
        <v>0</v>
      </c>
      <c r="BJ168" s="16" t="s">
        <v>83</v>
      </c>
      <c r="BK168" s="199">
        <f>ROUND(I168*H168,2)</f>
        <v>0</v>
      </c>
      <c r="BL168" s="16" t="s">
        <v>130</v>
      </c>
      <c r="BM168" s="198" t="s">
        <v>265</v>
      </c>
    </row>
    <row r="169" spans="1:65" s="13" customFormat="1" ht="11.25">
      <c r="B169" s="200"/>
      <c r="C169" s="201"/>
      <c r="D169" s="202" t="s">
        <v>132</v>
      </c>
      <c r="E169" s="203" t="s">
        <v>1</v>
      </c>
      <c r="F169" s="204" t="s">
        <v>266</v>
      </c>
      <c r="G169" s="201"/>
      <c r="H169" s="205">
        <v>14</v>
      </c>
      <c r="I169" s="206"/>
      <c r="J169" s="201"/>
      <c r="K169" s="201"/>
      <c r="L169" s="207"/>
      <c r="M169" s="208"/>
      <c r="N169" s="209"/>
      <c r="O169" s="209"/>
      <c r="P169" s="209"/>
      <c r="Q169" s="209"/>
      <c r="R169" s="209"/>
      <c r="S169" s="209"/>
      <c r="T169" s="210"/>
      <c r="AT169" s="211" t="s">
        <v>132</v>
      </c>
      <c r="AU169" s="211" t="s">
        <v>85</v>
      </c>
      <c r="AV169" s="13" t="s">
        <v>85</v>
      </c>
      <c r="AW169" s="13" t="s">
        <v>31</v>
      </c>
      <c r="AX169" s="13" t="s">
        <v>83</v>
      </c>
      <c r="AY169" s="211" t="s">
        <v>124</v>
      </c>
    </row>
    <row r="170" spans="1:65" s="2" customFormat="1" ht="16.5" customHeight="1">
      <c r="A170" s="33"/>
      <c r="B170" s="34"/>
      <c r="C170" s="186" t="s">
        <v>267</v>
      </c>
      <c r="D170" s="186" t="s">
        <v>126</v>
      </c>
      <c r="E170" s="187" t="s">
        <v>268</v>
      </c>
      <c r="F170" s="188" t="s">
        <v>269</v>
      </c>
      <c r="G170" s="189" t="s">
        <v>129</v>
      </c>
      <c r="H170" s="190">
        <v>23.6</v>
      </c>
      <c r="I170" s="191"/>
      <c r="J170" s="192">
        <f>ROUND(I170*H170,2)</f>
        <v>0</v>
      </c>
      <c r="K170" s="193"/>
      <c r="L170" s="38"/>
      <c r="M170" s="194" t="s">
        <v>1</v>
      </c>
      <c r="N170" s="195" t="s">
        <v>40</v>
      </c>
      <c r="O170" s="70"/>
      <c r="P170" s="196">
        <f>O170*H170</f>
        <v>0</v>
      </c>
      <c r="Q170" s="196">
        <v>0</v>
      </c>
      <c r="R170" s="196">
        <f>Q170*H170</f>
        <v>0</v>
      </c>
      <c r="S170" s="196">
        <v>2.5</v>
      </c>
      <c r="T170" s="197">
        <f>S170*H170</f>
        <v>59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8" t="s">
        <v>130</v>
      </c>
      <c r="AT170" s="198" t="s">
        <v>126</v>
      </c>
      <c r="AU170" s="198" t="s">
        <v>85</v>
      </c>
      <c r="AY170" s="16" t="s">
        <v>124</v>
      </c>
      <c r="BE170" s="199">
        <f>IF(N170="základní",J170,0)</f>
        <v>0</v>
      </c>
      <c r="BF170" s="199">
        <f>IF(N170="snížená",J170,0)</f>
        <v>0</v>
      </c>
      <c r="BG170" s="199">
        <f>IF(N170="zákl. přenesená",J170,0)</f>
        <v>0</v>
      </c>
      <c r="BH170" s="199">
        <f>IF(N170="sníž. přenesená",J170,0)</f>
        <v>0</v>
      </c>
      <c r="BI170" s="199">
        <f>IF(N170="nulová",J170,0)</f>
        <v>0</v>
      </c>
      <c r="BJ170" s="16" t="s">
        <v>83</v>
      </c>
      <c r="BK170" s="199">
        <f>ROUND(I170*H170,2)</f>
        <v>0</v>
      </c>
      <c r="BL170" s="16" t="s">
        <v>130</v>
      </c>
      <c r="BM170" s="198" t="s">
        <v>270</v>
      </c>
    </row>
    <row r="171" spans="1:65" s="13" customFormat="1" ht="11.25">
      <c r="B171" s="200"/>
      <c r="C171" s="201"/>
      <c r="D171" s="202" t="s">
        <v>132</v>
      </c>
      <c r="E171" s="203" t="s">
        <v>1</v>
      </c>
      <c r="F171" s="204" t="s">
        <v>271</v>
      </c>
      <c r="G171" s="201"/>
      <c r="H171" s="205">
        <v>23</v>
      </c>
      <c r="I171" s="206"/>
      <c r="J171" s="201"/>
      <c r="K171" s="201"/>
      <c r="L171" s="207"/>
      <c r="M171" s="208"/>
      <c r="N171" s="209"/>
      <c r="O171" s="209"/>
      <c r="P171" s="209"/>
      <c r="Q171" s="209"/>
      <c r="R171" s="209"/>
      <c r="S171" s="209"/>
      <c r="T171" s="210"/>
      <c r="AT171" s="211" t="s">
        <v>132</v>
      </c>
      <c r="AU171" s="211" t="s">
        <v>85</v>
      </c>
      <c r="AV171" s="13" t="s">
        <v>85</v>
      </c>
      <c r="AW171" s="13" t="s">
        <v>31</v>
      </c>
      <c r="AX171" s="13" t="s">
        <v>75</v>
      </c>
      <c r="AY171" s="211" t="s">
        <v>124</v>
      </c>
    </row>
    <row r="172" spans="1:65" s="13" customFormat="1" ht="11.25">
      <c r="B172" s="200"/>
      <c r="C172" s="201"/>
      <c r="D172" s="202" t="s">
        <v>132</v>
      </c>
      <c r="E172" s="203" t="s">
        <v>1</v>
      </c>
      <c r="F172" s="204" t="s">
        <v>272</v>
      </c>
      <c r="G172" s="201"/>
      <c r="H172" s="205">
        <v>0.6</v>
      </c>
      <c r="I172" s="206"/>
      <c r="J172" s="201"/>
      <c r="K172" s="201"/>
      <c r="L172" s="207"/>
      <c r="M172" s="208"/>
      <c r="N172" s="209"/>
      <c r="O172" s="209"/>
      <c r="P172" s="209"/>
      <c r="Q172" s="209"/>
      <c r="R172" s="209"/>
      <c r="S172" s="209"/>
      <c r="T172" s="210"/>
      <c r="AT172" s="211" t="s">
        <v>132</v>
      </c>
      <c r="AU172" s="211" t="s">
        <v>85</v>
      </c>
      <c r="AV172" s="13" t="s">
        <v>85</v>
      </c>
      <c r="AW172" s="13" t="s">
        <v>31</v>
      </c>
      <c r="AX172" s="13" t="s">
        <v>75</v>
      </c>
      <c r="AY172" s="211" t="s">
        <v>124</v>
      </c>
    </row>
    <row r="173" spans="1:65" s="14" customFormat="1" ht="11.25">
      <c r="B173" s="231"/>
      <c r="C173" s="232"/>
      <c r="D173" s="202" t="s">
        <v>132</v>
      </c>
      <c r="E173" s="233" t="s">
        <v>1</v>
      </c>
      <c r="F173" s="234" t="s">
        <v>221</v>
      </c>
      <c r="G173" s="232"/>
      <c r="H173" s="235">
        <v>23.6</v>
      </c>
      <c r="I173" s="236"/>
      <c r="J173" s="232"/>
      <c r="K173" s="232"/>
      <c r="L173" s="237"/>
      <c r="M173" s="238"/>
      <c r="N173" s="239"/>
      <c r="O173" s="239"/>
      <c r="P173" s="239"/>
      <c r="Q173" s="239"/>
      <c r="R173" s="239"/>
      <c r="S173" s="239"/>
      <c r="T173" s="240"/>
      <c r="AT173" s="241" t="s">
        <v>132</v>
      </c>
      <c r="AU173" s="241" t="s">
        <v>85</v>
      </c>
      <c r="AV173" s="14" t="s">
        <v>130</v>
      </c>
      <c r="AW173" s="14" t="s">
        <v>31</v>
      </c>
      <c r="AX173" s="14" t="s">
        <v>83</v>
      </c>
      <c r="AY173" s="241" t="s">
        <v>124</v>
      </c>
    </row>
    <row r="174" spans="1:65" s="2" customFormat="1" ht="16.5" customHeight="1">
      <c r="A174" s="33"/>
      <c r="B174" s="34"/>
      <c r="C174" s="186" t="s">
        <v>273</v>
      </c>
      <c r="D174" s="186" t="s">
        <v>126</v>
      </c>
      <c r="E174" s="187" t="s">
        <v>274</v>
      </c>
      <c r="F174" s="188" t="s">
        <v>275</v>
      </c>
      <c r="G174" s="189" t="s">
        <v>143</v>
      </c>
      <c r="H174" s="190">
        <v>6</v>
      </c>
      <c r="I174" s="191"/>
      <c r="J174" s="192">
        <f>ROUND(I174*H174,2)</f>
        <v>0</v>
      </c>
      <c r="K174" s="193"/>
      <c r="L174" s="38"/>
      <c r="M174" s="194" t="s">
        <v>1</v>
      </c>
      <c r="N174" s="195" t="s">
        <v>40</v>
      </c>
      <c r="O174" s="70"/>
      <c r="P174" s="196">
        <f>O174*H174</f>
        <v>0</v>
      </c>
      <c r="Q174" s="196">
        <v>6.4999999999999997E-4</v>
      </c>
      <c r="R174" s="196">
        <f>Q174*H174</f>
        <v>3.8999999999999998E-3</v>
      </c>
      <c r="S174" s="196">
        <v>1E-3</v>
      </c>
      <c r="T174" s="197">
        <f>S174*H174</f>
        <v>6.0000000000000001E-3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98" t="s">
        <v>130</v>
      </c>
      <c r="AT174" s="198" t="s">
        <v>126</v>
      </c>
      <c r="AU174" s="198" t="s">
        <v>85</v>
      </c>
      <c r="AY174" s="16" t="s">
        <v>124</v>
      </c>
      <c r="BE174" s="199">
        <f>IF(N174="základní",J174,0)</f>
        <v>0</v>
      </c>
      <c r="BF174" s="199">
        <f>IF(N174="snížená",J174,0)</f>
        <v>0</v>
      </c>
      <c r="BG174" s="199">
        <f>IF(N174="zákl. přenesená",J174,0)</f>
        <v>0</v>
      </c>
      <c r="BH174" s="199">
        <f>IF(N174="sníž. přenesená",J174,0)</f>
        <v>0</v>
      </c>
      <c r="BI174" s="199">
        <f>IF(N174="nulová",J174,0)</f>
        <v>0</v>
      </c>
      <c r="BJ174" s="16" t="s">
        <v>83</v>
      </c>
      <c r="BK174" s="199">
        <f>ROUND(I174*H174,2)</f>
        <v>0</v>
      </c>
      <c r="BL174" s="16" t="s">
        <v>130</v>
      </c>
      <c r="BM174" s="198" t="s">
        <v>276</v>
      </c>
    </row>
    <row r="175" spans="1:65" s="13" customFormat="1" ht="11.25">
      <c r="B175" s="200"/>
      <c r="C175" s="201"/>
      <c r="D175" s="202" t="s">
        <v>132</v>
      </c>
      <c r="E175" s="203" t="s">
        <v>1</v>
      </c>
      <c r="F175" s="204" t="s">
        <v>277</v>
      </c>
      <c r="G175" s="201"/>
      <c r="H175" s="205">
        <v>6</v>
      </c>
      <c r="I175" s="206"/>
      <c r="J175" s="201"/>
      <c r="K175" s="201"/>
      <c r="L175" s="207"/>
      <c r="M175" s="208"/>
      <c r="N175" s="209"/>
      <c r="O175" s="209"/>
      <c r="P175" s="209"/>
      <c r="Q175" s="209"/>
      <c r="R175" s="209"/>
      <c r="S175" s="209"/>
      <c r="T175" s="210"/>
      <c r="AT175" s="211" t="s">
        <v>132</v>
      </c>
      <c r="AU175" s="211" t="s">
        <v>85</v>
      </c>
      <c r="AV175" s="13" t="s">
        <v>85</v>
      </c>
      <c r="AW175" s="13" t="s">
        <v>31</v>
      </c>
      <c r="AX175" s="13" t="s">
        <v>83</v>
      </c>
      <c r="AY175" s="211" t="s">
        <v>124</v>
      </c>
    </row>
    <row r="176" spans="1:65" s="2" customFormat="1" ht="16.5" customHeight="1">
      <c r="A176" s="33"/>
      <c r="B176" s="34"/>
      <c r="C176" s="216" t="s">
        <v>278</v>
      </c>
      <c r="D176" s="216" t="s">
        <v>146</v>
      </c>
      <c r="E176" s="217" t="s">
        <v>279</v>
      </c>
      <c r="F176" s="218" t="s">
        <v>280</v>
      </c>
      <c r="G176" s="219" t="s">
        <v>179</v>
      </c>
      <c r="H176" s="220">
        <v>8.9999999999999993E-3</v>
      </c>
      <c r="I176" s="221"/>
      <c r="J176" s="222">
        <f>ROUND(I176*H176,2)</f>
        <v>0</v>
      </c>
      <c r="K176" s="223"/>
      <c r="L176" s="224"/>
      <c r="M176" s="225" t="s">
        <v>1</v>
      </c>
      <c r="N176" s="226" t="s">
        <v>40</v>
      </c>
      <c r="O176" s="70"/>
      <c r="P176" s="196">
        <f>O176*H176</f>
        <v>0</v>
      </c>
      <c r="Q176" s="196">
        <v>1</v>
      </c>
      <c r="R176" s="196">
        <f>Q176*H176</f>
        <v>8.9999999999999993E-3</v>
      </c>
      <c r="S176" s="196">
        <v>0</v>
      </c>
      <c r="T176" s="197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98" t="s">
        <v>150</v>
      </c>
      <c r="AT176" s="198" t="s">
        <v>146</v>
      </c>
      <c r="AU176" s="198" t="s">
        <v>85</v>
      </c>
      <c r="AY176" s="16" t="s">
        <v>124</v>
      </c>
      <c r="BE176" s="199">
        <f>IF(N176="základní",J176,0)</f>
        <v>0</v>
      </c>
      <c r="BF176" s="199">
        <f>IF(N176="snížená",J176,0)</f>
        <v>0</v>
      </c>
      <c r="BG176" s="199">
        <f>IF(N176="zákl. přenesená",J176,0)</f>
        <v>0</v>
      </c>
      <c r="BH176" s="199">
        <f>IF(N176="sníž. přenesená",J176,0)</f>
        <v>0</v>
      </c>
      <c r="BI176" s="199">
        <f>IF(N176="nulová",J176,0)</f>
        <v>0</v>
      </c>
      <c r="BJ176" s="16" t="s">
        <v>83</v>
      </c>
      <c r="BK176" s="199">
        <f>ROUND(I176*H176,2)</f>
        <v>0</v>
      </c>
      <c r="BL176" s="16" t="s">
        <v>130</v>
      </c>
      <c r="BM176" s="198" t="s">
        <v>281</v>
      </c>
    </row>
    <row r="177" spans="1:65" s="13" customFormat="1" ht="11.25">
      <c r="B177" s="200"/>
      <c r="C177" s="201"/>
      <c r="D177" s="202" t="s">
        <v>132</v>
      </c>
      <c r="E177" s="203" t="s">
        <v>1</v>
      </c>
      <c r="F177" s="204" t="s">
        <v>282</v>
      </c>
      <c r="G177" s="201"/>
      <c r="H177" s="205">
        <v>8.9999999999999993E-3</v>
      </c>
      <c r="I177" s="206"/>
      <c r="J177" s="201"/>
      <c r="K177" s="201"/>
      <c r="L177" s="207"/>
      <c r="M177" s="208"/>
      <c r="N177" s="209"/>
      <c r="O177" s="209"/>
      <c r="P177" s="209"/>
      <c r="Q177" s="209"/>
      <c r="R177" s="209"/>
      <c r="S177" s="209"/>
      <c r="T177" s="210"/>
      <c r="AT177" s="211" t="s">
        <v>132</v>
      </c>
      <c r="AU177" s="211" t="s">
        <v>85</v>
      </c>
      <c r="AV177" s="13" t="s">
        <v>85</v>
      </c>
      <c r="AW177" s="13" t="s">
        <v>31</v>
      </c>
      <c r="AX177" s="13" t="s">
        <v>83</v>
      </c>
      <c r="AY177" s="211" t="s">
        <v>124</v>
      </c>
    </row>
    <row r="178" spans="1:65" s="12" customFormat="1" ht="22.9" customHeight="1">
      <c r="B178" s="170"/>
      <c r="C178" s="171"/>
      <c r="D178" s="172" t="s">
        <v>74</v>
      </c>
      <c r="E178" s="184" t="s">
        <v>174</v>
      </c>
      <c r="F178" s="184" t="s">
        <v>175</v>
      </c>
      <c r="G178" s="171"/>
      <c r="H178" s="171"/>
      <c r="I178" s="174"/>
      <c r="J178" s="185">
        <f>BK178</f>
        <v>0</v>
      </c>
      <c r="K178" s="171"/>
      <c r="L178" s="176"/>
      <c r="M178" s="177"/>
      <c r="N178" s="178"/>
      <c r="O178" s="178"/>
      <c r="P178" s="179">
        <f>SUM(P179:P183)</f>
        <v>0</v>
      </c>
      <c r="Q178" s="178"/>
      <c r="R178" s="179">
        <f>SUM(R179:R183)</f>
        <v>0</v>
      </c>
      <c r="S178" s="178"/>
      <c r="T178" s="180">
        <f>SUM(T179:T183)</f>
        <v>0</v>
      </c>
      <c r="AR178" s="181" t="s">
        <v>83</v>
      </c>
      <c r="AT178" s="182" t="s">
        <v>74</v>
      </c>
      <c r="AU178" s="182" t="s">
        <v>83</v>
      </c>
      <c r="AY178" s="181" t="s">
        <v>124</v>
      </c>
      <c r="BK178" s="183">
        <f>SUM(BK179:BK183)</f>
        <v>0</v>
      </c>
    </row>
    <row r="179" spans="1:65" s="2" customFormat="1" ht="21.75" customHeight="1">
      <c r="A179" s="33"/>
      <c r="B179" s="34"/>
      <c r="C179" s="186" t="s">
        <v>283</v>
      </c>
      <c r="D179" s="186" t="s">
        <v>126</v>
      </c>
      <c r="E179" s="187" t="s">
        <v>284</v>
      </c>
      <c r="F179" s="188" t="s">
        <v>285</v>
      </c>
      <c r="G179" s="189" t="s">
        <v>179</v>
      </c>
      <c r="H179" s="190">
        <v>87.506</v>
      </c>
      <c r="I179" s="191"/>
      <c r="J179" s="192">
        <f>ROUND(I179*H179,2)</f>
        <v>0</v>
      </c>
      <c r="K179" s="193"/>
      <c r="L179" s="38"/>
      <c r="M179" s="194" t="s">
        <v>1</v>
      </c>
      <c r="N179" s="195" t="s">
        <v>40</v>
      </c>
      <c r="O179" s="70"/>
      <c r="P179" s="196">
        <f>O179*H179</f>
        <v>0</v>
      </c>
      <c r="Q179" s="196">
        <v>0</v>
      </c>
      <c r="R179" s="196">
        <f>Q179*H179</f>
        <v>0</v>
      </c>
      <c r="S179" s="196">
        <v>0</v>
      </c>
      <c r="T179" s="197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8" t="s">
        <v>130</v>
      </c>
      <c r="AT179" s="198" t="s">
        <v>126</v>
      </c>
      <c r="AU179" s="198" t="s">
        <v>85</v>
      </c>
      <c r="AY179" s="16" t="s">
        <v>124</v>
      </c>
      <c r="BE179" s="199">
        <f>IF(N179="základní",J179,0)</f>
        <v>0</v>
      </c>
      <c r="BF179" s="199">
        <f>IF(N179="snížená",J179,0)</f>
        <v>0</v>
      </c>
      <c r="BG179" s="199">
        <f>IF(N179="zákl. přenesená",J179,0)</f>
        <v>0</v>
      </c>
      <c r="BH179" s="199">
        <f>IF(N179="sníž. přenesená",J179,0)</f>
        <v>0</v>
      </c>
      <c r="BI179" s="199">
        <f>IF(N179="nulová",J179,0)</f>
        <v>0</v>
      </c>
      <c r="BJ179" s="16" t="s">
        <v>83</v>
      </c>
      <c r="BK179" s="199">
        <f>ROUND(I179*H179,2)</f>
        <v>0</v>
      </c>
      <c r="BL179" s="16" t="s">
        <v>130</v>
      </c>
      <c r="BM179" s="198" t="s">
        <v>286</v>
      </c>
    </row>
    <row r="180" spans="1:65" s="2" customFormat="1" ht="19.5">
      <c r="A180" s="33"/>
      <c r="B180" s="34"/>
      <c r="C180" s="35"/>
      <c r="D180" s="202" t="s">
        <v>137</v>
      </c>
      <c r="E180" s="35"/>
      <c r="F180" s="212" t="s">
        <v>287</v>
      </c>
      <c r="G180" s="35"/>
      <c r="H180" s="35"/>
      <c r="I180" s="213"/>
      <c r="J180" s="35"/>
      <c r="K180" s="35"/>
      <c r="L180" s="38"/>
      <c r="M180" s="214"/>
      <c r="N180" s="215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137</v>
      </c>
      <c r="AU180" s="16" t="s">
        <v>85</v>
      </c>
    </row>
    <row r="181" spans="1:65" s="2" customFormat="1" ht="16.5" customHeight="1">
      <c r="A181" s="33"/>
      <c r="B181" s="34"/>
      <c r="C181" s="186" t="s">
        <v>7</v>
      </c>
      <c r="D181" s="186" t="s">
        <v>126</v>
      </c>
      <c r="E181" s="187" t="s">
        <v>288</v>
      </c>
      <c r="F181" s="188" t="s">
        <v>289</v>
      </c>
      <c r="G181" s="189" t="s">
        <v>179</v>
      </c>
      <c r="H181" s="190">
        <v>1662.614</v>
      </c>
      <c r="I181" s="191"/>
      <c r="J181" s="192">
        <f>ROUND(I181*H181,2)</f>
        <v>0</v>
      </c>
      <c r="K181" s="193"/>
      <c r="L181" s="38"/>
      <c r="M181" s="194" t="s">
        <v>1</v>
      </c>
      <c r="N181" s="195" t="s">
        <v>40</v>
      </c>
      <c r="O181" s="70"/>
      <c r="P181" s="196">
        <f>O181*H181</f>
        <v>0</v>
      </c>
      <c r="Q181" s="196">
        <v>0</v>
      </c>
      <c r="R181" s="196">
        <f>Q181*H181</f>
        <v>0</v>
      </c>
      <c r="S181" s="196">
        <v>0</v>
      </c>
      <c r="T181" s="197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8" t="s">
        <v>130</v>
      </c>
      <c r="AT181" s="198" t="s">
        <v>126</v>
      </c>
      <c r="AU181" s="198" t="s">
        <v>85</v>
      </c>
      <c r="AY181" s="16" t="s">
        <v>124</v>
      </c>
      <c r="BE181" s="199">
        <f>IF(N181="základní",J181,0)</f>
        <v>0</v>
      </c>
      <c r="BF181" s="199">
        <f>IF(N181="snížená",J181,0)</f>
        <v>0</v>
      </c>
      <c r="BG181" s="199">
        <f>IF(N181="zákl. přenesená",J181,0)</f>
        <v>0</v>
      </c>
      <c r="BH181" s="199">
        <f>IF(N181="sníž. přenesená",J181,0)</f>
        <v>0</v>
      </c>
      <c r="BI181" s="199">
        <f>IF(N181="nulová",J181,0)</f>
        <v>0</v>
      </c>
      <c r="BJ181" s="16" t="s">
        <v>83</v>
      </c>
      <c r="BK181" s="199">
        <f>ROUND(I181*H181,2)</f>
        <v>0</v>
      </c>
      <c r="BL181" s="16" t="s">
        <v>130</v>
      </c>
      <c r="BM181" s="198" t="s">
        <v>290</v>
      </c>
    </row>
    <row r="182" spans="1:65" s="13" customFormat="1" ht="11.25">
      <c r="B182" s="200"/>
      <c r="C182" s="201"/>
      <c r="D182" s="202" t="s">
        <v>132</v>
      </c>
      <c r="E182" s="201"/>
      <c r="F182" s="204" t="s">
        <v>291</v>
      </c>
      <c r="G182" s="201"/>
      <c r="H182" s="205">
        <v>1662.614</v>
      </c>
      <c r="I182" s="206"/>
      <c r="J182" s="201"/>
      <c r="K182" s="201"/>
      <c r="L182" s="207"/>
      <c r="M182" s="208"/>
      <c r="N182" s="209"/>
      <c r="O182" s="209"/>
      <c r="P182" s="209"/>
      <c r="Q182" s="209"/>
      <c r="R182" s="209"/>
      <c r="S182" s="209"/>
      <c r="T182" s="210"/>
      <c r="AT182" s="211" t="s">
        <v>132</v>
      </c>
      <c r="AU182" s="211" t="s">
        <v>85</v>
      </c>
      <c r="AV182" s="13" t="s">
        <v>85</v>
      </c>
      <c r="AW182" s="13" t="s">
        <v>4</v>
      </c>
      <c r="AX182" s="13" t="s">
        <v>83</v>
      </c>
      <c r="AY182" s="211" t="s">
        <v>124</v>
      </c>
    </row>
    <row r="183" spans="1:65" s="2" customFormat="1" ht="24.2" customHeight="1">
      <c r="A183" s="33"/>
      <c r="B183" s="34"/>
      <c r="C183" s="186" t="s">
        <v>292</v>
      </c>
      <c r="D183" s="186" t="s">
        <v>126</v>
      </c>
      <c r="E183" s="187" t="s">
        <v>293</v>
      </c>
      <c r="F183" s="188" t="s">
        <v>294</v>
      </c>
      <c r="G183" s="189" t="s">
        <v>179</v>
      </c>
      <c r="H183" s="190">
        <v>121.706</v>
      </c>
      <c r="I183" s="191"/>
      <c r="J183" s="192">
        <f>ROUND(I183*H183,2)</f>
        <v>0</v>
      </c>
      <c r="K183" s="193"/>
      <c r="L183" s="38"/>
      <c r="M183" s="194" t="s">
        <v>1</v>
      </c>
      <c r="N183" s="195" t="s">
        <v>40</v>
      </c>
      <c r="O183" s="70"/>
      <c r="P183" s="196">
        <f>O183*H183</f>
        <v>0</v>
      </c>
      <c r="Q183" s="196">
        <v>0</v>
      </c>
      <c r="R183" s="196">
        <f>Q183*H183</f>
        <v>0</v>
      </c>
      <c r="S183" s="196">
        <v>0</v>
      </c>
      <c r="T183" s="197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98" t="s">
        <v>130</v>
      </c>
      <c r="AT183" s="198" t="s">
        <v>126</v>
      </c>
      <c r="AU183" s="198" t="s">
        <v>85</v>
      </c>
      <c r="AY183" s="16" t="s">
        <v>124</v>
      </c>
      <c r="BE183" s="199">
        <f>IF(N183="základní",J183,0)</f>
        <v>0</v>
      </c>
      <c r="BF183" s="199">
        <f>IF(N183="snížená",J183,0)</f>
        <v>0</v>
      </c>
      <c r="BG183" s="199">
        <f>IF(N183="zákl. přenesená",J183,0)</f>
        <v>0</v>
      </c>
      <c r="BH183" s="199">
        <f>IF(N183="sníž. přenesená",J183,0)</f>
        <v>0</v>
      </c>
      <c r="BI183" s="199">
        <f>IF(N183="nulová",J183,0)</f>
        <v>0</v>
      </c>
      <c r="BJ183" s="16" t="s">
        <v>83</v>
      </c>
      <c r="BK183" s="199">
        <f>ROUND(I183*H183,2)</f>
        <v>0</v>
      </c>
      <c r="BL183" s="16" t="s">
        <v>130</v>
      </c>
      <c r="BM183" s="198" t="s">
        <v>295</v>
      </c>
    </row>
    <row r="184" spans="1:65" s="12" customFormat="1" ht="22.9" customHeight="1">
      <c r="B184" s="170"/>
      <c r="C184" s="171"/>
      <c r="D184" s="172" t="s">
        <v>74</v>
      </c>
      <c r="E184" s="184" t="s">
        <v>183</v>
      </c>
      <c r="F184" s="184" t="s">
        <v>184</v>
      </c>
      <c r="G184" s="171"/>
      <c r="H184" s="171"/>
      <c r="I184" s="174"/>
      <c r="J184" s="185">
        <f>BK184</f>
        <v>0</v>
      </c>
      <c r="K184" s="171"/>
      <c r="L184" s="176"/>
      <c r="M184" s="177"/>
      <c r="N184" s="178"/>
      <c r="O184" s="178"/>
      <c r="P184" s="179">
        <f>P185</f>
        <v>0</v>
      </c>
      <c r="Q184" s="178"/>
      <c r="R184" s="179">
        <f>R185</f>
        <v>0</v>
      </c>
      <c r="S184" s="178"/>
      <c r="T184" s="180">
        <f>T185</f>
        <v>0</v>
      </c>
      <c r="AR184" s="181" t="s">
        <v>83</v>
      </c>
      <c r="AT184" s="182" t="s">
        <v>74</v>
      </c>
      <c r="AU184" s="182" t="s">
        <v>83</v>
      </c>
      <c r="AY184" s="181" t="s">
        <v>124</v>
      </c>
      <c r="BK184" s="183">
        <f>BK185</f>
        <v>0</v>
      </c>
    </row>
    <row r="185" spans="1:65" s="2" customFormat="1" ht="16.5" customHeight="1">
      <c r="A185" s="33"/>
      <c r="B185" s="34"/>
      <c r="C185" s="186" t="s">
        <v>296</v>
      </c>
      <c r="D185" s="186" t="s">
        <v>126</v>
      </c>
      <c r="E185" s="187" t="s">
        <v>186</v>
      </c>
      <c r="F185" s="188" t="s">
        <v>187</v>
      </c>
      <c r="G185" s="189" t="s">
        <v>179</v>
      </c>
      <c r="H185" s="190">
        <v>105.569</v>
      </c>
      <c r="I185" s="191"/>
      <c r="J185" s="192">
        <f>ROUND(I185*H185,2)</f>
        <v>0</v>
      </c>
      <c r="K185" s="193"/>
      <c r="L185" s="38"/>
      <c r="M185" s="242" t="s">
        <v>1</v>
      </c>
      <c r="N185" s="243" t="s">
        <v>40</v>
      </c>
      <c r="O185" s="229"/>
      <c r="P185" s="244">
        <f>O185*H185</f>
        <v>0</v>
      </c>
      <c r="Q185" s="244">
        <v>0</v>
      </c>
      <c r="R185" s="244">
        <f>Q185*H185</f>
        <v>0</v>
      </c>
      <c r="S185" s="244">
        <v>0</v>
      </c>
      <c r="T185" s="245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98" t="s">
        <v>130</v>
      </c>
      <c r="AT185" s="198" t="s">
        <v>126</v>
      </c>
      <c r="AU185" s="198" t="s">
        <v>85</v>
      </c>
      <c r="AY185" s="16" t="s">
        <v>124</v>
      </c>
      <c r="BE185" s="199">
        <f>IF(N185="základní",J185,0)</f>
        <v>0</v>
      </c>
      <c r="BF185" s="199">
        <f>IF(N185="snížená",J185,0)</f>
        <v>0</v>
      </c>
      <c r="BG185" s="199">
        <f>IF(N185="zákl. přenesená",J185,0)</f>
        <v>0</v>
      </c>
      <c r="BH185" s="199">
        <f>IF(N185="sníž. přenesená",J185,0)</f>
        <v>0</v>
      </c>
      <c r="BI185" s="199">
        <f>IF(N185="nulová",J185,0)</f>
        <v>0</v>
      </c>
      <c r="BJ185" s="16" t="s">
        <v>83</v>
      </c>
      <c r="BK185" s="199">
        <f>ROUND(I185*H185,2)</f>
        <v>0</v>
      </c>
      <c r="BL185" s="16" t="s">
        <v>130</v>
      </c>
      <c r="BM185" s="198" t="s">
        <v>297</v>
      </c>
    </row>
    <row r="186" spans="1:65" s="2" customFormat="1" ht="6.95" customHeight="1">
      <c r="A186" s="33"/>
      <c r="B186" s="53"/>
      <c r="C186" s="54"/>
      <c r="D186" s="54"/>
      <c r="E186" s="54"/>
      <c r="F186" s="54"/>
      <c r="G186" s="54"/>
      <c r="H186" s="54"/>
      <c r="I186" s="54"/>
      <c r="J186" s="54"/>
      <c r="K186" s="54"/>
      <c r="L186" s="38"/>
      <c r="M186" s="33"/>
      <c r="O186" s="33"/>
      <c r="P186" s="33"/>
      <c r="Q186" s="33"/>
      <c r="R186" s="33"/>
      <c r="S186" s="33"/>
      <c r="T186" s="33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</row>
  </sheetData>
  <sheetProtection algorithmName="SHA-512" hashValue="6tHeyQqfU1XmrIG6u/ScOA5mj7fu/9uAZV+kIb0Q8ctdhqwljf/gd5I0/4yHcOSmS79apdX05K/gggJxcm9lDA==" saltValue="WtqzA5Ih7jDwYu62svdg0jSDjI4BgKJIZlIngF/6XIUze3jqTZNkbAVTQyr5VU97G6xWm1JOLJsfHL9w2dpGqQ==" spinCount="100000" sheet="1" objects="1" scenarios="1" formatColumns="0" formatRows="0" autoFilter="0"/>
  <autoFilter ref="C122:K185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6" t="s">
        <v>91</v>
      </c>
    </row>
    <row r="3" spans="1:46" s="1" customFormat="1" ht="6.95" hidden="1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85</v>
      </c>
    </row>
    <row r="4" spans="1:46" s="1" customFormat="1" ht="24.95" hidden="1" customHeight="1">
      <c r="B4" s="19"/>
      <c r="D4" s="109" t="s">
        <v>95</v>
      </c>
      <c r="L4" s="19"/>
      <c r="M4" s="110" t="s">
        <v>10</v>
      </c>
      <c r="AT4" s="16" t="s">
        <v>4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111" t="s">
        <v>16</v>
      </c>
      <c r="L6" s="19"/>
    </row>
    <row r="7" spans="1:46" s="1" customFormat="1" ht="16.5" hidden="1" customHeight="1">
      <c r="B7" s="19"/>
      <c r="E7" s="290" t="str">
        <f>'Rekapitulace stavby'!K6</f>
        <v>VT Husí potok km 10,140 - 10,802, odstranění PŠ 09/2024</v>
      </c>
      <c r="F7" s="291"/>
      <c r="G7" s="291"/>
      <c r="H7" s="291"/>
      <c r="L7" s="19"/>
    </row>
    <row r="8" spans="1:46" s="2" customFormat="1" ht="12" hidden="1" customHeight="1">
      <c r="A8" s="33"/>
      <c r="B8" s="38"/>
      <c r="C8" s="33"/>
      <c r="D8" s="111" t="s">
        <v>96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8"/>
      <c r="C9" s="33"/>
      <c r="D9" s="33"/>
      <c r="E9" s="292" t="s">
        <v>298</v>
      </c>
      <c r="F9" s="293"/>
      <c r="G9" s="293"/>
      <c r="H9" s="293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 hidden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6. 5. 2025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hidden="1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26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hidden="1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8"/>
      <c r="C17" s="33"/>
      <c r="D17" s="111" t="s">
        <v>27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8"/>
      <c r="C18" s="33"/>
      <c r="D18" s="33"/>
      <c r="E18" s="294" t="str">
        <f>'Rekapitulace stavby'!E14</f>
        <v>Vyplň údaj</v>
      </c>
      <c r="F18" s="295"/>
      <c r="G18" s="295"/>
      <c r="H18" s="295"/>
      <c r="I18" s="111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8"/>
      <c r="C20" s="33"/>
      <c r="D20" s="111" t="s">
        <v>29</v>
      </c>
      <c r="E20" s="33"/>
      <c r="F20" s="33"/>
      <c r="G20" s="33"/>
      <c r="H20" s="33"/>
      <c r="I20" s="111" t="s">
        <v>25</v>
      </c>
      <c r="J20" s="112" t="s">
        <v>1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8"/>
      <c r="C21" s="33"/>
      <c r="D21" s="33"/>
      <c r="E21" s="112" t="s">
        <v>30</v>
      </c>
      <c r="F21" s="33"/>
      <c r="G21" s="33"/>
      <c r="H21" s="33"/>
      <c r="I21" s="111" t="s">
        <v>26</v>
      </c>
      <c r="J21" s="112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8"/>
      <c r="C23" s="33"/>
      <c r="D23" s="111" t="s">
        <v>32</v>
      </c>
      <c r="E23" s="33"/>
      <c r="F23" s="33"/>
      <c r="G23" s="33"/>
      <c r="H23" s="33"/>
      <c r="I23" s="111" t="s">
        <v>25</v>
      </c>
      <c r="J23" s="112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8"/>
      <c r="C24" s="33"/>
      <c r="D24" s="33"/>
      <c r="E24" s="112" t="s">
        <v>33</v>
      </c>
      <c r="F24" s="33"/>
      <c r="G24" s="33"/>
      <c r="H24" s="33"/>
      <c r="I24" s="111" t="s">
        <v>26</v>
      </c>
      <c r="J24" s="112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8"/>
      <c r="C26" s="33"/>
      <c r="D26" s="111" t="s">
        <v>34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>
      <c r="A27" s="114"/>
      <c r="B27" s="115"/>
      <c r="C27" s="114"/>
      <c r="D27" s="114"/>
      <c r="E27" s="296" t="s">
        <v>1</v>
      </c>
      <c r="F27" s="296"/>
      <c r="G27" s="296"/>
      <c r="H27" s="296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hidden="1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>
      <c r="A30" s="33"/>
      <c r="B30" s="38"/>
      <c r="C30" s="33"/>
      <c r="D30" s="118" t="s">
        <v>35</v>
      </c>
      <c r="E30" s="33"/>
      <c r="F30" s="33"/>
      <c r="G30" s="33"/>
      <c r="H30" s="33"/>
      <c r="I30" s="33"/>
      <c r="J30" s="119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>
      <c r="A32" s="33"/>
      <c r="B32" s="38"/>
      <c r="C32" s="33"/>
      <c r="D32" s="33"/>
      <c r="E32" s="33"/>
      <c r="F32" s="120" t="s">
        <v>37</v>
      </c>
      <c r="G32" s="33"/>
      <c r="H32" s="33"/>
      <c r="I32" s="120" t="s">
        <v>36</v>
      </c>
      <c r="J32" s="120" t="s">
        <v>38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121" t="s">
        <v>39</v>
      </c>
      <c r="E33" s="111" t="s">
        <v>40</v>
      </c>
      <c r="F33" s="122">
        <f>ROUND((SUM(BE119:BE131)),  2)</f>
        <v>0</v>
      </c>
      <c r="G33" s="33"/>
      <c r="H33" s="33"/>
      <c r="I33" s="123">
        <v>0.21</v>
      </c>
      <c r="J33" s="122">
        <f>ROUND(((SUM(BE119:BE131))*I33),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11" t="s">
        <v>41</v>
      </c>
      <c r="F34" s="122">
        <f>ROUND((SUM(BF119:BF131)),  2)</f>
        <v>0</v>
      </c>
      <c r="G34" s="33"/>
      <c r="H34" s="33"/>
      <c r="I34" s="123">
        <v>0.12</v>
      </c>
      <c r="J34" s="122">
        <f>ROUND(((SUM(BF119:BF131))*I34),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42</v>
      </c>
      <c r="F35" s="122">
        <f>ROUND((SUM(BG119:BG131)),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43</v>
      </c>
      <c r="F36" s="122">
        <f>ROUND((SUM(BH119:BH131)),  2)</f>
        <v>0</v>
      </c>
      <c r="G36" s="33"/>
      <c r="H36" s="33"/>
      <c r="I36" s="123">
        <v>0.12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44</v>
      </c>
      <c r="F37" s="122">
        <f>ROUND((SUM(BI119:BI131)),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hidden="1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>
      <c r="A39" s="33"/>
      <c r="B39" s="38"/>
      <c r="C39" s="124"/>
      <c r="D39" s="125" t="s">
        <v>45</v>
      </c>
      <c r="E39" s="126"/>
      <c r="F39" s="126"/>
      <c r="G39" s="127" t="s">
        <v>46</v>
      </c>
      <c r="H39" s="128" t="s">
        <v>47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hidden="1" customHeight="1">
      <c r="B41" s="19"/>
      <c r="L41" s="19"/>
    </row>
    <row r="42" spans="1:31" s="1" customFormat="1" ht="14.45" hidden="1" customHeight="1">
      <c r="B42" s="19"/>
      <c r="L42" s="19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50"/>
      <c r="D50" s="131" t="s">
        <v>48</v>
      </c>
      <c r="E50" s="132"/>
      <c r="F50" s="132"/>
      <c r="G50" s="131" t="s">
        <v>49</v>
      </c>
      <c r="H50" s="132"/>
      <c r="I50" s="132"/>
      <c r="J50" s="132"/>
      <c r="K50" s="132"/>
      <c r="L50" s="50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t="12.75" hidden="1">
      <c r="A61" s="33"/>
      <c r="B61" s="38"/>
      <c r="C61" s="33"/>
      <c r="D61" s="133" t="s">
        <v>50</v>
      </c>
      <c r="E61" s="134"/>
      <c r="F61" s="135" t="s">
        <v>51</v>
      </c>
      <c r="G61" s="133" t="s">
        <v>50</v>
      </c>
      <c r="H61" s="134"/>
      <c r="I61" s="134"/>
      <c r="J61" s="136" t="s">
        <v>51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t="12.75" hidden="1">
      <c r="A65" s="33"/>
      <c r="B65" s="38"/>
      <c r="C65" s="33"/>
      <c r="D65" s="131" t="s">
        <v>52</v>
      </c>
      <c r="E65" s="137"/>
      <c r="F65" s="137"/>
      <c r="G65" s="131" t="s">
        <v>53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t="12.75" hidden="1">
      <c r="A76" s="33"/>
      <c r="B76" s="38"/>
      <c r="C76" s="33"/>
      <c r="D76" s="133" t="s">
        <v>50</v>
      </c>
      <c r="E76" s="134"/>
      <c r="F76" s="135" t="s">
        <v>51</v>
      </c>
      <c r="G76" s="133" t="s">
        <v>50</v>
      </c>
      <c r="H76" s="134"/>
      <c r="I76" s="134"/>
      <c r="J76" s="136" t="s">
        <v>51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hidden="1" customHeight="1">
      <c r="A82" s="33"/>
      <c r="B82" s="34"/>
      <c r="C82" s="22" t="s">
        <v>98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hidden="1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hidden="1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hidden="1" customHeight="1">
      <c r="A85" s="33"/>
      <c r="B85" s="34"/>
      <c r="C85" s="35"/>
      <c r="D85" s="35"/>
      <c r="E85" s="297" t="str">
        <f>E7</f>
        <v>VT Husí potok km 10,140 - 10,802, odstranění PŠ 09/2024</v>
      </c>
      <c r="F85" s="298"/>
      <c r="G85" s="298"/>
      <c r="H85" s="298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hidden="1" customHeight="1">
      <c r="A86" s="33"/>
      <c r="B86" s="34"/>
      <c r="C86" s="28" t="s">
        <v>96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hidden="1" customHeight="1">
      <c r="A87" s="33"/>
      <c r="B87" s="34"/>
      <c r="C87" s="35"/>
      <c r="D87" s="35"/>
      <c r="E87" s="249" t="str">
        <f>E9</f>
        <v>SO 03 - Zásypy dna</v>
      </c>
      <c r="F87" s="299"/>
      <c r="G87" s="299"/>
      <c r="H87" s="299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hidden="1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hidden="1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6. 5. 2025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hidden="1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hidden="1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29</v>
      </c>
      <c r="J91" s="31" t="str">
        <f>E21</f>
        <v>HydroIdea s.r.o.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hidden="1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28" t="s">
        <v>32</v>
      </c>
      <c r="J92" s="31" t="str">
        <f>E24</f>
        <v>Ing Jerzy Nowak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hidden="1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hidden="1" customHeight="1">
      <c r="A94" s="33"/>
      <c r="B94" s="34"/>
      <c r="C94" s="142" t="s">
        <v>99</v>
      </c>
      <c r="D94" s="143"/>
      <c r="E94" s="143"/>
      <c r="F94" s="143"/>
      <c r="G94" s="143"/>
      <c r="H94" s="143"/>
      <c r="I94" s="143"/>
      <c r="J94" s="144" t="s">
        <v>100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hidden="1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hidden="1" customHeight="1">
      <c r="A96" s="33"/>
      <c r="B96" s="34"/>
      <c r="C96" s="145" t="s">
        <v>101</v>
      </c>
      <c r="D96" s="35"/>
      <c r="E96" s="35"/>
      <c r="F96" s="35"/>
      <c r="G96" s="35"/>
      <c r="H96" s="35"/>
      <c r="I96" s="35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102</v>
      </c>
    </row>
    <row r="97" spans="1:31" s="9" customFormat="1" ht="24.95" hidden="1" customHeight="1">
      <c r="B97" s="146"/>
      <c r="C97" s="147"/>
      <c r="D97" s="148" t="s">
        <v>103</v>
      </c>
      <c r="E97" s="149"/>
      <c r="F97" s="149"/>
      <c r="G97" s="149"/>
      <c r="H97" s="149"/>
      <c r="I97" s="149"/>
      <c r="J97" s="150">
        <f>J120</f>
        <v>0</v>
      </c>
      <c r="K97" s="147"/>
      <c r="L97" s="151"/>
    </row>
    <row r="98" spans="1:31" s="10" customFormat="1" ht="19.899999999999999" hidden="1" customHeight="1">
      <c r="B98" s="152"/>
      <c r="C98" s="153"/>
      <c r="D98" s="154" t="s">
        <v>104</v>
      </c>
      <c r="E98" s="155"/>
      <c r="F98" s="155"/>
      <c r="G98" s="155"/>
      <c r="H98" s="155"/>
      <c r="I98" s="155"/>
      <c r="J98" s="156">
        <f>J121</f>
        <v>0</v>
      </c>
      <c r="K98" s="153"/>
      <c r="L98" s="157"/>
    </row>
    <row r="99" spans="1:31" s="10" customFormat="1" ht="19.899999999999999" hidden="1" customHeight="1">
      <c r="B99" s="152"/>
      <c r="C99" s="153"/>
      <c r="D99" s="154" t="s">
        <v>106</v>
      </c>
      <c r="E99" s="155"/>
      <c r="F99" s="155"/>
      <c r="G99" s="155"/>
      <c r="H99" s="155"/>
      <c r="I99" s="155"/>
      <c r="J99" s="156">
        <f>J128</f>
        <v>0</v>
      </c>
      <c r="K99" s="153"/>
      <c r="L99" s="157"/>
    </row>
    <row r="100" spans="1:31" s="2" customFormat="1" ht="21.75" hidden="1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hidden="1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31" ht="11.25" hidden="1"/>
    <row r="103" spans="1:31" ht="11.25" hidden="1"/>
    <row r="104" spans="1:31" ht="11.25" hidden="1"/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109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97" t="str">
        <f>E7</f>
        <v>VT Husí potok km 10,140 - 10,802, odstranění PŠ 09/2024</v>
      </c>
      <c r="F109" s="298"/>
      <c r="G109" s="298"/>
      <c r="H109" s="298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96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49" t="str">
        <f>E9</f>
        <v>SO 03 - Zásypy dna</v>
      </c>
      <c r="F111" s="299"/>
      <c r="G111" s="299"/>
      <c r="H111" s="299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 xml:space="preserve"> </v>
      </c>
      <c r="G113" s="35"/>
      <c r="H113" s="35"/>
      <c r="I113" s="28" t="s">
        <v>22</v>
      </c>
      <c r="J113" s="65" t="str">
        <f>IF(J12="","",J12)</f>
        <v>6. 5. 2025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 xml:space="preserve"> </v>
      </c>
      <c r="G115" s="35"/>
      <c r="H115" s="35"/>
      <c r="I115" s="28" t="s">
        <v>29</v>
      </c>
      <c r="J115" s="31" t="str">
        <f>E21</f>
        <v>HydroIdea s.r.o.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27</v>
      </c>
      <c r="D116" s="35"/>
      <c r="E116" s="35"/>
      <c r="F116" s="26" t="str">
        <f>IF(E18="","",E18)</f>
        <v>Vyplň údaj</v>
      </c>
      <c r="G116" s="35"/>
      <c r="H116" s="35"/>
      <c r="I116" s="28" t="s">
        <v>32</v>
      </c>
      <c r="J116" s="31" t="str">
        <f>E24</f>
        <v>Ing Jerzy Nowak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58"/>
      <c r="B118" s="159"/>
      <c r="C118" s="160" t="s">
        <v>110</v>
      </c>
      <c r="D118" s="161" t="s">
        <v>60</v>
      </c>
      <c r="E118" s="161" t="s">
        <v>56</v>
      </c>
      <c r="F118" s="161" t="s">
        <v>57</v>
      </c>
      <c r="G118" s="161" t="s">
        <v>111</v>
      </c>
      <c r="H118" s="161" t="s">
        <v>112</v>
      </c>
      <c r="I118" s="161" t="s">
        <v>113</v>
      </c>
      <c r="J118" s="162" t="s">
        <v>100</v>
      </c>
      <c r="K118" s="163" t="s">
        <v>114</v>
      </c>
      <c r="L118" s="164"/>
      <c r="M118" s="74" t="s">
        <v>1</v>
      </c>
      <c r="N118" s="75" t="s">
        <v>39</v>
      </c>
      <c r="O118" s="75" t="s">
        <v>115</v>
      </c>
      <c r="P118" s="75" t="s">
        <v>116</v>
      </c>
      <c r="Q118" s="75" t="s">
        <v>117</v>
      </c>
      <c r="R118" s="75" t="s">
        <v>118</v>
      </c>
      <c r="S118" s="75" t="s">
        <v>119</v>
      </c>
      <c r="T118" s="76" t="s">
        <v>120</v>
      </c>
      <c r="U118" s="158"/>
      <c r="V118" s="158"/>
      <c r="W118" s="158"/>
      <c r="X118" s="158"/>
      <c r="Y118" s="158"/>
      <c r="Z118" s="158"/>
      <c r="AA118" s="158"/>
      <c r="AB118" s="158"/>
      <c r="AC118" s="158"/>
      <c r="AD118" s="158"/>
      <c r="AE118" s="158"/>
    </row>
    <row r="119" spans="1:65" s="2" customFormat="1" ht="22.9" customHeight="1">
      <c r="A119" s="33"/>
      <c r="B119" s="34"/>
      <c r="C119" s="81" t="s">
        <v>121</v>
      </c>
      <c r="D119" s="35"/>
      <c r="E119" s="35"/>
      <c r="F119" s="35"/>
      <c r="G119" s="35"/>
      <c r="H119" s="35"/>
      <c r="I119" s="35"/>
      <c r="J119" s="165">
        <f>BK119</f>
        <v>0</v>
      </c>
      <c r="K119" s="35"/>
      <c r="L119" s="38"/>
      <c r="M119" s="77"/>
      <c r="N119" s="166"/>
      <c r="O119" s="78"/>
      <c r="P119" s="167">
        <f>P120</f>
        <v>0</v>
      </c>
      <c r="Q119" s="78"/>
      <c r="R119" s="167">
        <f>R120</f>
        <v>869.73599999999999</v>
      </c>
      <c r="S119" s="78"/>
      <c r="T119" s="168">
        <f>T120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74</v>
      </c>
      <c r="AU119" s="16" t="s">
        <v>102</v>
      </c>
      <c r="BK119" s="169">
        <f>BK120</f>
        <v>0</v>
      </c>
    </row>
    <row r="120" spans="1:65" s="12" customFormat="1" ht="25.9" customHeight="1">
      <c r="B120" s="170"/>
      <c r="C120" s="171"/>
      <c r="D120" s="172" t="s">
        <v>74</v>
      </c>
      <c r="E120" s="173" t="s">
        <v>122</v>
      </c>
      <c r="F120" s="173" t="s">
        <v>123</v>
      </c>
      <c r="G120" s="171"/>
      <c r="H120" s="171"/>
      <c r="I120" s="174"/>
      <c r="J120" s="175">
        <f>BK120</f>
        <v>0</v>
      </c>
      <c r="K120" s="171"/>
      <c r="L120" s="176"/>
      <c r="M120" s="177"/>
      <c r="N120" s="178"/>
      <c r="O120" s="178"/>
      <c r="P120" s="179">
        <f>P121+P128</f>
        <v>0</v>
      </c>
      <c r="Q120" s="178"/>
      <c r="R120" s="179">
        <f>R121+R128</f>
        <v>869.73599999999999</v>
      </c>
      <c r="S120" s="178"/>
      <c r="T120" s="180">
        <f>T121+T128</f>
        <v>0</v>
      </c>
      <c r="AR120" s="181" t="s">
        <v>83</v>
      </c>
      <c r="AT120" s="182" t="s">
        <v>74</v>
      </c>
      <c r="AU120" s="182" t="s">
        <v>75</v>
      </c>
      <c r="AY120" s="181" t="s">
        <v>124</v>
      </c>
      <c r="BK120" s="183">
        <f>BK121+BK128</f>
        <v>0</v>
      </c>
    </row>
    <row r="121" spans="1:65" s="12" customFormat="1" ht="22.9" customHeight="1">
      <c r="B121" s="170"/>
      <c r="C121" s="171"/>
      <c r="D121" s="172" t="s">
        <v>74</v>
      </c>
      <c r="E121" s="184" t="s">
        <v>83</v>
      </c>
      <c r="F121" s="184" t="s">
        <v>125</v>
      </c>
      <c r="G121" s="171"/>
      <c r="H121" s="171"/>
      <c r="I121" s="174"/>
      <c r="J121" s="185">
        <f>BK121</f>
        <v>0</v>
      </c>
      <c r="K121" s="171"/>
      <c r="L121" s="176"/>
      <c r="M121" s="177"/>
      <c r="N121" s="178"/>
      <c r="O121" s="178"/>
      <c r="P121" s="179">
        <f>SUM(P122:P127)</f>
        <v>0</v>
      </c>
      <c r="Q121" s="178"/>
      <c r="R121" s="179">
        <f>SUM(R122:R127)</f>
        <v>0</v>
      </c>
      <c r="S121" s="178"/>
      <c r="T121" s="180">
        <f>SUM(T122:T127)</f>
        <v>0</v>
      </c>
      <c r="AR121" s="181" t="s">
        <v>83</v>
      </c>
      <c r="AT121" s="182" t="s">
        <v>74</v>
      </c>
      <c r="AU121" s="182" t="s">
        <v>83</v>
      </c>
      <c r="AY121" s="181" t="s">
        <v>124</v>
      </c>
      <c r="BK121" s="183">
        <f>SUM(BK122:BK127)</f>
        <v>0</v>
      </c>
    </row>
    <row r="122" spans="1:65" s="2" customFormat="1" ht="21.75" customHeight="1">
      <c r="A122" s="33"/>
      <c r="B122" s="34"/>
      <c r="C122" s="186" t="s">
        <v>83</v>
      </c>
      <c r="D122" s="186" t="s">
        <v>126</v>
      </c>
      <c r="E122" s="187" t="s">
        <v>299</v>
      </c>
      <c r="F122" s="188" t="s">
        <v>300</v>
      </c>
      <c r="G122" s="189" t="s">
        <v>129</v>
      </c>
      <c r="H122" s="190">
        <v>244.1</v>
      </c>
      <c r="I122" s="191"/>
      <c r="J122" s="192">
        <f>ROUND(I122*H122,2)</f>
        <v>0</v>
      </c>
      <c r="K122" s="193"/>
      <c r="L122" s="38"/>
      <c r="M122" s="194" t="s">
        <v>1</v>
      </c>
      <c r="N122" s="195" t="s">
        <v>40</v>
      </c>
      <c r="O122" s="70"/>
      <c r="P122" s="196">
        <f>O122*H122</f>
        <v>0</v>
      </c>
      <c r="Q122" s="196">
        <v>0</v>
      </c>
      <c r="R122" s="196">
        <f>Q122*H122</f>
        <v>0</v>
      </c>
      <c r="S122" s="196">
        <v>0</v>
      </c>
      <c r="T122" s="197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8" t="s">
        <v>130</v>
      </c>
      <c r="AT122" s="198" t="s">
        <v>126</v>
      </c>
      <c r="AU122" s="198" t="s">
        <v>85</v>
      </c>
      <c r="AY122" s="16" t="s">
        <v>124</v>
      </c>
      <c r="BE122" s="199">
        <f>IF(N122="základní",J122,0)</f>
        <v>0</v>
      </c>
      <c r="BF122" s="199">
        <f>IF(N122="snížená",J122,0)</f>
        <v>0</v>
      </c>
      <c r="BG122" s="199">
        <f>IF(N122="zákl. přenesená",J122,0)</f>
        <v>0</v>
      </c>
      <c r="BH122" s="199">
        <f>IF(N122="sníž. přenesená",J122,0)</f>
        <v>0</v>
      </c>
      <c r="BI122" s="199">
        <f>IF(N122="nulová",J122,0)</f>
        <v>0</v>
      </c>
      <c r="BJ122" s="16" t="s">
        <v>83</v>
      </c>
      <c r="BK122" s="199">
        <f>ROUND(I122*H122,2)</f>
        <v>0</v>
      </c>
      <c r="BL122" s="16" t="s">
        <v>130</v>
      </c>
      <c r="BM122" s="198" t="s">
        <v>301</v>
      </c>
    </row>
    <row r="123" spans="1:65" s="2" customFormat="1" ht="19.5">
      <c r="A123" s="33"/>
      <c r="B123" s="34"/>
      <c r="C123" s="35"/>
      <c r="D123" s="202" t="s">
        <v>137</v>
      </c>
      <c r="E123" s="35"/>
      <c r="F123" s="212" t="s">
        <v>302</v>
      </c>
      <c r="G123" s="35"/>
      <c r="H123" s="35"/>
      <c r="I123" s="213"/>
      <c r="J123" s="35"/>
      <c r="K123" s="35"/>
      <c r="L123" s="38"/>
      <c r="M123" s="214"/>
      <c r="N123" s="215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137</v>
      </c>
      <c r="AU123" s="16" t="s">
        <v>85</v>
      </c>
    </row>
    <row r="124" spans="1:65" s="13" customFormat="1" ht="11.25">
      <c r="B124" s="200"/>
      <c r="C124" s="201"/>
      <c r="D124" s="202" t="s">
        <v>132</v>
      </c>
      <c r="E124" s="203" t="s">
        <v>1</v>
      </c>
      <c r="F124" s="204" t="s">
        <v>303</v>
      </c>
      <c r="G124" s="201"/>
      <c r="H124" s="205">
        <v>244.1</v>
      </c>
      <c r="I124" s="206"/>
      <c r="J124" s="201"/>
      <c r="K124" s="201"/>
      <c r="L124" s="207"/>
      <c r="M124" s="208"/>
      <c r="N124" s="209"/>
      <c r="O124" s="209"/>
      <c r="P124" s="209"/>
      <c r="Q124" s="209"/>
      <c r="R124" s="209"/>
      <c r="S124" s="209"/>
      <c r="T124" s="210"/>
      <c r="AT124" s="211" t="s">
        <v>132</v>
      </c>
      <c r="AU124" s="211" t="s">
        <v>85</v>
      </c>
      <c r="AV124" s="13" t="s">
        <v>85</v>
      </c>
      <c r="AW124" s="13" t="s">
        <v>31</v>
      </c>
      <c r="AX124" s="13" t="s">
        <v>83</v>
      </c>
      <c r="AY124" s="211" t="s">
        <v>124</v>
      </c>
    </row>
    <row r="125" spans="1:65" s="2" customFormat="1" ht="24.2" customHeight="1">
      <c r="A125" s="33"/>
      <c r="B125" s="34"/>
      <c r="C125" s="186" t="s">
        <v>85</v>
      </c>
      <c r="D125" s="186" t="s">
        <v>126</v>
      </c>
      <c r="E125" s="187" t="s">
        <v>304</v>
      </c>
      <c r="F125" s="188" t="s">
        <v>305</v>
      </c>
      <c r="G125" s="189" t="s">
        <v>129</v>
      </c>
      <c r="H125" s="190">
        <v>1220.5</v>
      </c>
      <c r="I125" s="191"/>
      <c r="J125" s="192">
        <f>ROUND(I125*H125,2)</f>
        <v>0</v>
      </c>
      <c r="K125" s="193"/>
      <c r="L125" s="38"/>
      <c r="M125" s="194" t="s">
        <v>1</v>
      </c>
      <c r="N125" s="195" t="s">
        <v>40</v>
      </c>
      <c r="O125" s="70"/>
      <c r="P125" s="196">
        <f>O125*H125</f>
        <v>0</v>
      </c>
      <c r="Q125" s="196">
        <v>0</v>
      </c>
      <c r="R125" s="196">
        <f>Q125*H125</f>
        <v>0</v>
      </c>
      <c r="S125" s="196">
        <v>0</v>
      </c>
      <c r="T125" s="197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98" t="s">
        <v>130</v>
      </c>
      <c r="AT125" s="198" t="s">
        <v>126</v>
      </c>
      <c r="AU125" s="198" t="s">
        <v>85</v>
      </c>
      <c r="AY125" s="16" t="s">
        <v>124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16" t="s">
        <v>83</v>
      </c>
      <c r="BK125" s="199">
        <f>ROUND(I125*H125,2)</f>
        <v>0</v>
      </c>
      <c r="BL125" s="16" t="s">
        <v>130</v>
      </c>
      <c r="BM125" s="198" t="s">
        <v>306</v>
      </c>
    </row>
    <row r="126" spans="1:65" s="13" customFormat="1" ht="11.25">
      <c r="B126" s="200"/>
      <c r="C126" s="201"/>
      <c r="D126" s="202" t="s">
        <v>132</v>
      </c>
      <c r="E126" s="201"/>
      <c r="F126" s="204" t="s">
        <v>307</v>
      </c>
      <c r="G126" s="201"/>
      <c r="H126" s="205">
        <v>1220.5</v>
      </c>
      <c r="I126" s="206"/>
      <c r="J126" s="201"/>
      <c r="K126" s="201"/>
      <c r="L126" s="207"/>
      <c r="M126" s="208"/>
      <c r="N126" s="209"/>
      <c r="O126" s="209"/>
      <c r="P126" s="209"/>
      <c r="Q126" s="209"/>
      <c r="R126" s="209"/>
      <c r="S126" s="209"/>
      <c r="T126" s="210"/>
      <c r="AT126" s="211" t="s">
        <v>132</v>
      </c>
      <c r="AU126" s="211" t="s">
        <v>85</v>
      </c>
      <c r="AV126" s="13" t="s">
        <v>85</v>
      </c>
      <c r="AW126" s="13" t="s">
        <v>4</v>
      </c>
      <c r="AX126" s="13" t="s">
        <v>83</v>
      </c>
      <c r="AY126" s="211" t="s">
        <v>124</v>
      </c>
    </row>
    <row r="127" spans="1:65" s="2" customFormat="1" ht="16.5" customHeight="1">
      <c r="A127" s="33"/>
      <c r="B127" s="34"/>
      <c r="C127" s="186" t="s">
        <v>140</v>
      </c>
      <c r="D127" s="186" t="s">
        <v>126</v>
      </c>
      <c r="E127" s="187" t="s">
        <v>134</v>
      </c>
      <c r="F127" s="188" t="s">
        <v>308</v>
      </c>
      <c r="G127" s="189" t="s">
        <v>129</v>
      </c>
      <c r="H127" s="190">
        <v>244.1</v>
      </c>
      <c r="I127" s="191"/>
      <c r="J127" s="192">
        <f>ROUND(I127*H127,2)</f>
        <v>0</v>
      </c>
      <c r="K127" s="193"/>
      <c r="L127" s="38"/>
      <c r="M127" s="194" t="s">
        <v>1</v>
      </c>
      <c r="N127" s="195" t="s">
        <v>40</v>
      </c>
      <c r="O127" s="70"/>
      <c r="P127" s="196">
        <f>O127*H127</f>
        <v>0</v>
      </c>
      <c r="Q127" s="196">
        <v>0</v>
      </c>
      <c r="R127" s="196">
        <f>Q127*H127</f>
        <v>0</v>
      </c>
      <c r="S127" s="196">
        <v>0</v>
      </c>
      <c r="T127" s="197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8" t="s">
        <v>130</v>
      </c>
      <c r="AT127" s="198" t="s">
        <v>126</v>
      </c>
      <c r="AU127" s="198" t="s">
        <v>85</v>
      </c>
      <c r="AY127" s="16" t="s">
        <v>124</v>
      </c>
      <c r="BE127" s="199">
        <f>IF(N127="základní",J127,0)</f>
        <v>0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16" t="s">
        <v>83</v>
      </c>
      <c r="BK127" s="199">
        <f>ROUND(I127*H127,2)</f>
        <v>0</v>
      </c>
      <c r="BL127" s="16" t="s">
        <v>130</v>
      </c>
      <c r="BM127" s="198" t="s">
        <v>309</v>
      </c>
    </row>
    <row r="128" spans="1:65" s="12" customFormat="1" ht="22.9" customHeight="1">
      <c r="B128" s="170"/>
      <c r="C128" s="171"/>
      <c r="D128" s="172" t="s">
        <v>74</v>
      </c>
      <c r="E128" s="184" t="s">
        <v>130</v>
      </c>
      <c r="F128" s="184" t="s">
        <v>157</v>
      </c>
      <c r="G128" s="171"/>
      <c r="H128" s="171"/>
      <c r="I128" s="174"/>
      <c r="J128" s="185">
        <f>BK128</f>
        <v>0</v>
      </c>
      <c r="K128" s="171"/>
      <c r="L128" s="176"/>
      <c r="M128" s="177"/>
      <c r="N128" s="178"/>
      <c r="O128" s="178"/>
      <c r="P128" s="179">
        <f>SUM(P129:P131)</f>
        <v>0</v>
      </c>
      <c r="Q128" s="178"/>
      <c r="R128" s="179">
        <f>SUM(R129:R131)</f>
        <v>869.73599999999999</v>
      </c>
      <c r="S128" s="178"/>
      <c r="T128" s="180">
        <f>SUM(T129:T131)</f>
        <v>0</v>
      </c>
      <c r="AR128" s="181" t="s">
        <v>83</v>
      </c>
      <c r="AT128" s="182" t="s">
        <v>74</v>
      </c>
      <c r="AU128" s="182" t="s">
        <v>83</v>
      </c>
      <c r="AY128" s="181" t="s">
        <v>124</v>
      </c>
      <c r="BK128" s="183">
        <f>SUM(BK129:BK131)</f>
        <v>0</v>
      </c>
    </row>
    <row r="129" spans="1:65" s="2" customFormat="1" ht="16.5" customHeight="1">
      <c r="A129" s="33"/>
      <c r="B129" s="34"/>
      <c r="C129" s="186" t="s">
        <v>130</v>
      </c>
      <c r="D129" s="186" t="s">
        <v>126</v>
      </c>
      <c r="E129" s="187" t="s">
        <v>168</v>
      </c>
      <c r="F129" s="188" t="s">
        <v>310</v>
      </c>
      <c r="G129" s="189" t="s">
        <v>129</v>
      </c>
      <c r="H129" s="190">
        <v>434</v>
      </c>
      <c r="I129" s="191"/>
      <c r="J129" s="192">
        <f>ROUND(I129*H129,2)</f>
        <v>0</v>
      </c>
      <c r="K129" s="193"/>
      <c r="L129" s="38"/>
      <c r="M129" s="194" t="s">
        <v>1</v>
      </c>
      <c r="N129" s="195" t="s">
        <v>40</v>
      </c>
      <c r="O129" s="70"/>
      <c r="P129" s="196">
        <f>O129*H129</f>
        <v>0</v>
      </c>
      <c r="Q129" s="196">
        <v>2.004</v>
      </c>
      <c r="R129" s="196">
        <f>Q129*H129</f>
        <v>869.73599999999999</v>
      </c>
      <c r="S129" s="196">
        <v>0</v>
      </c>
      <c r="T129" s="197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8" t="s">
        <v>130</v>
      </c>
      <c r="AT129" s="198" t="s">
        <v>126</v>
      </c>
      <c r="AU129" s="198" t="s">
        <v>85</v>
      </c>
      <c r="AY129" s="16" t="s">
        <v>124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6" t="s">
        <v>83</v>
      </c>
      <c r="BK129" s="199">
        <f>ROUND(I129*H129,2)</f>
        <v>0</v>
      </c>
      <c r="BL129" s="16" t="s">
        <v>130</v>
      </c>
      <c r="BM129" s="198" t="s">
        <v>311</v>
      </c>
    </row>
    <row r="130" spans="1:65" s="2" customFormat="1" ht="19.5">
      <c r="A130" s="33"/>
      <c r="B130" s="34"/>
      <c r="C130" s="35"/>
      <c r="D130" s="202" t="s">
        <v>137</v>
      </c>
      <c r="E130" s="35"/>
      <c r="F130" s="212" t="s">
        <v>312</v>
      </c>
      <c r="G130" s="35"/>
      <c r="H130" s="35"/>
      <c r="I130" s="213"/>
      <c r="J130" s="35"/>
      <c r="K130" s="35"/>
      <c r="L130" s="38"/>
      <c r="M130" s="214"/>
      <c r="N130" s="215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137</v>
      </c>
      <c r="AU130" s="16" t="s">
        <v>85</v>
      </c>
    </row>
    <row r="131" spans="1:65" s="13" customFormat="1" ht="11.25">
      <c r="B131" s="200"/>
      <c r="C131" s="201"/>
      <c r="D131" s="202" t="s">
        <v>132</v>
      </c>
      <c r="E131" s="203" t="s">
        <v>1</v>
      </c>
      <c r="F131" s="204" t="s">
        <v>313</v>
      </c>
      <c r="G131" s="201"/>
      <c r="H131" s="205">
        <v>434</v>
      </c>
      <c r="I131" s="206"/>
      <c r="J131" s="201"/>
      <c r="K131" s="201"/>
      <c r="L131" s="207"/>
      <c r="M131" s="246"/>
      <c r="N131" s="247"/>
      <c r="O131" s="247"/>
      <c r="P131" s="247"/>
      <c r="Q131" s="247"/>
      <c r="R131" s="247"/>
      <c r="S131" s="247"/>
      <c r="T131" s="248"/>
      <c r="AT131" s="211" t="s">
        <v>132</v>
      </c>
      <c r="AU131" s="211" t="s">
        <v>85</v>
      </c>
      <c r="AV131" s="13" t="s">
        <v>85</v>
      </c>
      <c r="AW131" s="13" t="s">
        <v>31</v>
      </c>
      <c r="AX131" s="13" t="s">
        <v>83</v>
      </c>
      <c r="AY131" s="211" t="s">
        <v>124</v>
      </c>
    </row>
    <row r="132" spans="1:65" s="2" customFormat="1" ht="6.95" customHeight="1">
      <c r="A132" s="33"/>
      <c r="B132" s="53"/>
      <c r="C132" s="54"/>
      <c r="D132" s="54"/>
      <c r="E132" s="54"/>
      <c r="F132" s="54"/>
      <c r="G132" s="54"/>
      <c r="H132" s="54"/>
      <c r="I132" s="54"/>
      <c r="J132" s="54"/>
      <c r="K132" s="54"/>
      <c r="L132" s="38"/>
      <c r="M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</sheetData>
  <sheetProtection algorithmName="SHA-512" hashValue="yJYl4URpFKJuu06ol5V860eJpNWWdSwljAgElqNOhv9WeJU1aH9ZmSOrt/3Ln+p7lfc5tWyI5pZdI+vqM+pIxA==" saltValue="GypZ1UssT9v7XsVPMykYgIMS0+iSz25IzWkMLyU70IrxLq2zp/lyx/Lo5+BwewFfel/ePuBo3Ljpe4am1d+DzQ==" spinCount="100000" sheet="1" objects="1" scenarios="1" formatColumns="0" formatRows="0" autoFilter="0"/>
  <autoFilter ref="C118:K131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6" t="s">
        <v>94</v>
      </c>
    </row>
    <row r="3" spans="1:46" s="1" customFormat="1" ht="6.95" hidden="1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85</v>
      </c>
    </row>
    <row r="4" spans="1:46" s="1" customFormat="1" ht="24.95" hidden="1" customHeight="1">
      <c r="B4" s="19"/>
      <c r="D4" s="109" t="s">
        <v>95</v>
      </c>
      <c r="L4" s="19"/>
      <c r="M4" s="110" t="s">
        <v>10</v>
      </c>
      <c r="AT4" s="16" t="s">
        <v>4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111" t="s">
        <v>16</v>
      </c>
      <c r="L6" s="19"/>
    </row>
    <row r="7" spans="1:46" s="1" customFormat="1" ht="16.5" hidden="1" customHeight="1">
      <c r="B7" s="19"/>
      <c r="E7" s="290" t="str">
        <f>'Rekapitulace stavby'!K6</f>
        <v>VT Husí potok km 10,140 - 10,802, odstranění PŠ 09/2024</v>
      </c>
      <c r="F7" s="291"/>
      <c r="G7" s="291"/>
      <c r="H7" s="291"/>
      <c r="L7" s="19"/>
    </row>
    <row r="8" spans="1:46" s="2" customFormat="1" ht="12" hidden="1" customHeight="1">
      <c r="A8" s="33"/>
      <c r="B8" s="38"/>
      <c r="C8" s="33"/>
      <c r="D8" s="111" t="s">
        <v>96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8"/>
      <c r="C9" s="33"/>
      <c r="D9" s="33"/>
      <c r="E9" s="292" t="s">
        <v>314</v>
      </c>
      <c r="F9" s="293"/>
      <c r="G9" s="293"/>
      <c r="H9" s="293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 hidden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6. 5. 2025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hidden="1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26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hidden="1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8"/>
      <c r="C17" s="33"/>
      <c r="D17" s="111" t="s">
        <v>27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8"/>
      <c r="C18" s="33"/>
      <c r="D18" s="33"/>
      <c r="E18" s="294" t="str">
        <f>'Rekapitulace stavby'!E14</f>
        <v>Vyplň údaj</v>
      </c>
      <c r="F18" s="295"/>
      <c r="G18" s="295"/>
      <c r="H18" s="295"/>
      <c r="I18" s="111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8"/>
      <c r="C20" s="33"/>
      <c r="D20" s="111" t="s">
        <v>29</v>
      </c>
      <c r="E20" s="33"/>
      <c r="F20" s="33"/>
      <c r="G20" s="33"/>
      <c r="H20" s="33"/>
      <c r="I20" s="111" t="s">
        <v>25</v>
      </c>
      <c r="J20" s="112" t="s">
        <v>1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8"/>
      <c r="C21" s="33"/>
      <c r="D21" s="33"/>
      <c r="E21" s="112" t="s">
        <v>30</v>
      </c>
      <c r="F21" s="33"/>
      <c r="G21" s="33"/>
      <c r="H21" s="33"/>
      <c r="I21" s="111" t="s">
        <v>26</v>
      </c>
      <c r="J21" s="112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8"/>
      <c r="C23" s="33"/>
      <c r="D23" s="111" t="s">
        <v>32</v>
      </c>
      <c r="E23" s="33"/>
      <c r="F23" s="33"/>
      <c r="G23" s="33"/>
      <c r="H23" s="33"/>
      <c r="I23" s="111" t="s">
        <v>25</v>
      </c>
      <c r="J23" s="112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8"/>
      <c r="C24" s="33"/>
      <c r="D24" s="33"/>
      <c r="E24" s="112" t="s">
        <v>33</v>
      </c>
      <c r="F24" s="33"/>
      <c r="G24" s="33"/>
      <c r="H24" s="33"/>
      <c r="I24" s="111" t="s">
        <v>26</v>
      </c>
      <c r="J24" s="112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8"/>
      <c r="C26" s="33"/>
      <c r="D26" s="111" t="s">
        <v>34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>
      <c r="A27" s="114"/>
      <c r="B27" s="115"/>
      <c r="C27" s="114"/>
      <c r="D27" s="114"/>
      <c r="E27" s="296" t="s">
        <v>1</v>
      </c>
      <c r="F27" s="296"/>
      <c r="G27" s="296"/>
      <c r="H27" s="296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hidden="1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>
      <c r="A30" s="33"/>
      <c r="B30" s="38"/>
      <c r="C30" s="33"/>
      <c r="D30" s="118" t="s">
        <v>35</v>
      </c>
      <c r="E30" s="33"/>
      <c r="F30" s="33"/>
      <c r="G30" s="33"/>
      <c r="H30" s="33"/>
      <c r="I30" s="33"/>
      <c r="J30" s="119">
        <f>ROUND(J121,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>
      <c r="A32" s="33"/>
      <c r="B32" s="38"/>
      <c r="C32" s="33"/>
      <c r="D32" s="33"/>
      <c r="E32" s="33"/>
      <c r="F32" s="120" t="s">
        <v>37</v>
      </c>
      <c r="G32" s="33"/>
      <c r="H32" s="33"/>
      <c r="I32" s="120" t="s">
        <v>36</v>
      </c>
      <c r="J32" s="120" t="s">
        <v>38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121" t="s">
        <v>39</v>
      </c>
      <c r="E33" s="111" t="s">
        <v>40</v>
      </c>
      <c r="F33" s="122">
        <f>ROUND((SUM(BE121:BE154)),  2)</f>
        <v>0</v>
      </c>
      <c r="G33" s="33"/>
      <c r="H33" s="33"/>
      <c r="I33" s="123">
        <v>0.21</v>
      </c>
      <c r="J33" s="122">
        <f>ROUND(((SUM(BE121:BE154))*I33),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11" t="s">
        <v>41</v>
      </c>
      <c r="F34" s="122">
        <f>ROUND((SUM(BF121:BF154)),  2)</f>
        <v>0</v>
      </c>
      <c r="G34" s="33"/>
      <c r="H34" s="33"/>
      <c r="I34" s="123">
        <v>0.12</v>
      </c>
      <c r="J34" s="122">
        <f>ROUND(((SUM(BF121:BF154))*I34),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42</v>
      </c>
      <c r="F35" s="122">
        <f>ROUND((SUM(BG121:BG154)),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43</v>
      </c>
      <c r="F36" s="122">
        <f>ROUND((SUM(BH121:BH154)),  2)</f>
        <v>0</v>
      </c>
      <c r="G36" s="33"/>
      <c r="H36" s="33"/>
      <c r="I36" s="123">
        <v>0.12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44</v>
      </c>
      <c r="F37" s="122">
        <f>ROUND((SUM(BI121:BI154)),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hidden="1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>
      <c r="A39" s="33"/>
      <c r="B39" s="38"/>
      <c r="C39" s="124"/>
      <c r="D39" s="125" t="s">
        <v>45</v>
      </c>
      <c r="E39" s="126"/>
      <c r="F39" s="126"/>
      <c r="G39" s="127" t="s">
        <v>46</v>
      </c>
      <c r="H39" s="128" t="s">
        <v>47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hidden="1" customHeight="1">
      <c r="B41" s="19"/>
      <c r="L41" s="19"/>
    </row>
    <row r="42" spans="1:31" s="1" customFormat="1" ht="14.45" hidden="1" customHeight="1">
      <c r="B42" s="19"/>
      <c r="L42" s="19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50"/>
      <c r="D50" s="131" t="s">
        <v>48</v>
      </c>
      <c r="E50" s="132"/>
      <c r="F50" s="132"/>
      <c r="G50" s="131" t="s">
        <v>49</v>
      </c>
      <c r="H50" s="132"/>
      <c r="I50" s="132"/>
      <c r="J50" s="132"/>
      <c r="K50" s="132"/>
      <c r="L50" s="50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t="12.75" hidden="1">
      <c r="A61" s="33"/>
      <c r="B61" s="38"/>
      <c r="C61" s="33"/>
      <c r="D61" s="133" t="s">
        <v>50</v>
      </c>
      <c r="E61" s="134"/>
      <c r="F61" s="135" t="s">
        <v>51</v>
      </c>
      <c r="G61" s="133" t="s">
        <v>50</v>
      </c>
      <c r="H61" s="134"/>
      <c r="I61" s="134"/>
      <c r="J61" s="136" t="s">
        <v>51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t="12.75" hidden="1">
      <c r="A65" s="33"/>
      <c r="B65" s="38"/>
      <c r="C65" s="33"/>
      <c r="D65" s="131" t="s">
        <v>52</v>
      </c>
      <c r="E65" s="137"/>
      <c r="F65" s="137"/>
      <c r="G65" s="131" t="s">
        <v>53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t="12.75" hidden="1">
      <c r="A76" s="33"/>
      <c r="B76" s="38"/>
      <c r="C76" s="33"/>
      <c r="D76" s="133" t="s">
        <v>50</v>
      </c>
      <c r="E76" s="134"/>
      <c r="F76" s="135" t="s">
        <v>51</v>
      </c>
      <c r="G76" s="133" t="s">
        <v>50</v>
      </c>
      <c r="H76" s="134"/>
      <c r="I76" s="134"/>
      <c r="J76" s="136" t="s">
        <v>51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hidden="1" customHeight="1">
      <c r="A82" s="33"/>
      <c r="B82" s="34"/>
      <c r="C82" s="22" t="s">
        <v>98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hidden="1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hidden="1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hidden="1" customHeight="1">
      <c r="A85" s="33"/>
      <c r="B85" s="34"/>
      <c r="C85" s="35"/>
      <c r="D85" s="35"/>
      <c r="E85" s="297" t="str">
        <f>E7</f>
        <v>VT Husí potok km 10,140 - 10,802, odstranění PŠ 09/2024</v>
      </c>
      <c r="F85" s="298"/>
      <c r="G85" s="298"/>
      <c r="H85" s="298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hidden="1" customHeight="1">
      <c r="A86" s="33"/>
      <c r="B86" s="34"/>
      <c r="C86" s="28" t="s">
        <v>96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hidden="1" customHeight="1">
      <c r="A87" s="33"/>
      <c r="B87" s="34"/>
      <c r="C87" s="35"/>
      <c r="D87" s="35"/>
      <c r="E87" s="249" t="str">
        <f>E9</f>
        <v>VRN - Vedlejší rozpočtové náklady</v>
      </c>
      <c r="F87" s="299"/>
      <c r="G87" s="299"/>
      <c r="H87" s="299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hidden="1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hidden="1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6. 5. 2025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hidden="1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hidden="1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29</v>
      </c>
      <c r="J91" s="31" t="str">
        <f>E21</f>
        <v>HydroIdea s.r.o.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hidden="1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28" t="s">
        <v>32</v>
      </c>
      <c r="J92" s="31" t="str">
        <f>E24</f>
        <v>Ing Jerzy Nowak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hidden="1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hidden="1" customHeight="1">
      <c r="A94" s="33"/>
      <c r="B94" s="34"/>
      <c r="C94" s="142" t="s">
        <v>99</v>
      </c>
      <c r="D94" s="143"/>
      <c r="E94" s="143"/>
      <c r="F94" s="143"/>
      <c r="G94" s="143"/>
      <c r="H94" s="143"/>
      <c r="I94" s="143"/>
      <c r="J94" s="144" t="s">
        <v>100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hidden="1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hidden="1" customHeight="1">
      <c r="A96" s="33"/>
      <c r="B96" s="34"/>
      <c r="C96" s="145" t="s">
        <v>101</v>
      </c>
      <c r="D96" s="35"/>
      <c r="E96" s="35"/>
      <c r="F96" s="35"/>
      <c r="G96" s="35"/>
      <c r="H96" s="35"/>
      <c r="I96" s="35"/>
      <c r="J96" s="83">
        <f>J121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102</v>
      </c>
    </row>
    <row r="97" spans="1:31" s="9" customFormat="1" ht="24.95" hidden="1" customHeight="1">
      <c r="B97" s="146"/>
      <c r="C97" s="147"/>
      <c r="D97" s="148" t="s">
        <v>103</v>
      </c>
      <c r="E97" s="149"/>
      <c r="F97" s="149"/>
      <c r="G97" s="149"/>
      <c r="H97" s="149"/>
      <c r="I97" s="149"/>
      <c r="J97" s="150">
        <f>J122</f>
        <v>0</v>
      </c>
      <c r="K97" s="147"/>
      <c r="L97" s="151"/>
    </row>
    <row r="98" spans="1:31" s="10" customFormat="1" ht="19.899999999999999" hidden="1" customHeight="1">
      <c r="B98" s="152"/>
      <c r="C98" s="153"/>
      <c r="D98" s="154" t="s">
        <v>191</v>
      </c>
      <c r="E98" s="155"/>
      <c r="F98" s="155"/>
      <c r="G98" s="155"/>
      <c r="H98" s="155"/>
      <c r="I98" s="155"/>
      <c r="J98" s="156">
        <f>J123</f>
        <v>0</v>
      </c>
      <c r="K98" s="153"/>
      <c r="L98" s="157"/>
    </row>
    <row r="99" spans="1:31" s="10" customFormat="1" ht="19.899999999999999" hidden="1" customHeight="1">
      <c r="B99" s="152"/>
      <c r="C99" s="153"/>
      <c r="D99" s="154" t="s">
        <v>192</v>
      </c>
      <c r="E99" s="155"/>
      <c r="F99" s="155"/>
      <c r="G99" s="155"/>
      <c r="H99" s="155"/>
      <c r="I99" s="155"/>
      <c r="J99" s="156">
        <f>J127</f>
        <v>0</v>
      </c>
      <c r="K99" s="153"/>
      <c r="L99" s="157"/>
    </row>
    <row r="100" spans="1:31" s="9" customFormat="1" ht="24.95" hidden="1" customHeight="1">
      <c r="B100" s="146"/>
      <c r="C100" s="147"/>
      <c r="D100" s="148" t="s">
        <v>314</v>
      </c>
      <c r="E100" s="149"/>
      <c r="F100" s="149"/>
      <c r="G100" s="149"/>
      <c r="H100" s="149"/>
      <c r="I100" s="149"/>
      <c r="J100" s="150">
        <f>J135</f>
        <v>0</v>
      </c>
      <c r="K100" s="147"/>
      <c r="L100" s="151"/>
    </row>
    <row r="101" spans="1:31" s="10" customFormat="1" ht="19.899999999999999" hidden="1" customHeight="1">
      <c r="B101" s="152"/>
      <c r="C101" s="153"/>
      <c r="D101" s="154" t="s">
        <v>315</v>
      </c>
      <c r="E101" s="155"/>
      <c r="F101" s="155"/>
      <c r="G101" s="155"/>
      <c r="H101" s="155"/>
      <c r="I101" s="155"/>
      <c r="J101" s="156">
        <f>J136</f>
        <v>0</v>
      </c>
      <c r="K101" s="153"/>
      <c r="L101" s="157"/>
    </row>
    <row r="102" spans="1:31" s="2" customFormat="1" ht="21.75" hidden="1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s="2" customFormat="1" ht="6.95" hidden="1" customHeight="1">
      <c r="A103" s="33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ht="11.25" hidden="1"/>
    <row r="105" spans="1:31" ht="11.25" hidden="1"/>
    <row r="106" spans="1:31" ht="11.25" hidden="1"/>
    <row r="107" spans="1:31" s="2" customFormat="1" ht="6.95" customHeight="1">
      <c r="A107" s="33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4.95" customHeight="1">
      <c r="A108" s="33"/>
      <c r="B108" s="34"/>
      <c r="C108" s="22" t="s">
        <v>109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16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97" t="str">
        <f>E7</f>
        <v>VT Husí potok km 10,140 - 10,802, odstranění PŠ 09/2024</v>
      </c>
      <c r="F111" s="298"/>
      <c r="G111" s="298"/>
      <c r="H111" s="298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96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249" t="str">
        <f>E9</f>
        <v>VRN - Vedlejší rozpočtové náklady</v>
      </c>
      <c r="F113" s="299"/>
      <c r="G113" s="299"/>
      <c r="H113" s="299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20</v>
      </c>
      <c r="D115" s="35"/>
      <c r="E115" s="35"/>
      <c r="F115" s="26" t="str">
        <f>F12</f>
        <v xml:space="preserve"> </v>
      </c>
      <c r="G115" s="35"/>
      <c r="H115" s="35"/>
      <c r="I115" s="28" t="s">
        <v>22</v>
      </c>
      <c r="J115" s="65" t="str">
        <f>IF(J12="","",J12)</f>
        <v>6. 5. 2025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8" t="s">
        <v>24</v>
      </c>
      <c r="D117" s="35"/>
      <c r="E117" s="35"/>
      <c r="F117" s="26" t="str">
        <f>E15</f>
        <v xml:space="preserve"> </v>
      </c>
      <c r="G117" s="35"/>
      <c r="H117" s="35"/>
      <c r="I117" s="28" t="s">
        <v>29</v>
      </c>
      <c r="J117" s="31" t="str">
        <f>E21</f>
        <v>HydroIdea s.r.o.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27</v>
      </c>
      <c r="D118" s="35"/>
      <c r="E118" s="35"/>
      <c r="F118" s="26" t="str">
        <f>IF(E18="","",E18)</f>
        <v>Vyplň údaj</v>
      </c>
      <c r="G118" s="35"/>
      <c r="H118" s="35"/>
      <c r="I118" s="28" t="s">
        <v>32</v>
      </c>
      <c r="J118" s="31" t="str">
        <f>E24</f>
        <v>Ing Jerzy Nowak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0.3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1" customFormat="1" ht="29.25" customHeight="1">
      <c r="A120" s="158"/>
      <c r="B120" s="159"/>
      <c r="C120" s="160" t="s">
        <v>110</v>
      </c>
      <c r="D120" s="161" t="s">
        <v>60</v>
      </c>
      <c r="E120" s="161" t="s">
        <v>56</v>
      </c>
      <c r="F120" s="161" t="s">
        <v>57</v>
      </c>
      <c r="G120" s="161" t="s">
        <v>111</v>
      </c>
      <c r="H120" s="161" t="s">
        <v>112</v>
      </c>
      <c r="I120" s="161" t="s">
        <v>113</v>
      </c>
      <c r="J120" s="162" t="s">
        <v>100</v>
      </c>
      <c r="K120" s="163" t="s">
        <v>114</v>
      </c>
      <c r="L120" s="164"/>
      <c r="M120" s="74" t="s">
        <v>1</v>
      </c>
      <c r="N120" s="75" t="s">
        <v>39</v>
      </c>
      <c r="O120" s="75" t="s">
        <v>115</v>
      </c>
      <c r="P120" s="75" t="s">
        <v>116</v>
      </c>
      <c r="Q120" s="75" t="s">
        <v>117</v>
      </c>
      <c r="R120" s="75" t="s">
        <v>118</v>
      </c>
      <c r="S120" s="75" t="s">
        <v>119</v>
      </c>
      <c r="T120" s="76" t="s">
        <v>120</v>
      </c>
      <c r="U120" s="158"/>
      <c r="V120" s="158"/>
      <c r="W120" s="158"/>
      <c r="X120" s="158"/>
      <c r="Y120" s="158"/>
      <c r="Z120" s="158"/>
      <c r="AA120" s="158"/>
      <c r="AB120" s="158"/>
      <c r="AC120" s="158"/>
      <c r="AD120" s="158"/>
      <c r="AE120" s="158"/>
    </row>
    <row r="121" spans="1:65" s="2" customFormat="1" ht="22.9" customHeight="1">
      <c r="A121" s="33"/>
      <c r="B121" s="34"/>
      <c r="C121" s="81" t="s">
        <v>121</v>
      </c>
      <c r="D121" s="35"/>
      <c r="E121" s="35"/>
      <c r="F121" s="35"/>
      <c r="G121" s="35"/>
      <c r="H121" s="35"/>
      <c r="I121" s="35"/>
      <c r="J121" s="165">
        <f>BK121</f>
        <v>0</v>
      </c>
      <c r="K121" s="35"/>
      <c r="L121" s="38"/>
      <c r="M121" s="77"/>
      <c r="N121" s="166"/>
      <c r="O121" s="78"/>
      <c r="P121" s="167">
        <f>P122+P135</f>
        <v>0</v>
      </c>
      <c r="Q121" s="78"/>
      <c r="R121" s="167">
        <f>R122+R135</f>
        <v>0</v>
      </c>
      <c r="S121" s="78"/>
      <c r="T121" s="168">
        <f>T122+T135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74</v>
      </c>
      <c r="AU121" s="16" t="s">
        <v>102</v>
      </c>
      <c r="BK121" s="169">
        <f>BK122+BK135</f>
        <v>0</v>
      </c>
    </row>
    <row r="122" spans="1:65" s="12" customFormat="1" ht="25.9" customHeight="1">
      <c r="B122" s="170"/>
      <c r="C122" s="171"/>
      <c r="D122" s="172" t="s">
        <v>74</v>
      </c>
      <c r="E122" s="173" t="s">
        <v>122</v>
      </c>
      <c r="F122" s="173" t="s">
        <v>123</v>
      </c>
      <c r="G122" s="171"/>
      <c r="H122" s="171"/>
      <c r="I122" s="174"/>
      <c r="J122" s="175">
        <f>BK122</f>
        <v>0</v>
      </c>
      <c r="K122" s="171"/>
      <c r="L122" s="176"/>
      <c r="M122" s="177"/>
      <c r="N122" s="178"/>
      <c r="O122" s="178"/>
      <c r="P122" s="179">
        <f>P123+P127</f>
        <v>0</v>
      </c>
      <c r="Q122" s="178"/>
      <c r="R122" s="179">
        <f>R123+R127</f>
        <v>0</v>
      </c>
      <c r="S122" s="178"/>
      <c r="T122" s="180">
        <f>T123+T127</f>
        <v>0</v>
      </c>
      <c r="AR122" s="181" t="s">
        <v>83</v>
      </c>
      <c r="AT122" s="182" t="s">
        <v>74</v>
      </c>
      <c r="AU122" s="182" t="s">
        <v>75</v>
      </c>
      <c r="AY122" s="181" t="s">
        <v>124</v>
      </c>
      <c r="BK122" s="183">
        <f>BK123+BK127</f>
        <v>0</v>
      </c>
    </row>
    <row r="123" spans="1:65" s="12" customFormat="1" ht="22.9" customHeight="1">
      <c r="B123" s="170"/>
      <c r="C123" s="171"/>
      <c r="D123" s="172" t="s">
        <v>74</v>
      </c>
      <c r="E123" s="184" t="s">
        <v>140</v>
      </c>
      <c r="F123" s="184" t="s">
        <v>211</v>
      </c>
      <c r="G123" s="171"/>
      <c r="H123" s="171"/>
      <c r="I123" s="174"/>
      <c r="J123" s="185">
        <f>BK123</f>
        <v>0</v>
      </c>
      <c r="K123" s="171"/>
      <c r="L123" s="176"/>
      <c r="M123" s="177"/>
      <c r="N123" s="178"/>
      <c r="O123" s="178"/>
      <c r="P123" s="179">
        <f>SUM(P124:P126)</f>
        <v>0</v>
      </c>
      <c r="Q123" s="178"/>
      <c r="R123" s="179">
        <f>SUM(R124:R126)</f>
        <v>0</v>
      </c>
      <c r="S123" s="178"/>
      <c r="T123" s="180">
        <f>SUM(T124:T126)</f>
        <v>0</v>
      </c>
      <c r="AR123" s="181" t="s">
        <v>83</v>
      </c>
      <c r="AT123" s="182" t="s">
        <v>74</v>
      </c>
      <c r="AU123" s="182" t="s">
        <v>83</v>
      </c>
      <c r="AY123" s="181" t="s">
        <v>124</v>
      </c>
      <c r="BK123" s="183">
        <f>SUM(BK124:BK126)</f>
        <v>0</v>
      </c>
    </row>
    <row r="124" spans="1:65" s="2" customFormat="1" ht="16.5" customHeight="1">
      <c r="A124" s="33"/>
      <c r="B124" s="34"/>
      <c r="C124" s="186" t="s">
        <v>83</v>
      </c>
      <c r="D124" s="186" t="s">
        <v>126</v>
      </c>
      <c r="E124" s="187" t="s">
        <v>316</v>
      </c>
      <c r="F124" s="188" t="s">
        <v>317</v>
      </c>
      <c r="G124" s="189" t="s">
        <v>143</v>
      </c>
      <c r="H124" s="190">
        <v>37</v>
      </c>
      <c r="I124" s="191"/>
      <c r="J124" s="192">
        <f>ROUND(I124*H124,2)</f>
        <v>0</v>
      </c>
      <c r="K124" s="193"/>
      <c r="L124" s="38"/>
      <c r="M124" s="194" t="s">
        <v>1</v>
      </c>
      <c r="N124" s="195" t="s">
        <v>40</v>
      </c>
      <c r="O124" s="70"/>
      <c r="P124" s="196">
        <f>O124*H124</f>
        <v>0</v>
      </c>
      <c r="Q124" s="196">
        <v>0</v>
      </c>
      <c r="R124" s="196">
        <f>Q124*H124</f>
        <v>0</v>
      </c>
      <c r="S124" s="196">
        <v>0</v>
      </c>
      <c r="T124" s="197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8" t="s">
        <v>130</v>
      </c>
      <c r="AT124" s="198" t="s">
        <v>126</v>
      </c>
      <c r="AU124" s="198" t="s">
        <v>85</v>
      </c>
      <c r="AY124" s="16" t="s">
        <v>124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16" t="s">
        <v>83</v>
      </c>
      <c r="BK124" s="199">
        <f>ROUND(I124*H124,2)</f>
        <v>0</v>
      </c>
      <c r="BL124" s="16" t="s">
        <v>130</v>
      </c>
      <c r="BM124" s="198" t="s">
        <v>318</v>
      </c>
    </row>
    <row r="125" spans="1:65" s="2" customFormat="1" ht="39">
      <c r="A125" s="33"/>
      <c r="B125" s="34"/>
      <c r="C125" s="35"/>
      <c r="D125" s="202" t="s">
        <v>137</v>
      </c>
      <c r="E125" s="35"/>
      <c r="F125" s="212" t="s">
        <v>319</v>
      </c>
      <c r="G125" s="35"/>
      <c r="H125" s="35"/>
      <c r="I125" s="213"/>
      <c r="J125" s="35"/>
      <c r="K125" s="35"/>
      <c r="L125" s="38"/>
      <c r="M125" s="214"/>
      <c r="N125" s="215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137</v>
      </c>
      <c r="AU125" s="16" t="s">
        <v>85</v>
      </c>
    </row>
    <row r="126" spans="1:65" s="13" customFormat="1" ht="11.25">
      <c r="B126" s="200"/>
      <c r="C126" s="201"/>
      <c r="D126" s="202" t="s">
        <v>132</v>
      </c>
      <c r="E126" s="203" t="s">
        <v>1</v>
      </c>
      <c r="F126" s="204" t="s">
        <v>320</v>
      </c>
      <c r="G126" s="201"/>
      <c r="H126" s="205">
        <v>37</v>
      </c>
      <c r="I126" s="206"/>
      <c r="J126" s="201"/>
      <c r="K126" s="201"/>
      <c r="L126" s="207"/>
      <c r="M126" s="208"/>
      <c r="N126" s="209"/>
      <c r="O126" s="209"/>
      <c r="P126" s="209"/>
      <c r="Q126" s="209"/>
      <c r="R126" s="209"/>
      <c r="S126" s="209"/>
      <c r="T126" s="210"/>
      <c r="AT126" s="211" t="s">
        <v>132</v>
      </c>
      <c r="AU126" s="211" t="s">
        <v>85</v>
      </c>
      <c r="AV126" s="13" t="s">
        <v>85</v>
      </c>
      <c r="AW126" s="13" t="s">
        <v>31</v>
      </c>
      <c r="AX126" s="13" t="s">
        <v>83</v>
      </c>
      <c r="AY126" s="211" t="s">
        <v>124</v>
      </c>
    </row>
    <row r="127" spans="1:65" s="12" customFormat="1" ht="22.9" customHeight="1">
      <c r="B127" s="170"/>
      <c r="C127" s="171"/>
      <c r="D127" s="172" t="s">
        <v>74</v>
      </c>
      <c r="E127" s="184" t="s">
        <v>176</v>
      </c>
      <c r="F127" s="184" t="s">
        <v>256</v>
      </c>
      <c r="G127" s="171"/>
      <c r="H127" s="171"/>
      <c r="I127" s="174"/>
      <c r="J127" s="185">
        <f>BK127</f>
        <v>0</v>
      </c>
      <c r="K127" s="171"/>
      <c r="L127" s="176"/>
      <c r="M127" s="177"/>
      <c r="N127" s="178"/>
      <c r="O127" s="178"/>
      <c r="P127" s="179">
        <f>SUM(P128:P134)</f>
        <v>0</v>
      </c>
      <c r="Q127" s="178"/>
      <c r="R127" s="179">
        <f>SUM(R128:R134)</f>
        <v>0</v>
      </c>
      <c r="S127" s="178"/>
      <c r="T127" s="180">
        <f>SUM(T128:T134)</f>
        <v>0</v>
      </c>
      <c r="AR127" s="181" t="s">
        <v>83</v>
      </c>
      <c r="AT127" s="182" t="s">
        <v>74</v>
      </c>
      <c r="AU127" s="182" t="s">
        <v>83</v>
      </c>
      <c r="AY127" s="181" t="s">
        <v>124</v>
      </c>
      <c r="BK127" s="183">
        <f>SUM(BK128:BK134)</f>
        <v>0</v>
      </c>
    </row>
    <row r="128" spans="1:65" s="2" customFormat="1" ht="16.5" customHeight="1">
      <c r="A128" s="33"/>
      <c r="B128" s="34"/>
      <c r="C128" s="186" t="s">
        <v>85</v>
      </c>
      <c r="D128" s="186" t="s">
        <v>126</v>
      </c>
      <c r="E128" s="187" t="s">
        <v>321</v>
      </c>
      <c r="F128" s="188" t="s">
        <v>322</v>
      </c>
      <c r="G128" s="189" t="s">
        <v>143</v>
      </c>
      <c r="H128" s="190">
        <v>37</v>
      </c>
      <c r="I128" s="191"/>
      <c r="J128" s="192">
        <f>ROUND(I128*H128,2)</f>
        <v>0</v>
      </c>
      <c r="K128" s="193"/>
      <c r="L128" s="38"/>
      <c r="M128" s="194" t="s">
        <v>1</v>
      </c>
      <c r="N128" s="195" t="s">
        <v>40</v>
      </c>
      <c r="O128" s="70"/>
      <c r="P128" s="196">
        <f>O128*H128</f>
        <v>0</v>
      </c>
      <c r="Q128" s="196">
        <v>0</v>
      </c>
      <c r="R128" s="196">
        <f>Q128*H128</f>
        <v>0</v>
      </c>
      <c r="S128" s="196">
        <v>0</v>
      </c>
      <c r="T128" s="197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8" t="s">
        <v>130</v>
      </c>
      <c r="AT128" s="198" t="s">
        <v>126</v>
      </c>
      <c r="AU128" s="198" t="s">
        <v>85</v>
      </c>
      <c r="AY128" s="16" t="s">
        <v>124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6" t="s">
        <v>83</v>
      </c>
      <c r="BK128" s="199">
        <f>ROUND(I128*H128,2)</f>
        <v>0</v>
      </c>
      <c r="BL128" s="16" t="s">
        <v>130</v>
      </c>
      <c r="BM128" s="198" t="s">
        <v>323</v>
      </c>
    </row>
    <row r="129" spans="1:65" s="2" customFormat="1" ht="19.5">
      <c r="A129" s="33"/>
      <c r="B129" s="34"/>
      <c r="C129" s="35"/>
      <c r="D129" s="202" t="s">
        <v>137</v>
      </c>
      <c r="E129" s="35"/>
      <c r="F129" s="212" t="s">
        <v>324</v>
      </c>
      <c r="G129" s="35"/>
      <c r="H129" s="35"/>
      <c r="I129" s="213"/>
      <c r="J129" s="35"/>
      <c r="K129" s="35"/>
      <c r="L129" s="38"/>
      <c r="M129" s="214"/>
      <c r="N129" s="215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137</v>
      </c>
      <c r="AU129" s="16" t="s">
        <v>85</v>
      </c>
    </row>
    <row r="130" spans="1:65" s="13" customFormat="1" ht="11.25">
      <c r="B130" s="200"/>
      <c r="C130" s="201"/>
      <c r="D130" s="202" t="s">
        <v>132</v>
      </c>
      <c r="E130" s="203" t="s">
        <v>1</v>
      </c>
      <c r="F130" s="204" t="s">
        <v>325</v>
      </c>
      <c r="G130" s="201"/>
      <c r="H130" s="205">
        <v>7</v>
      </c>
      <c r="I130" s="206"/>
      <c r="J130" s="201"/>
      <c r="K130" s="201"/>
      <c r="L130" s="207"/>
      <c r="M130" s="208"/>
      <c r="N130" s="209"/>
      <c r="O130" s="209"/>
      <c r="P130" s="209"/>
      <c r="Q130" s="209"/>
      <c r="R130" s="209"/>
      <c r="S130" s="209"/>
      <c r="T130" s="210"/>
      <c r="AT130" s="211" t="s">
        <v>132</v>
      </c>
      <c r="AU130" s="211" t="s">
        <v>85</v>
      </c>
      <c r="AV130" s="13" t="s">
        <v>85</v>
      </c>
      <c r="AW130" s="13" t="s">
        <v>31</v>
      </c>
      <c r="AX130" s="13" t="s">
        <v>75</v>
      </c>
      <c r="AY130" s="211" t="s">
        <v>124</v>
      </c>
    </row>
    <row r="131" spans="1:65" s="13" customFormat="1" ht="11.25">
      <c r="B131" s="200"/>
      <c r="C131" s="201"/>
      <c r="D131" s="202" t="s">
        <v>132</v>
      </c>
      <c r="E131" s="203" t="s">
        <v>1</v>
      </c>
      <c r="F131" s="204" t="s">
        <v>326</v>
      </c>
      <c r="G131" s="201"/>
      <c r="H131" s="205">
        <v>30</v>
      </c>
      <c r="I131" s="206"/>
      <c r="J131" s="201"/>
      <c r="K131" s="201"/>
      <c r="L131" s="207"/>
      <c r="M131" s="208"/>
      <c r="N131" s="209"/>
      <c r="O131" s="209"/>
      <c r="P131" s="209"/>
      <c r="Q131" s="209"/>
      <c r="R131" s="209"/>
      <c r="S131" s="209"/>
      <c r="T131" s="210"/>
      <c r="AT131" s="211" t="s">
        <v>132</v>
      </c>
      <c r="AU131" s="211" t="s">
        <v>85</v>
      </c>
      <c r="AV131" s="13" t="s">
        <v>85</v>
      </c>
      <c r="AW131" s="13" t="s">
        <v>31</v>
      </c>
      <c r="AX131" s="13" t="s">
        <v>75</v>
      </c>
      <c r="AY131" s="211" t="s">
        <v>124</v>
      </c>
    </row>
    <row r="132" spans="1:65" s="14" customFormat="1" ht="11.25">
      <c r="B132" s="231"/>
      <c r="C132" s="232"/>
      <c r="D132" s="202" t="s">
        <v>132</v>
      </c>
      <c r="E132" s="233" t="s">
        <v>1</v>
      </c>
      <c r="F132" s="234" t="s">
        <v>221</v>
      </c>
      <c r="G132" s="232"/>
      <c r="H132" s="235">
        <v>37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AT132" s="241" t="s">
        <v>132</v>
      </c>
      <c r="AU132" s="241" t="s">
        <v>85</v>
      </c>
      <c r="AV132" s="14" t="s">
        <v>130</v>
      </c>
      <c r="AW132" s="14" t="s">
        <v>31</v>
      </c>
      <c r="AX132" s="14" t="s">
        <v>83</v>
      </c>
      <c r="AY132" s="241" t="s">
        <v>124</v>
      </c>
    </row>
    <row r="133" spans="1:65" s="2" customFormat="1" ht="16.5" customHeight="1">
      <c r="A133" s="33"/>
      <c r="B133" s="34"/>
      <c r="C133" s="186" t="s">
        <v>140</v>
      </c>
      <c r="D133" s="186" t="s">
        <v>126</v>
      </c>
      <c r="E133" s="187" t="s">
        <v>327</v>
      </c>
      <c r="F133" s="188" t="s">
        <v>328</v>
      </c>
      <c r="G133" s="189" t="s">
        <v>329</v>
      </c>
      <c r="H133" s="190">
        <v>1</v>
      </c>
      <c r="I133" s="191"/>
      <c r="J133" s="192">
        <f>ROUND(I133*H133,2)</f>
        <v>0</v>
      </c>
      <c r="K133" s="193"/>
      <c r="L133" s="38"/>
      <c r="M133" s="194" t="s">
        <v>1</v>
      </c>
      <c r="N133" s="195" t="s">
        <v>40</v>
      </c>
      <c r="O133" s="70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8" t="s">
        <v>130</v>
      </c>
      <c r="AT133" s="198" t="s">
        <v>126</v>
      </c>
      <c r="AU133" s="198" t="s">
        <v>85</v>
      </c>
      <c r="AY133" s="16" t="s">
        <v>124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6" t="s">
        <v>83</v>
      </c>
      <c r="BK133" s="199">
        <f>ROUND(I133*H133,2)</f>
        <v>0</v>
      </c>
      <c r="BL133" s="16" t="s">
        <v>130</v>
      </c>
      <c r="BM133" s="198" t="s">
        <v>330</v>
      </c>
    </row>
    <row r="134" spans="1:65" s="2" customFormat="1" ht="58.5">
      <c r="A134" s="33"/>
      <c r="B134" s="34"/>
      <c r="C134" s="35"/>
      <c r="D134" s="202" t="s">
        <v>137</v>
      </c>
      <c r="E134" s="35"/>
      <c r="F134" s="212" t="s">
        <v>331</v>
      </c>
      <c r="G134" s="35"/>
      <c r="H134" s="35"/>
      <c r="I134" s="213"/>
      <c r="J134" s="35"/>
      <c r="K134" s="35"/>
      <c r="L134" s="38"/>
      <c r="M134" s="214"/>
      <c r="N134" s="215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137</v>
      </c>
      <c r="AU134" s="16" t="s">
        <v>85</v>
      </c>
    </row>
    <row r="135" spans="1:65" s="12" customFormat="1" ht="25.9" customHeight="1">
      <c r="B135" s="170"/>
      <c r="C135" s="171"/>
      <c r="D135" s="172" t="s">
        <v>74</v>
      </c>
      <c r="E135" s="173" t="s">
        <v>92</v>
      </c>
      <c r="F135" s="173" t="s">
        <v>93</v>
      </c>
      <c r="G135" s="171"/>
      <c r="H135" s="171"/>
      <c r="I135" s="174"/>
      <c r="J135" s="175">
        <f>BK135</f>
        <v>0</v>
      </c>
      <c r="K135" s="171"/>
      <c r="L135" s="176"/>
      <c r="M135" s="177"/>
      <c r="N135" s="178"/>
      <c r="O135" s="178"/>
      <c r="P135" s="179">
        <f>P136</f>
        <v>0</v>
      </c>
      <c r="Q135" s="178"/>
      <c r="R135" s="179">
        <f>R136</f>
        <v>0</v>
      </c>
      <c r="S135" s="178"/>
      <c r="T135" s="180">
        <f>T136</f>
        <v>0</v>
      </c>
      <c r="AR135" s="181" t="s">
        <v>152</v>
      </c>
      <c r="AT135" s="182" t="s">
        <v>74</v>
      </c>
      <c r="AU135" s="182" t="s">
        <v>75</v>
      </c>
      <c r="AY135" s="181" t="s">
        <v>124</v>
      </c>
      <c r="BK135" s="183">
        <f>BK136</f>
        <v>0</v>
      </c>
    </row>
    <row r="136" spans="1:65" s="12" customFormat="1" ht="22.9" customHeight="1">
      <c r="B136" s="170"/>
      <c r="C136" s="171"/>
      <c r="D136" s="172" t="s">
        <v>74</v>
      </c>
      <c r="E136" s="184" t="s">
        <v>332</v>
      </c>
      <c r="F136" s="184" t="s">
        <v>333</v>
      </c>
      <c r="G136" s="171"/>
      <c r="H136" s="171"/>
      <c r="I136" s="174"/>
      <c r="J136" s="185">
        <f>BK136</f>
        <v>0</v>
      </c>
      <c r="K136" s="171"/>
      <c r="L136" s="176"/>
      <c r="M136" s="177"/>
      <c r="N136" s="178"/>
      <c r="O136" s="178"/>
      <c r="P136" s="179">
        <f>SUM(P137:P154)</f>
        <v>0</v>
      </c>
      <c r="Q136" s="178"/>
      <c r="R136" s="179">
        <f>SUM(R137:R154)</f>
        <v>0</v>
      </c>
      <c r="S136" s="178"/>
      <c r="T136" s="180">
        <f>SUM(T137:T154)</f>
        <v>0</v>
      </c>
      <c r="AR136" s="181" t="s">
        <v>152</v>
      </c>
      <c r="AT136" s="182" t="s">
        <v>74</v>
      </c>
      <c r="AU136" s="182" t="s">
        <v>83</v>
      </c>
      <c r="AY136" s="181" t="s">
        <v>124</v>
      </c>
      <c r="BK136" s="183">
        <f>SUM(BK137:BK154)</f>
        <v>0</v>
      </c>
    </row>
    <row r="137" spans="1:65" s="2" customFormat="1" ht="16.5" customHeight="1">
      <c r="A137" s="33"/>
      <c r="B137" s="34"/>
      <c r="C137" s="186" t="s">
        <v>130</v>
      </c>
      <c r="D137" s="186" t="s">
        <v>126</v>
      </c>
      <c r="E137" s="187" t="s">
        <v>334</v>
      </c>
      <c r="F137" s="188" t="s">
        <v>335</v>
      </c>
      <c r="G137" s="189" t="s">
        <v>336</v>
      </c>
      <c r="H137" s="190">
        <v>1</v>
      </c>
      <c r="I137" s="191"/>
      <c r="J137" s="192">
        <f>ROUND(I137*H137,2)</f>
        <v>0</v>
      </c>
      <c r="K137" s="193"/>
      <c r="L137" s="38"/>
      <c r="M137" s="194" t="s">
        <v>1</v>
      </c>
      <c r="N137" s="195" t="s">
        <v>40</v>
      </c>
      <c r="O137" s="70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8" t="s">
        <v>337</v>
      </c>
      <c r="AT137" s="198" t="s">
        <v>126</v>
      </c>
      <c r="AU137" s="198" t="s">
        <v>85</v>
      </c>
      <c r="AY137" s="16" t="s">
        <v>124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6" t="s">
        <v>83</v>
      </c>
      <c r="BK137" s="199">
        <f>ROUND(I137*H137,2)</f>
        <v>0</v>
      </c>
      <c r="BL137" s="16" t="s">
        <v>337</v>
      </c>
      <c r="BM137" s="198" t="s">
        <v>338</v>
      </c>
    </row>
    <row r="138" spans="1:65" s="2" customFormat="1" ht="29.25">
      <c r="A138" s="33"/>
      <c r="B138" s="34"/>
      <c r="C138" s="35"/>
      <c r="D138" s="202" t="s">
        <v>137</v>
      </c>
      <c r="E138" s="35"/>
      <c r="F138" s="212" t="s">
        <v>339</v>
      </c>
      <c r="G138" s="35"/>
      <c r="H138" s="35"/>
      <c r="I138" s="213"/>
      <c r="J138" s="35"/>
      <c r="K138" s="35"/>
      <c r="L138" s="38"/>
      <c r="M138" s="214"/>
      <c r="N138" s="215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137</v>
      </c>
      <c r="AU138" s="16" t="s">
        <v>85</v>
      </c>
    </row>
    <row r="139" spans="1:65" s="2" customFormat="1" ht="16.5" customHeight="1">
      <c r="A139" s="33"/>
      <c r="B139" s="34"/>
      <c r="C139" s="186" t="s">
        <v>152</v>
      </c>
      <c r="D139" s="186" t="s">
        <v>126</v>
      </c>
      <c r="E139" s="187" t="s">
        <v>340</v>
      </c>
      <c r="F139" s="188" t="s">
        <v>341</v>
      </c>
      <c r="G139" s="189" t="s">
        <v>342</v>
      </c>
      <c r="H139" s="190">
        <v>1</v>
      </c>
      <c r="I139" s="191"/>
      <c r="J139" s="192">
        <f>ROUND(I139*H139,2)</f>
        <v>0</v>
      </c>
      <c r="K139" s="193"/>
      <c r="L139" s="38"/>
      <c r="M139" s="194" t="s">
        <v>1</v>
      </c>
      <c r="N139" s="195" t="s">
        <v>40</v>
      </c>
      <c r="O139" s="70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8" t="s">
        <v>130</v>
      </c>
      <c r="AT139" s="198" t="s">
        <v>126</v>
      </c>
      <c r="AU139" s="198" t="s">
        <v>85</v>
      </c>
      <c r="AY139" s="16" t="s">
        <v>124</v>
      </c>
      <c r="BE139" s="199">
        <f>IF(N139="základní",J139,0)</f>
        <v>0</v>
      </c>
      <c r="BF139" s="199">
        <f>IF(N139="snížená",J139,0)</f>
        <v>0</v>
      </c>
      <c r="BG139" s="199">
        <f>IF(N139="zákl. přenesená",J139,0)</f>
        <v>0</v>
      </c>
      <c r="BH139" s="199">
        <f>IF(N139="sníž. přenesená",J139,0)</f>
        <v>0</v>
      </c>
      <c r="BI139" s="199">
        <f>IF(N139="nulová",J139,0)</f>
        <v>0</v>
      </c>
      <c r="BJ139" s="16" t="s">
        <v>83</v>
      </c>
      <c r="BK139" s="199">
        <f>ROUND(I139*H139,2)</f>
        <v>0</v>
      </c>
      <c r="BL139" s="16" t="s">
        <v>130</v>
      </c>
      <c r="BM139" s="198" t="s">
        <v>343</v>
      </c>
    </row>
    <row r="140" spans="1:65" s="2" customFormat="1" ht="29.25">
      <c r="A140" s="33"/>
      <c r="B140" s="34"/>
      <c r="C140" s="35"/>
      <c r="D140" s="202" t="s">
        <v>137</v>
      </c>
      <c r="E140" s="35"/>
      <c r="F140" s="212" t="s">
        <v>344</v>
      </c>
      <c r="G140" s="35"/>
      <c r="H140" s="35"/>
      <c r="I140" s="213"/>
      <c r="J140" s="35"/>
      <c r="K140" s="35"/>
      <c r="L140" s="38"/>
      <c r="M140" s="214"/>
      <c r="N140" s="215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137</v>
      </c>
      <c r="AU140" s="16" t="s">
        <v>85</v>
      </c>
    </row>
    <row r="141" spans="1:65" s="2" customFormat="1" ht="16.5" customHeight="1">
      <c r="A141" s="33"/>
      <c r="B141" s="34"/>
      <c r="C141" s="186" t="s">
        <v>158</v>
      </c>
      <c r="D141" s="186" t="s">
        <v>126</v>
      </c>
      <c r="E141" s="187" t="s">
        <v>345</v>
      </c>
      <c r="F141" s="188" t="s">
        <v>346</v>
      </c>
      <c r="G141" s="189" t="s">
        <v>342</v>
      </c>
      <c r="H141" s="190">
        <v>1</v>
      </c>
      <c r="I141" s="191"/>
      <c r="J141" s="192">
        <f>ROUND(I141*H141,2)</f>
        <v>0</v>
      </c>
      <c r="K141" s="193"/>
      <c r="L141" s="38"/>
      <c r="M141" s="194" t="s">
        <v>1</v>
      </c>
      <c r="N141" s="195" t="s">
        <v>40</v>
      </c>
      <c r="O141" s="70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8" t="s">
        <v>130</v>
      </c>
      <c r="AT141" s="198" t="s">
        <v>126</v>
      </c>
      <c r="AU141" s="198" t="s">
        <v>85</v>
      </c>
      <c r="AY141" s="16" t="s">
        <v>124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6" t="s">
        <v>83</v>
      </c>
      <c r="BK141" s="199">
        <f>ROUND(I141*H141,2)</f>
        <v>0</v>
      </c>
      <c r="BL141" s="16" t="s">
        <v>130</v>
      </c>
      <c r="BM141" s="198" t="s">
        <v>347</v>
      </c>
    </row>
    <row r="142" spans="1:65" s="2" customFormat="1" ht="16.5" customHeight="1">
      <c r="A142" s="33"/>
      <c r="B142" s="34"/>
      <c r="C142" s="186" t="s">
        <v>163</v>
      </c>
      <c r="D142" s="186" t="s">
        <v>126</v>
      </c>
      <c r="E142" s="187" t="s">
        <v>348</v>
      </c>
      <c r="F142" s="188" t="s">
        <v>349</v>
      </c>
      <c r="G142" s="189" t="s">
        <v>342</v>
      </c>
      <c r="H142" s="190">
        <v>1</v>
      </c>
      <c r="I142" s="191"/>
      <c r="J142" s="192">
        <f>ROUND(I142*H142,2)</f>
        <v>0</v>
      </c>
      <c r="K142" s="193"/>
      <c r="L142" s="38"/>
      <c r="M142" s="194" t="s">
        <v>1</v>
      </c>
      <c r="N142" s="195" t="s">
        <v>40</v>
      </c>
      <c r="O142" s="70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8" t="s">
        <v>337</v>
      </c>
      <c r="AT142" s="198" t="s">
        <v>126</v>
      </c>
      <c r="AU142" s="198" t="s">
        <v>85</v>
      </c>
      <c r="AY142" s="16" t="s">
        <v>124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16" t="s">
        <v>83</v>
      </c>
      <c r="BK142" s="199">
        <f>ROUND(I142*H142,2)</f>
        <v>0</v>
      </c>
      <c r="BL142" s="16" t="s">
        <v>337</v>
      </c>
      <c r="BM142" s="198" t="s">
        <v>350</v>
      </c>
    </row>
    <row r="143" spans="1:65" s="2" customFormat="1" ht="29.25">
      <c r="A143" s="33"/>
      <c r="B143" s="34"/>
      <c r="C143" s="35"/>
      <c r="D143" s="202" t="s">
        <v>137</v>
      </c>
      <c r="E143" s="35"/>
      <c r="F143" s="212" t="s">
        <v>351</v>
      </c>
      <c r="G143" s="35"/>
      <c r="H143" s="35"/>
      <c r="I143" s="213"/>
      <c r="J143" s="35"/>
      <c r="K143" s="35"/>
      <c r="L143" s="38"/>
      <c r="M143" s="214"/>
      <c r="N143" s="215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137</v>
      </c>
      <c r="AU143" s="16" t="s">
        <v>85</v>
      </c>
    </row>
    <row r="144" spans="1:65" s="2" customFormat="1" ht="16.5" customHeight="1">
      <c r="A144" s="33"/>
      <c r="B144" s="34"/>
      <c r="C144" s="186" t="s">
        <v>150</v>
      </c>
      <c r="D144" s="186" t="s">
        <v>126</v>
      </c>
      <c r="E144" s="187" t="s">
        <v>352</v>
      </c>
      <c r="F144" s="188" t="s">
        <v>353</v>
      </c>
      <c r="G144" s="189" t="s">
        <v>342</v>
      </c>
      <c r="H144" s="190">
        <v>1</v>
      </c>
      <c r="I144" s="191"/>
      <c r="J144" s="192">
        <f>ROUND(I144*H144,2)</f>
        <v>0</v>
      </c>
      <c r="K144" s="193"/>
      <c r="L144" s="38"/>
      <c r="M144" s="194" t="s">
        <v>1</v>
      </c>
      <c r="N144" s="195" t="s">
        <v>40</v>
      </c>
      <c r="O144" s="70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8" t="s">
        <v>130</v>
      </c>
      <c r="AT144" s="198" t="s">
        <v>126</v>
      </c>
      <c r="AU144" s="198" t="s">
        <v>85</v>
      </c>
      <c r="AY144" s="16" t="s">
        <v>124</v>
      </c>
      <c r="BE144" s="199">
        <f>IF(N144="základní",J144,0)</f>
        <v>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6" t="s">
        <v>83</v>
      </c>
      <c r="BK144" s="199">
        <f>ROUND(I144*H144,2)</f>
        <v>0</v>
      </c>
      <c r="BL144" s="16" t="s">
        <v>130</v>
      </c>
      <c r="BM144" s="198" t="s">
        <v>354</v>
      </c>
    </row>
    <row r="145" spans="1:65" s="2" customFormat="1" ht="29.25">
      <c r="A145" s="33"/>
      <c r="B145" s="34"/>
      <c r="C145" s="35"/>
      <c r="D145" s="202" t="s">
        <v>137</v>
      </c>
      <c r="E145" s="35"/>
      <c r="F145" s="212" t="s">
        <v>355</v>
      </c>
      <c r="G145" s="35"/>
      <c r="H145" s="35"/>
      <c r="I145" s="213"/>
      <c r="J145" s="35"/>
      <c r="K145" s="35"/>
      <c r="L145" s="38"/>
      <c r="M145" s="214"/>
      <c r="N145" s="215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137</v>
      </c>
      <c r="AU145" s="16" t="s">
        <v>85</v>
      </c>
    </row>
    <row r="146" spans="1:65" s="2" customFormat="1" ht="16.5" customHeight="1">
      <c r="A146" s="33"/>
      <c r="B146" s="34"/>
      <c r="C146" s="186" t="s">
        <v>176</v>
      </c>
      <c r="D146" s="186" t="s">
        <v>126</v>
      </c>
      <c r="E146" s="187" t="s">
        <v>356</v>
      </c>
      <c r="F146" s="188" t="s">
        <v>357</v>
      </c>
      <c r="G146" s="189" t="s">
        <v>342</v>
      </c>
      <c r="H146" s="190">
        <v>1</v>
      </c>
      <c r="I146" s="191"/>
      <c r="J146" s="192">
        <f>ROUND(I146*H146,2)</f>
        <v>0</v>
      </c>
      <c r="K146" s="193"/>
      <c r="L146" s="38"/>
      <c r="M146" s="194" t="s">
        <v>1</v>
      </c>
      <c r="N146" s="195" t="s">
        <v>40</v>
      </c>
      <c r="O146" s="70"/>
      <c r="P146" s="196">
        <f>O146*H146</f>
        <v>0</v>
      </c>
      <c r="Q146" s="196">
        <v>0</v>
      </c>
      <c r="R146" s="196">
        <f>Q146*H146</f>
        <v>0</v>
      </c>
      <c r="S146" s="196">
        <v>0</v>
      </c>
      <c r="T146" s="197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8" t="s">
        <v>337</v>
      </c>
      <c r="AT146" s="198" t="s">
        <v>126</v>
      </c>
      <c r="AU146" s="198" t="s">
        <v>85</v>
      </c>
      <c r="AY146" s="16" t="s">
        <v>124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6" t="s">
        <v>83</v>
      </c>
      <c r="BK146" s="199">
        <f>ROUND(I146*H146,2)</f>
        <v>0</v>
      </c>
      <c r="BL146" s="16" t="s">
        <v>337</v>
      </c>
      <c r="BM146" s="198" t="s">
        <v>358</v>
      </c>
    </row>
    <row r="147" spans="1:65" s="2" customFormat="1" ht="39">
      <c r="A147" s="33"/>
      <c r="B147" s="34"/>
      <c r="C147" s="35"/>
      <c r="D147" s="202" t="s">
        <v>137</v>
      </c>
      <c r="E147" s="35"/>
      <c r="F147" s="212" t="s">
        <v>359</v>
      </c>
      <c r="G147" s="35"/>
      <c r="H147" s="35"/>
      <c r="I147" s="213"/>
      <c r="J147" s="35"/>
      <c r="K147" s="35"/>
      <c r="L147" s="38"/>
      <c r="M147" s="214"/>
      <c r="N147" s="215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137</v>
      </c>
      <c r="AU147" s="16" t="s">
        <v>85</v>
      </c>
    </row>
    <row r="148" spans="1:65" s="2" customFormat="1" ht="24.2" customHeight="1">
      <c r="A148" s="33"/>
      <c r="B148" s="34"/>
      <c r="C148" s="186" t="s">
        <v>185</v>
      </c>
      <c r="D148" s="186" t="s">
        <v>126</v>
      </c>
      <c r="E148" s="187" t="s">
        <v>360</v>
      </c>
      <c r="F148" s="188" t="s">
        <v>361</v>
      </c>
      <c r="G148" s="189" t="s">
        <v>342</v>
      </c>
      <c r="H148" s="190">
        <v>1</v>
      </c>
      <c r="I148" s="191"/>
      <c r="J148" s="192">
        <f>ROUND(I148*H148,2)</f>
        <v>0</v>
      </c>
      <c r="K148" s="193"/>
      <c r="L148" s="38"/>
      <c r="M148" s="194" t="s">
        <v>1</v>
      </c>
      <c r="N148" s="195" t="s">
        <v>40</v>
      </c>
      <c r="O148" s="70"/>
      <c r="P148" s="196">
        <f>O148*H148</f>
        <v>0</v>
      </c>
      <c r="Q148" s="196">
        <v>0</v>
      </c>
      <c r="R148" s="196">
        <f>Q148*H148</f>
        <v>0</v>
      </c>
      <c r="S148" s="196">
        <v>0</v>
      </c>
      <c r="T148" s="197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8" t="s">
        <v>130</v>
      </c>
      <c r="AT148" s="198" t="s">
        <v>126</v>
      </c>
      <c r="AU148" s="198" t="s">
        <v>85</v>
      </c>
      <c r="AY148" s="16" t="s">
        <v>124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16" t="s">
        <v>83</v>
      </c>
      <c r="BK148" s="199">
        <f>ROUND(I148*H148,2)</f>
        <v>0</v>
      </c>
      <c r="BL148" s="16" t="s">
        <v>130</v>
      </c>
      <c r="BM148" s="198" t="s">
        <v>362</v>
      </c>
    </row>
    <row r="149" spans="1:65" s="2" customFormat="1" ht="16.5" customHeight="1">
      <c r="A149" s="33"/>
      <c r="B149" s="34"/>
      <c r="C149" s="186" t="s">
        <v>239</v>
      </c>
      <c r="D149" s="186" t="s">
        <v>126</v>
      </c>
      <c r="E149" s="187" t="s">
        <v>363</v>
      </c>
      <c r="F149" s="188" t="s">
        <v>364</v>
      </c>
      <c r="G149" s="189" t="s">
        <v>342</v>
      </c>
      <c r="H149" s="190">
        <v>1</v>
      </c>
      <c r="I149" s="191"/>
      <c r="J149" s="192">
        <f>ROUND(I149*H149,2)</f>
        <v>0</v>
      </c>
      <c r="K149" s="193"/>
      <c r="L149" s="38"/>
      <c r="M149" s="194" t="s">
        <v>1</v>
      </c>
      <c r="N149" s="195" t="s">
        <v>40</v>
      </c>
      <c r="O149" s="70"/>
      <c r="P149" s="196">
        <f>O149*H149</f>
        <v>0</v>
      </c>
      <c r="Q149" s="196">
        <v>0</v>
      </c>
      <c r="R149" s="196">
        <f>Q149*H149</f>
        <v>0</v>
      </c>
      <c r="S149" s="196">
        <v>0</v>
      </c>
      <c r="T149" s="197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8" t="s">
        <v>130</v>
      </c>
      <c r="AT149" s="198" t="s">
        <v>126</v>
      </c>
      <c r="AU149" s="198" t="s">
        <v>85</v>
      </c>
      <c r="AY149" s="16" t="s">
        <v>124</v>
      </c>
      <c r="BE149" s="199">
        <f>IF(N149="základní",J149,0)</f>
        <v>0</v>
      </c>
      <c r="BF149" s="199">
        <f>IF(N149="snížená",J149,0)</f>
        <v>0</v>
      </c>
      <c r="BG149" s="199">
        <f>IF(N149="zákl. přenesená",J149,0)</f>
        <v>0</v>
      </c>
      <c r="BH149" s="199">
        <f>IF(N149="sníž. přenesená",J149,0)</f>
        <v>0</v>
      </c>
      <c r="BI149" s="199">
        <f>IF(N149="nulová",J149,0)</f>
        <v>0</v>
      </c>
      <c r="BJ149" s="16" t="s">
        <v>83</v>
      </c>
      <c r="BK149" s="199">
        <f>ROUND(I149*H149,2)</f>
        <v>0</v>
      </c>
      <c r="BL149" s="16" t="s">
        <v>130</v>
      </c>
      <c r="BM149" s="198" t="s">
        <v>365</v>
      </c>
    </row>
    <row r="150" spans="1:65" s="2" customFormat="1" ht="29.25">
      <c r="A150" s="33"/>
      <c r="B150" s="34"/>
      <c r="C150" s="35"/>
      <c r="D150" s="202" t="s">
        <v>137</v>
      </c>
      <c r="E150" s="35"/>
      <c r="F150" s="212" t="s">
        <v>366</v>
      </c>
      <c r="G150" s="35"/>
      <c r="H150" s="35"/>
      <c r="I150" s="213"/>
      <c r="J150" s="35"/>
      <c r="K150" s="35"/>
      <c r="L150" s="38"/>
      <c r="M150" s="214"/>
      <c r="N150" s="215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137</v>
      </c>
      <c r="AU150" s="16" t="s">
        <v>85</v>
      </c>
    </row>
    <row r="151" spans="1:65" s="2" customFormat="1" ht="24.2" customHeight="1">
      <c r="A151" s="33"/>
      <c r="B151" s="34"/>
      <c r="C151" s="186" t="s">
        <v>8</v>
      </c>
      <c r="D151" s="186" t="s">
        <v>126</v>
      </c>
      <c r="E151" s="187" t="s">
        <v>367</v>
      </c>
      <c r="F151" s="188" t="s">
        <v>368</v>
      </c>
      <c r="G151" s="189" t="s">
        <v>342</v>
      </c>
      <c r="H151" s="190">
        <v>1</v>
      </c>
      <c r="I151" s="191"/>
      <c r="J151" s="192">
        <f>ROUND(I151*H151,2)</f>
        <v>0</v>
      </c>
      <c r="K151" s="193"/>
      <c r="L151" s="38"/>
      <c r="M151" s="194" t="s">
        <v>1</v>
      </c>
      <c r="N151" s="195" t="s">
        <v>40</v>
      </c>
      <c r="O151" s="70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8" t="s">
        <v>337</v>
      </c>
      <c r="AT151" s="198" t="s">
        <v>126</v>
      </c>
      <c r="AU151" s="198" t="s">
        <v>85</v>
      </c>
      <c r="AY151" s="16" t="s">
        <v>124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6" t="s">
        <v>83</v>
      </c>
      <c r="BK151" s="199">
        <f>ROUND(I151*H151,2)</f>
        <v>0</v>
      </c>
      <c r="BL151" s="16" t="s">
        <v>337</v>
      </c>
      <c r="BM151" s="198" t="s">
        <v>369</v>
      </c>
    </row>
    <row r="152" spans="1:65" s="2" customFormat="1" ht="29.25">
      <c r="A152" s="33"/>
      <c r="B152" s="34"/>
      <c r="C152" s="35"/>
      <c r="D152" s="202" t="s">
        <v>137</v>
      </c>
      <c r="E152" s="35"/>
      <c r="F152" s="212" t="s">
        <v>370</v>
      </c>
      <c r="G152" s="35"/>
      <c r="H152" s="35"/>
      <c r="I152" s="213"/>
      <c r="J152" s="35"/>
      <c r="K152" s="35"/>
      <c r="L152" s="38"/>
      <c r="M152" s="214"/>
      <c r="N152" s="215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137</v>
      </c>
      <c r="AU152" s="16" t="s">
        <v>85</v>
      </c>
    </row>
    <row r="153" spans="1:65" s="2" customFormat="1" ht="16.5" customHeight="1">
      <c r="A153" s="33"/>
      <c r="B153" s="34"/>
      <c r="C153" s="186" t="s">
        <v>245</v>
      </c>
      <c r="D153" s="186" t="s">
        <v>126</v>
      </c>
      <c r="E153" s="187" t="s">
        <v>371</v>
      </c>
      <c r="F153" s="188" t="s">
        <v>372</v>
      </c>
      <c r="G153" s="189" t="s">
        <v>342</v>
      </c>
      <c r="H153" s="190">
        <v>1</v>
      </c>
      <c r="I153" s="191"/>
      <c r="J153" s="192">
        <f>ROUND(I153*H153,2)</f>
        <v>0</v>
      </c>
      <c r="K153" s="193"/>
      <c r="L153" s="38"/>
      <c r="M153" s="194" t="s">
        <v>1</v>
      </c>
      <c r="N153" s="195" t="s">
        <v>40</v>
      </c>
      <c r="O153" s="70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8" t="s">
        <v>130</v>
      </c>
      <c r="AT153" s="198" t="s">
        <v>126</v>
      </c>
      <c r="AU153" s="198" t="s">
        <v>85</v>
      </c>
      <c r="AY153" s="16" t="s">
        <v>124</v>
      </c>
      <c r="BE153" s="199">
        <f>IF(N153="základní",J153,0)</f>
        <v>0</v>
      </c>
      <c r="BF153" s="199">
        <f>IF(N153="snížená",J153,0)</f>
        <v>0</v>
      </c>
      <c r="BG153" s="199">
        <f>IF(N153="zákl. přenesená",J153,0)</f>
        <v>0</v>
      </c>
      <c r="BH153" s="199">
        <f>IF(N153="sníž. přenesená",J153,0)</f>
        <v>0</v>
      </c>
      <c r="BI153" s="199">
        <f>IF(N153="nulová",J153,0)</f>
        <v>0</v>
      </c>
      <c r="BJ153" s="16" t="s">
        <v>83</v>
      </c>
      <c r="BK153" s="199">
        <f>ROUND(I153*H153,2)</f>
        <v>0</v>
      </c>
      <c r="BL153" s="16" t="s">
        <v>130</v>
      </c>
      <c r="BM153" s="198" t="s">
        <v>373</v>
      </c>
    </row>
    <row r="154" spans="1:65" s="2" customFormat="1" ht="39">
      <c r="A154" s="33"/>
      <c r="B154" s="34"/>
      <c r="C154" s="35"/>
      <c r="D154" s="202" t="s">
        <v>137</v>
      </c>
      <c r="E154" s="35"/>
      <c r="F154" s="212" t="s">
        <v>374</v>
      </c>
      <c r="G154" s="35"/>
      <c r="H154" s="35"/>
      <c r="I154" s="213"/>
      <c r="J154" s="35"/>
      <c r="K154" s="35"/>
      <c r="L154" s="38"/>
      <c r="M154" s="227"/>
      <c r="N154" s="228"/>
      <c r="O154" s="229"/>
      <c r="P154" s="229"/>
      <c r="Q154" s="229"/>
      <c r="R154" s="229"/>
      <c r="S154" s="229"/>
      <c r="T154" s="230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137</v>
      </c>
      <c r="AU154" s="16" t="s">
        <v>85</v>
      </c>
    </row>
    <row r="155" spans="1:65" s="2" customFormat="1" ht="6.95" customHeight="1">
      <c r="A155" s="33"/>
      <c r="B155" s="53"/>
      <c r="C155" s="54"/>
      <c r="D155" s="54"/>
      <c r="E155" s="54"/>
      <c r="F155" s="54"/>
      <c r="G155" s="54"/>
      <c r="H155" s="54"/>
      <c r="I155" s="54"/>
      <c r="J155" s="54"/>
      <c r="K155" s="54"/>
      <c r="L155" s="38"/>
      <c r="M155" s="33"/>
      <c r="O155" s="33"/>
      <c r="P155" s="33"/>
      <c r="Q155" s="33"/>
      <c r="R155" s="33"/>
      <c r="S155" s="33"/>
      <c r="T155" s="33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</row>
  </sheetData>
  <sheetProtection algorithmName="SHA-512" hashValue="KSSNAK6PdXlhiD6u6iAevT8VdQAffAeBqrTQAIxKX3fMXc1ps3pM1mNs1Yph4CgNXCtZNsgKAM9OUbUkoV+72w==" saltValue="+mpl7MwRKg9G0o83BInasJorjHLR0eI32STwS9LccyagS1qUNan3PMjQIiIyl9vLRQfKya+EkO5R4sS7282KAQ==" spinCount="100000" sheet="1" objects="1" scenarios="1" formatColumns="0" formatRows="0" autoFilter="0"/>
  <autoFilter ref="C120:K154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SO 01 - Příčné objekty</vt:lpstr>
      <vt:lpstr>SO 02 - Podélné opevnění</vt:lpstr>
      <vt:lpstr>SO 03 - Zásypy dna</vt:lpstr>
      <vt:lpstr>VRN - Vedlejší rozpočtové...</vt:lpstr>
      <vt:lpstr>'Rekapitulace stavby'!Názvy_tisku</vt:lpstr>
      <vt:lpstr>'SO 01 - Příčné objekty'!Názvy_tisku</vt:lpstr>
      <vt:lpstr>'SO 02 - Podélné opevnění'!Názvy_tisku</vt:lpstr>
      <vt:lpstr>'SO 03 - Zásypy dna'!Názvy_tisku</vt:lpstr>
      <vt:lpstr>'VRN - Vedlejší rozpočtové...'!Názvy_tisku</vt:lpstr>
      <vt:lpstr>'Rekapitulace stavby'!Oblast_tisku</vt:lpstr>
      <vt:lpstr>'SO 01 - Příčné objekty'!Oblast_tisku</vt:lpstr>
      <vt:lpstr>'SO 02 - Podélné opevnění'!Oblast_tisku</vt:lpstr>
      <vt:lpstr>'SO 03 - Zásypy dna'!Oblast_tisku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Jerzy</dc:creator>
  <cp:lastModifiedBy>Jana Hrabicová</cp:lastModifiedBy>
  <dcterms:created xsi:type="dcterms:W3CDTF">2025-05-28T14:41:53Z</dcterms:created>
  <dcterms:modified xsi:type="dcterms:W3CDTF">2025-07-02T05:12:41Z</dcterms:modified>
</cp:coreProperties>
</file>