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pvlcz-my.sharepoint.com/personal/miloslav_kren2_pvl_cz/Documents/Dokumenty/MVN KOSOBODY střední - ing. Jícha/ROZPOČET/"/>
    </mc:Choice>
  </mc:AlternateContent>
  <xr:revisionPtr revIDLastSave="12" documentId="11_BFCF1E0CFB314397B1580A694274FB3AD1FDABFF" xr6:coauthVersionLast="47" xr6:coauthVersionMax="47" xr10:uidLastSave="{112D59EF-4437-43B9-88E6-F0A66AB8097F}"/>
  <bookViews>
    <workbookView xWindow="-120" yWindow="-120" windowWidth="29040" windowHeight="17640" activeTab="2" xr2:uid="{00000000-000D-0000-FFFF-FFFF00000000}"/>
  </bookViews>
  <sheets>
    <sheet name="Rekapitulace stavby" sheetId="1" r:id="rId1"/>
    <sheet name="mvnkos1 - SO-1 Odstranění..." sheetId="2" r:id="rId2"/>
    <sheet name="mvnkos2 - SO-2 Rekonstruk..." sheetId="3" r:id="rId3"/>
    <sheet name="mvnkos3 - SO-3 Kácení" sheetId="4" r:id="rId4"/>
    <sheet name="mvnkos4 - SO-4 Náhradní v..." sheetId="5" r:id="rId5"/>
    <sheet name="mvnkos5 - SO-5 VON" sheetId="6" r:id="rId6"/>
    <sheet name="Pokyny pro vyplnění" sheetId="7" r:id="rId7"/>
  </sheets>
  <definedNames>
    <definedName name="_xlnm._FilterDatabase" localSheetId="1" hidden="1">'mvnkos1 - SO-1 Odstranění...'!$C$82:$K$108</definedName>
    <definedName name="_xlnm._FilterDatabase" localSheetId="2" hidden="1">'mvnkos2 - SO-2 Rekonstruk...'!$C$93:$K$503</definedName>
    <definedName name="_xlnm._FilterDatabase" localSheetId="3" hidden="1">'mvnkos3 - SO-3 Kácení'!$C$81:$K$137</definedName>
    <definedName name="_xlnm._FilterDatabase" localSheetId="4" hidden="1">'mvnkos4 - SO-4 Náhradní v...'!$C$81:$K$121</definedName>
    <definedName name="_xlnm._FilterDatabase" localSheetId="5" hidden="1">'mvnkos5 - SO-5 VON'!$C$80:$K$100</definedName>
    <definedName name="_xlnm.Print_Titles" localSheetId="1">'mvnkos1 - SO-1 Odstranění...'!$82:$82</definedName>
    <definedName name="_xlnm.Print_Titles" localSheetId="2">'mvnkos2 - SO-2 Rekonstruk...'!$93:$93</definedName>
    <definedName name="_xlnm.Print_Titles" localSheetId="3">'mvnkos3 - SO-3 Kácení'!$81:$81</definedName>
    <definedName name="_xlnm.Print_Titles" localSheetId="4">'mvnkos4 - SO-4 Náhradní v...'!$81:$81</definedName>
    <definedName name="_xlnm.Print_Titles" localSheetId="5">'mvnkos5 - SO-5 VON'!$80:$80</definedName>
    <definedName name="_xlnm.Print_Titles" localSheetId="0">'Rekapitulace stavby'!$52:$52</definedName>
    <definedName name="_xlnm.Print_Area" localSheetId="1">'mvnkos1 - SO-1 Odstranění...'!$C$4:$J$39,'mvnkos1 - SO-1 Odstranění...'!$C$45:$J$64,'mvnkos1 - SO-1 Odstranění...'!$C$70:$J$108</definedName>
    <definedName name="_xlnm.Print_Area" localSheetId="2">'mvnkos2 - SO-2 Rekonstruk...'!$C$4:$J$39,'mvnkos2 - SO-2 Rekonstruk...'!$C$45:$J$75,'mvnkos2 - SO-2 Rekonstruk...'!$C$81:$J$503</definedName>
    <definedName name="_xlnm.Print_Area" localSheetId="3">'mvnkos3 - SO-3 Kácení'!$C$4:$J$39,'mvnkos3 - SO-3 Kácení'!$C$45:$J$63,'mvnkos3 - SO-3 Kácení'!$C$69:$J$137</definedName>
    <definedName name="_xlnm.Print_Area" localSheetId="4">'mvnkos4 - SO-4 Náhradní v...'!$C$4:$J$39,'mvnkos4 - SO-4 Náhradní v...'!$C$45:$J$63,'mvnkos4 - SO-4 Náhradní v...'!$C$69:$J$121</definedName>
    <definedName name="_xlnm.Print_Area" localSheetId="5">'mvnkos5 - SO-5 VON'!$C$4:$J$39,'mvnkos5 - SO-5 VON'!$C$45:$J$62,'mvnkos5 - SO-5 VON'!$C$68:$J$100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59" i="1"/>
  <c r="J35" i="6"/>
  <c r="AX59" i="1" s="1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BI95" i="6"/>
  <c r="BH95" i="6"/>
  <c r="BG95" i="6"/>
  <c r="BF95" i="6"/>
  <c r="T95" i="6"/>
  <c r="R95" i="6"/>
  <c r="P95" i="6"/>
  <c r="BI93" i="6"/>
  <c r="BH93" i="6"/>
  <c r="BG93" i="6"/>
  <c r="BF93" i="6"/>
  <c r="T93" i="6"/>
  <c r="R93" i="6"/>
  <c r="P93" i="6"/>
  <c r="BI91" i="6"/>
  <c r="BH91" i="6"/>
  <c r="BG91" i="6"/>
  <c r="BF91" i="6"/>
  <c r="T91" i="6"/>
  <c r="R91" i="6"/>
  <c r="P91" i="6"/>
  <c r="BI89" i="6"/>
  <c r="BH89" i="6"/>
  <c r="BG89" i="6"/>
  <c r="BF89" i="6"/>
  <c r="T89" i="6"/>
  <c r="R89" i="6"/>
  <c r="P89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4" i="6"/>
  <c r="BH84" i="6"/>
  <c r="BG84" i="6"/>
  <c r="BF84" i="6"/>
  <c r="T84" i="6"/>
  <c r="R84" i="6"/>
  <c r="P84" i="6"/>
  <c r="J78" i="6"/>
  <c r="J77" i="6"/>
  <c r="F75" i="6"/>
  <c r="E73" i="6"/>
  <c r="J55" i="6"/>
  <c r="J54" i="6"/>
  <c r="F52" i="6"/>
  <c r="E50" i="6"/>
  <c r="J18" i="6"/>
  <c r="E18" i="6"/>
  <c r="F55" i="6" s="1"/>
  <c r="J17" i="6"/>
  <c r="J15" i="6"/>
  <c r="E15" i="6"/>
  <c r="F77" i="6" s="1"/>
  <c r="J14" i="6"/>
  <c r="J12" i="6"/>
  <c r="J52" i="6"/>
  <c r="E7" i="6"/>
  <c r="E71" i="6"/>
  <c r="J37" i="5"/>
  <c r="J36" i="5"/>
  <c r="AY58" i="1" s="1"/>
  <c r="J35" i="5"/>
  <c r="AX58" i="1" s="1"/>
  <c r="BI120" i="5"/>
  <c r="BH120" i="5"/>
  <c r="BG120" i="5"/>
  <c r="BF120" i="5"/>
  <c r="T120" i="5"/>
  <c r="T119" i="5"/>
  <c r="R120" i="5"/>
  <c r="R119" i="5" s="1"/>
  <c r="P120" i="5"/>
  <c r="P119" i="5"/>
  <c r="BI117" i="5"/>
  <c r="BH117" i="5"/>
  <c r="BG117" i="5"/>
  <c r="BF117" i="5"/>
  <c r="T117" i="5"/>
  <c r="R117" i="5"/>
  <c r="P117" i="5"/>
  <c r="BI114" i="5"/>
  <c r="BH114" i="5"/>
  <c r="BG114" i="5"/>
  <c r="BF114" i="5"/>
  <c r="T114" i="5"/>
  <c r="R114" i="5"/>
  <c r="P114" i="5"/>
  <c r="BI111" i="5"/>
  <c r="BH111" i="5"/>
  <c r="BG111" i="5"/>
  <c r="BF111" i="5"/>
  <c r="T111" i="5"/>
  <c r="R111" i="5"/>
  <c r="P111" i="5"/>
  <c r="BI108" i="5"/>
  <c r="BH108" i="5"/>
  <c r="BG108" i="5"/>
  <c r="BF108" i="5"/>
  <c r="T108" i="5"/>
  <c r="R108" i="5"/>
  <c r="P108" i="5"/>
  <c r="BI105" i="5"/>
  <c r="BH105" i="5"/>
  <c r="BG105" i="5"/>
  <c r="BF105" i="5"/>
  <c r="T105" i="5"/>
  <c r="R105" i="5"/>
  <c r="P105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2" i="5"/>
  <c r="BH92" i="5"/>
  <c r="BG92" i="5"/>
  <c r="BF92" i="5"/>
  <c r="T92" i="5"/>
  <c r="R92" i="5"/>
  <c r="P92" i="5"/>
  <c r="BI89" i="5"/>
  <c r="BH89" i="5"/>
  <c r="BG89" i="5"/>
  <c r="BF89" i="5"/>
  <c r="T89" i="5"/>
  <c r="R89" i="5"/>
  <c r="P89" i="5"/>
  <c r="BI87" i="5"/>
  <c r="BH87" i="5"/>
  <c r="BG87" i="5"/>
  <c r="BF87" i="5"/>
  <c r="J34" i="5" s="1"/>
  <c r="T87" i="5"/>
  <c r="R87" i="5"/>
  <c r="P87" i="5"/>
  <c r="BI85" i="5"/>
  <c r="BH85" i="5"/>
  <c r="BG85" i="5"/>
  <c r="BF85" i="5"/>
  <c r="T85" i="5"/>
  <c r="R85" i="5"/>
  <c r="P85" i="5"/>
  <c r="J79" i="5"/>
  <c r="J78" i="5"/>
  <c r="F76" i="5"/>
  <c r="E74" i="5"/>
  <c r="J55" i="5"/>
  <c r="J54" i="5"/>
  <c r="F52" i="5"/>
  <c r="E50" i="5"/>
  <c r="J18" i="5"/>
  <c r="E18" i="5"/>
  <c r="F79" i="5" s="1"/>
  <c r="J17" i="5"/>
  <c r="J15" i="5"/>
  <c r="E15" i="5"/>
  <c r="F54" i="5" s="1"/>
  <c r="J14" i="5"/>
  <c r="J12" i="5"/>
  <c r="J76" i="5"/>
  <c r="E7" i="5"/>
  <c r="E72" i="5" s="1"/>
  <c r="J37" i="4"/>
  <c r="J36" i="4"/>
  <c r="AY57" i="1" s="1"/>
  <c r="J35" i="4"/>
  <c r="AX57" i="1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1" i="4"/>
  <c r="BH91" i="4"/>
  <c r="BG91" i="4"/>
  <c r="BF91" i="4"/>
  <c r="T91" i="4"/>
  <c r="R91" i="4"/>
  <c r="P91" i="4"/>
  <c r="BI88" i="4"/>
  <c r="BH88" i="4"/>
  <c r="BG88" i="4"/>
  <c r="BF88" i="4"/>
  <c r="T88" i="4"/>
  <c r="R88" i="4"/>
  <c r="P88" i="4"/>
  <c r="BI85" i="4"/>
  <c r="BH85" i="4"/>
  <c r="BG85" i="4"/>
  <c r="BF85" i="4"/>
  <c r="T85" i="4"/>
  <c r="R85" i="4"/>
  <c r="P85" i="4"/>
  <c r="J79" i="4"/>
  <c r="J78" i="4"/>
  <c r="F76" i="4"/>
  <c r="E74" i="4"/>
  <c r="J55" i="4"/>
  <c r="J54" i="4"/>
  <c r="F52" i="4"/>
  <c r="E50" i="4"/>
  <c r="J18" i="4"/>
  <c r="E18" i="4"/>
  <c r="F79" i="4"/>
  <c r="J17" i="4"/>
  <c r="J15" i="4"/>
  <c r="E15" i="4"/>
  <c r="F78" i="4"/>
  <c r="J14" i="4"/>
  <c r="J12" i="4"/>
  <c r="J76" i="4"/>
  <c r="E7" i="4"/>
  <c r="E72" i="4" s="1"/>
  <c r="J37" i="3"/>
  <c r="J36" i="3"/>
  <c r="AY56" i="1"/>
  <c r="J35" i="3"/>
  <c r="AX56" i="1"/>
  <c r="BI502" i="3"/>
  <c r="BH502" i="3"/>
  <c r="BG502" i="3"/>
  <c r="BF502" i="3"/>
  <c r="T502" i="3"/>
  <c r="T501" i="3"/>
  <c r="T500" i="3" s="1"/>
  <c r="R502" i="3"/>
  <c r="R501" i="3" s="1"/>
  <c r="R500" i="3" s="1"/>
  <c r="P502" i="3"/>
  <c r="P501" i="3"/>
  <c r="P500" i="3" s="1"/>
  <c r="BI498" i="3"/>
  <c r="BH498" i="3"/>
  <c r="BG498" i="3"/>
  <c r="BF498" i="3"/>
  <c r="T498" i="3"/>
  <c r="R498" i="3"/>
  <c r="P498" i="3"/>
  <c r="BI496" i="3"/>
  <c r="BH496" i="3"/>
  <c r="BG496" i="3"/>
  <c r="BF496" i="3"/>
  <c r="T496" i="3"/>
  <c r="R496" i="3"/>
  <c r="P496" i="3"/>
  <c r="BI493" i="3"/>
  <c r="BH493" i="3"/>
  <c r="BG493" i="3"/>
  <c r="BF493" i="3"/>
  <c r="T493" i="3"/>
  <c r="R493" i="3"/>
  <c r="P493" i="3"/>
  <c r="BI491" i="3"/>
  <c r="BH491" i="3"/>
  <c r="BG491" i="3"/>
  <c r="BF491" i="3"/>
  <c r="T491" i="3"/>
  <c r="R491" i="3"/>
  <c r="P491" i="3"/>
  <c r="BI489" i="3"/>
  <c r="BH489" i="3"/>
  <c r="BG489" i="3"/>
  <c r="BF489" i="3"/>
  <c r="T489" i="3"/>
  <c r="R489" i="3"/>
  <c r="P489" i="3"/>
  <c r="BI486" i="3"/>
  <c r="BH486" i="3"/>
  <c r="BG486" i="3"/>
  <c r="BF486" i="3"/>
  <c r="T486" i="3"/>
  <c r="R486" i="3"/>
  <c r="P486" i="3"/>
  <c r="BI483" i="3"/>
  <c r="BH483" i="3"/>
  <c r="BG483" i="3"/>
  <c r="BF483" i="3"/>
  <c r="T483" i="3"/>
  <c r="R483" i="3"/>
  <c r="P483" i="3"/>
  <c r="BI480" i="3"/>
  <c r="BH480" i="3"/>
  <c r="BG480" i="3"/>
  <c r="BF480" i="3"/>
  <c r="T480" i="3"/>
  <c r="R480" i="3"/>
  <c r="P480" i="3"/>
  <c r="BI477" i="3"/>
  <c r="BH477" i="3"/>
  <c r="BG477" i="3"/>
  <c r="BF477" i="3"/>
  <c r="T477" i="3"/>
  <c r="R477" i="3"/>
  <c r="P477" i="3"/>
  <c r="BI474" i="3"/>
  <c r="BH474" i="3"/>
  <c r="BG474" i="3"/>
  <c r="BF474" i="3"/>
  <c r="T474" i="3"/>
  <c r="R474" i="3"/>
  <c r="P474" i="3"/>
  <c r="BI471" i="3"/>
  <c r="BH471" i="3"/>
  <c r="BG471" i="3"/>
  <c r="BF471" i="3"/>
  <c r="T471" i="3"/>
  <c r="R471" i="3"/>
  <c r="P471" i="3"/>
  <c r="BI468" i="3"/>
  <c r="BH468" i="3"/>
  <c r="BG468" i="3"/>
  <c r="BF468" i="3"/>
  <c r="T468" i="3"/>
  <c r="R468" i="3"/>
  <c r="P468" i="3"/>
  <c r="BI466" i="3"/>
  <c r="BH466" i="3"/>
  <c r="BG466" i="3"/>
  <c r="BF466" i="3"/>
  <c r="T466" i="3"/>
  <c r="R466" i="3"/>
  <c r="P466" i="3"/>
  <c r="BI463" i="3"/>
  <c r="BH463" i="3"/>
  <c r="BG463" i="3"/>
  <c r="BF463" i="3"/>
  <c r="T463" i="3"/>
  <c r="R463" i="3"/>
  <c r="P463" i="3"/>
  <c r="BI459" i="3"/>
  <c r="BH459" i="3"/>
  <c r="BG459" i="3"/>
  <c r="BF459" i="3"/>
  <c r="T459" i="3"/>
  <c r="T458" i="3" s="1"/>
  <c r="R459" i="3"/>
  <c r="R458" i="3" s="1"/>
  <c r="P459" i="3"/>
  <c r="P458" i="3" s="1"/>
  <c r="BI456" i="3"/>
  <c r="BH456" i="3"/>
  <c r="BG456" i="3"/>
  <c r="BF456" i="3"/>
  <c r="T456" i="3"/>
  <c r="R456" i="3"/>
  <c r="P456" i="3"/>
  <c r="BI454" i="3"/>
  <c r="BH454" i="3"/>
  <c r="BG454" i="3"/>
  <c r="BF454" i="3"/>
  <c r="T454" i="3"/>
  <c r="R454" i="3"/>
  <c r="P454" i="3"/>
  <c r="BI451" i="3"/>
  <c r="BH451" i="3"/>
  <c r="BG451" i="3"/>
  <c r="BF451" i="3"/>
  <c r="T451" i="3"/>
  <c r="R451" i="3"/>
  <c r="P451" i="3"/>
  <c r="BI449" i="3"/>
  <c r="BH449" i="3"/>
  <c r="BG449" i="3"/>
  <c r="BF449" i="3"/>
  <c r="T449" i="3"/>
  <c r="R449" i="3"/>
  <c r="P449" i="3"/>
  <c r="BI447" i="3"/>
  <c r="BH447" i="3"/>
  <c r="BG447" i="3"/>
  <c r="BF447" i="3"/>
  <c r="T447" i="3"/>
  <c r="R447" i="3"/>
  <c r="P447" i="3"/>
  <c r="BI445" i="3"/>
  <c r="BH445" i="3"/>
  <c r="BG445" i="3"/>
  <c r="BF445" i="3"/>
  <c r="T445" i="3"/>
  <c r="R445" i="3"/>
  <c r="P445" i="3"/>
  <c r="BI443" i="3"/>
  <c r="BH443" i="3"/>
  <c r="BG443" i="3"/>
  <c r="BF443" i="3"/>
  <c r="T443" i="3"/>
  <c r="R443" i="3"/>
  <c r="P443" i="3"/>
  <c r="BI441" i="3"/>
  <c r="BH441" i="3"/>
  <c r="BG441" i="3"/>
  <c r="BF441" i="3"/>
  <c r="T441" i="3"/>
  <c r="R441" i="3"/>
  <c r="P441" i="3"/>
  <c r="BI439" i="3"/>
  <c r="BH439" i="3"/>
  <c r="BG439" i="3"/>
  <c r="BF439" i="3"/>
  <c r="T439" i="3"/>
  <c r="R439" i="3"/>
  <c r="P439" i="3"/>
  <c r="BI437" i="3"/>
  <c r="BH437" i="3"/>
  <c r="BG437" i="3"/>
  <c r="BF437" i="3"/>
  <c r="T437" i="3"/>
  <c r="R437" i="3"/>
  <c r="P437" i="3"/>
  <c r="BI434" i="3"/>
  <c r="BH434" i="3"/>
  <c r="BG434" i="3"/>
  <c r="BF434" i="3"/>
  <c r="T434" i="3"/>
  <c r="R434" i="3"/>
  <c r="P434" i="3"/>
  <c r="BI430" i="3"/>
  <c r="BH430" i="3"/>
  <c r="BG430" i="3"/>
  <c r="BF430" i="3"/>
  <c r="T430" i="3"/>
  <c r="R430" i="3"/>
  <c r="P430" i="3"/>
  <c r="BI425" i="3"/>
  <c r="BH425" i="3"/>
  <c r="BG425" i="3"/>
  <c r="BF425" i="3"/>
  <c r="T425" i="3"/>
  <c r="R425" i="3"/>
  <c r="P425" i="3"/>
  <c r="BI422" i="3"/>
  <c r="BH422" i="3"/>
  <c r="BG422" i="3"/>
  <c r="BF422" i="3"/>
  <c r="T422" i="3"/>
  <c r="R422" i="3"/>
  <c r="P422" i="3"/>
  <c r="BI419" i="3"/>
  <c r="BH419" i="3"/>
  <c r="BG419" i="3"/>
  <c r="BF419" i="3"/>
  <c r="T419" i="3"/>
  <c r="R419" i="3"/>
  <c r="P419" i="3"/>
  <c r="BI416" i="3"/>
  <c r="BH416" i="3"/>
  <c r="BG416" i="3"/>
  <c r="BF416" i="3"/>
  <c r="T416" i="3"/>
  <c r="R416" i="3"/>
  <c r="P416" i="3"/>
  <c r="BI414" i="3"/>
  <c r="BH414" i="3"/>
  <c r="BG414" i="3"/>
  <c r="BF414" i="3"/>
  <c r="T414" i="3"/>
  <c r="R414" i="3"/>
  <c r="P414" i="3"/>
  <c r="BI412" i="3"/>
  <c r="BH412" i="3"/>
  <c r="BG412" i="3"/>
  <c r="BF412" i="3"/>
  <c r="T412" i="3"/>
  <c r="R412" i="3"/>
  <c r="P412" i="3"/>
  <c r="BI408" i="3"/>
  <c r="BH408" i="3"/>
  <c r="BG408" i="3"/>
  <c r="BF408" i="3"/>
  <c r="T408" i="3"/>
  <c r="R408" i="3"/>
  <c r="P408" i="3"/>
  <c r="BI405" i="3"/>
  <c r="BH405" i="3"/>
  <c r="BG405" i="3"/>
  <c r="BF405" i="3"/>
  <c r="T405" i="3"/>
  <c r="R405" i="3"/>
  <c r="P405" i="3"/>
  <c r="BI402" i="3"/>
  <c r="BH402" i="3"/>
  <c r="BG402" i="3"/>
  <c r="BF402" i="3"/>
  <c r="T402" i="3"/>
  <c r="R402" i="3"/>
  <c r="P402" i="3"/>
  <c r="BI399" i="3"/>
  <c r="BH399" i="3"/>
  <c r="BG399" i="3"/>
  <c r="BF399" i="3"/>
  <c r="T399" i="3"/>
  <c r="R399" i="3"/>
  <c r="P399" i="3"/>
  <c r="BI396" i="3"/>
  <c r="BH396" i="3"/>
  <c r="BG396" i="3"/>
  <c r="BF396" i="3"/>
  <c r="T396" i="3"/>
  <c r="R396" i="3"/>
  <c r="P396" i="3"/>
  <c r="BI392" i="3"/>
  <c r="BH392" i="3"/>
  <c r="BG392" i="3"/>
  <c r="BF392" i="3"/>
  <c r="T392" i="3"/>
  <c r="R392" i="3"/>
  <c r="P392" i="3"/>
  <c r="BI389" i="3"/>
  <c r="BH389" i="3"/>
  <c r="BG389" i="3"/>
  <c r="BF389" i="3"/>
  <c r="T389" i="3"/>
  <c r="R389" i="3"/>
  <c r="P389" i="3"/>
  <c r="BI382" i="3"/>
  <c r="BH382" i="3"/>
  <c r="BG382" i="3"/>
  <c r="BF382" i="3"/>
  <c r="T382" i="3"/>
  <c r="R382" i="3"/>
  <c r="P382" i="3"/>
  <c r="BI372" i="3"/>
  <c r="BH372" i="3"/>
  <c r="BG372" i="3"/>
  <c r="BF372" i="3"/>
  <c r="T372" i="3"/>
  <c r="R372" i="3"/>
  <c r="P372" i="3"/>
  <c r="BI370" i="3"/>
  <c r="BH370" i="3"/>
  <c r="BG370" i="3"/>
  <c r="BF370" i="3"/>
  <c r="T370" i="3"/>
  <c r="R370" i="3"/>
  <c r="P370" i="3"/>
  <c r="BI367" i="3"/>
  <c r="BH367" i="3"/>
  <c r="BG367" i="3"/>
  <c r="BF367" i="3"/>
  <c r="T367" i="3"/>
  <c r="R367" i="3"/>
  <c r="P367" i="3"/>
  <c r="BI360" i="3"/>
  <c r="BH360" i="3"/>
  <c r="BG360" i="3"/>
  <c r="BF360" i="3"/>
  <c r="T360" i="3"/>
  <c r="R360" i="3"/>
  <c r="P360" i="3"/>
  <c r="BI355" i="3"/>
  <c r="BH355" i="3"/>
  <c r="BG355" i="3"/>
  <c r="BF355" i="3"/>
  <c r="T355" i="3"/>
  <c r="R355" i="3"/>
  <c r="P355" i="3"/>
  <c r="BI349" i="3"/>
  <c r="BH349" i="3"/>
  <c r="BG349" i="3"/>
  <c r="BF349" i="3"/>
  <c r="T349" i="3"/>
  <c r="R349" i="3"/>
  <c r="P349" i="3"/>
  <c r="BI346" i="3"/>
  <c r="BH346" i="3"/>
  <c r="BG346" i="3"/>
  <c r="BF346" i="3"/>
  <c r="T346" i="3"/>
  <c r="R346" i="3"/>
  <c r="P346" i="3"/>
  <c r="BI343" i="3"/>
  <c r="BH343" i="3"/>
  <c r="BG343" i="3"/>
  <c r="BF343" i="3"/>
  <c r="T343" i="3"/>
  <c r="R343" i="3"/>
  <c r="P343" i="3"/>
  <c r="BI340" i="3"/>
  <c r="BH340" i="3"/>
  <c r="BG340" i="3"/>
  <c r="BF340" i="3"/>
  <c r="T340" i="3"/>
  <c r="R340" i="3"/>
  <c r="P340" i="3"/>
  <c r="BI337" i="3"/>
  <c r="BH337" i="3"/>
  <c r="BG337" i="3"/>
  <c r="BF337" i="3"/>
  <c r="T337" i="3"/>
  <c r="R337" i="3"/>
  <c r="P337" i="3"/>
  <c r="BI334" i="3"/>
  <c r="BH334" i="3"/>
  <c r="BG334" i="3"/>
  <c r="BF334" i="3"/>
  <c r="T334" i="3"/>
  <c r="R334" i="3"/>
  <c r="P334" i="3"/>
  <c r="BI332" i="3"/>
  <c r="BH332" i="3"/>
  <c r="BG332" i="3"/>
  <c r="BF332" i="3"/>
  <c r="T332" i="3"/>
  <c r="R332" i="3"/>
  <c r="P332" i="3"/>
  <c r="BI329" i="3"/>
  <c r="BH329" i="3"/>
  <c r="BG329" i="3"/>
  <c r="BF329" i="3"/>
  <c r="T329" i="3"/>
  <c r="R329" i="3"/>
  <c r="P329" i="3"/>
  <c r="BI320" i="3"/>
  <c r="BH320" i="3"/>
  <c r="BG320" i="3"/>
  <c r="BF320" i="3"/>
  <c r="T320" i="3"/>
  <c r="R320" i="3"/>
  <c r="P320" i="3"/>
  <c r="BI314" i="3"/>
  <c r="BH314" i="3"/>
  <c r="BG314" i="3"/>
  <c r="BF314" i="3"/>
  <c r="T314" i="3"/>
  <c r="R314" i="3"/>
  <c r="P314" i="3"/>
  <c r="BI308" i="3"/>
  <c r="BH308" i="3"/>
  <c r="BG308" i="3"/>
  <c r="BF308" i="3"/>
  <c r="T308" i="3"/>
  <c r="R308" i="3"/>
  <c r="P308" i="3"/>
  <c r="BI304" i="3"/>
  <c r="BH304" i="3"/>
  <c r="BG304" i="3"/>
  <c r="BF304" i="3"/>
  <c r="T304" i="3"/>
  <c r="R304" i="3"/>
  <c r="P304" i="3"/>
  <c r="BI300" i="3"/>
  <c r="BH300" i="3"/>
  <c r="BG300" i="3"/>
  <c r="BF300" i="3"/>
  <c r="T300" i="3"/>
  <c r="R300" i="3"/>
  <c r="P300" i="3"/>
  <c r="BI297" i="3"/>
  <c r="BH297" i="3"/>
  <c r="BG297" i="3"/>
  <c r="BF297" i="3"/>
  <c r="T297" i="3"/>
  <c r="R297" i="3"/>
  <c r="P297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0" i="3"/>
  <c r="BH270" i="3"/>
  <c r="BG270" i="3"/>
  <c r="BF270" i="3"/>
  <c r="T270" i="3"/>
  <c r="R270" i="3"/>
  <c r="P270" i="3"/>
  <c r="BI263" i="3"/>
  <c r="BH263" i="3"/>
  <c r="BG263" i="3"/>
  <c r="BF263" i="3"/>
  <c r="T263" i="3"/>
  <c r="R263" i="3"/>
  <c r="P263" i="3"/>
  <c r="BI255" i="3"/>
  <c r="BH255" i="3"/>
  <c r="BG255" i="3"/>
  <c r="BF255" i="3"/>
  <c r="T255" i="3"/>
  <c r="R255" i="3"/>
  <c r="P255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34" i="3"/>
  <c r="BH234" i="3"/>
  <c r="BG234" i="3"/>
  <c r="BF234" i="3"/>
  <c r="T234" i="3"/>
  <c r="R234" i="3"/>
  <c r="P234" i="3"/>
  <c r="BI229" i="3"/>
  <c r="BH229" i="3"/>
  <c r="BG229" i="3"/>
  <c r="BF229" i="3"/>
  <c r="T229" i="3"/>
  <c r="R229" i="3"/>
  <c r="P229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03" i="3"/>
  <c r="BH203" i="3"/>
  <c r="BG203" i="3"/>
  <c r="BF203" i="3"/>
  <c r="T203" i="3"/>
  <c r="R203" i="3"/>
  <c r="P203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89" i="3"/>
  <c r="BH189" i="3"/>
  <c r="BG189" i="3"/>
  <c r="BF189" i="3"/>
  <c r="T189" i="3"/>
  <c r="R189" i="3"/>
  <c r="P189" i="3"/>
  <c r="BI174" i="3"/>
  <c r="BH174" i="3"/>
  <c r="BG174" i="3"/>
  <c r="BF174" i="3"/>
  <c r="T174" i="3"/>
  <c r="R174" i="3"/>
  <c r="P174" i="3"/>
  <c r="BI167" i="3"/>
  <c r="BH167" i="3"/>
  <c r="BG167" i="3"/>
  <c r="BF167" i="3"/>
  <c r="T167" i="3"/>
  <c r="R167" i="3"/>
  <c r="P167" i="3"/>
  <c r="BI161" i="3"/>
  <c r="BH161" i="3"/>
  <c r="BG161" i="3"/>
  <c r="BF161" i="3"/>
  <c r="T161" i="3"/>
  <c r="R161" i="3"/>
  <c r="P161" i="3"/>
  <c r="BI151" i="3"/>
  <c r="BH151" i="3"/>
  <c r="BG151" i="3"/>
  <c r="BF151" i="3"/>
  <c r="T151" i="3"/>
  <c r="R151" i="3"/>
  <c r="P151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3" i="3"/>
  <c r="BH133" i="3"/>
  <c r="BG133" i="3"/>
  <c r="BF133" i="3"/>
  <c r="T133" i="3"/>
  <c r="R133" i="3"/>
  <c r="P133" i="3"/>
  <c r="BI127" i="3"/>
  <c r="BH127" i="3"/>
  <c r="BG127" i="3"/>
  <c r="BF127" i="3"/>
  <c r="T127" i="3"/>
  <c r="R127" i="3"/>
  <c r="P127" i="3"/>
  <c r="BI122" i="3"/>
  <c r="BH122" i="3"/>
  <c r="BG122" i="3"/>
  <c r="BF122" i="3"/>
  <c r="T122" i="3"/>
  <c r="R122" i="3"/>
  <c r="P122" i="3"/>
  <c r="BI114" i="3"/>
  <c r="BH114" i="3"/>
  <c r="BG114" i="3"/>
  <c r="BF114" i="3"/>
  <c r="T114" i="3"/>
  <c r="R114" i="3"/>
  <c r="P114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J91" i="3"/>
  <c r="J90" i="3"/>
  <c r="F88" i="3"/>
  <c r="E86" i="3"/>
  <c r="J55" i="3"/>
  <c r="J54" i="3"/>
  <c r="F52" i="3"/>
  <c r="E50" i="3"/>
  <c r="J18" i="3"/>
  <c r="E18" i="3"/>
  <c r="F91" i="3" s="1"/>
  <c r="J17" i="3"/>
  <c r="J15" i="3"/>
  <c r="E15" i="3"/>
  <c r="F90" i="3" s="1"/>
  <c r="J14" i="3"/>
  <c r="J12" i="3"/>
  <c r="J52" i="3"/>
  <c r="E7" i="3"/>
  <c r="E84" i="3" s="1"/>
  <c r="J37" i="2"/>
  <c r="J36" i="2"/>
  <c r="AY55" i="1"/>
  <c r="J35" i="2"/>
  <c r="AX55" i="1"/>
  <c r="BI106" i="2"/>
  <c r="BH106" i="2"/>
  <c r="BG106" i="2"/>
  <c r="BF106" i="2"/>
  <c r="T106" i="2"/>
  <c r="T105" i="2"/>
  <c r="T104" i="2" s="1"/>
  <c r="R106" i="2"/>
  <c r="R105" i="2"/>
  <c r="R104" i="2" s="1"/>
  <c r="P106" i="2"/>
  <c r="P105" i="2" s="1"/>
  <c r="P104" i="2" s="1"/>
  <c r="BI101" i="2"/>
  <c r="BH101" i="2"/>
  <c r="BG101" i="2"/>
  <c r="BF101" i="2"/>
  <c r="T101" i="2"/>
  <c r="R101" i="2"/>
  <c r="P101" i="2"/>
  <c r="BI97" i="2"/>
  <c r="BH97" i="2"/>
  <c r="BG97" i="2"/>
  <c r="BF97" i="2"/>
  <c r="T97" i="2"/>
  <c r="R97" i="2"/>
  <c r="P97" i="2"/>
  <c r="BI94" i="2"/>
  <c r="BH94" i="2"/>
  <c r="BG94" i="2"/>
  <c r="BF94" i="2"/>
  <c r="T94" i="2"/>
  <c r="R94" i="2"/>
  <c r="P94" i="2"/>
  <c r="BI86" i="2"/>
  <c r="BH86" i="2"/>
  <c r="BG86" i="2"/>
  <c r="BF86" i="2"/>
  <c r="T86" i="2"/>
  <c r="R86" i="2"/>
  <c r="P86" i="2"/>
  <c r="J80" i="2"/>
  <c r="J79" i="2"/>
  <c r="F77" i="2"/>
  <c r="E75" i="2"/>
  <c r="J55" i="2"/>
  <c r="J54" i="2"/>
  <c r="F52" i="2"/>
  <c r="E50" i="2"/>
  <c r="J18" i="2"/>
  <c r="E18" i="2"/>
  <c r="F80" i="2" s="1"/>
  <c r="J17" i="2"/>
  <c r="J15" i="2"/>
  <c r="E15" i="2"/>
  <c r="F79" i="2" s="1"/>
  <c r="J14" i="2"/>
  <c r="J12" i="2"/>
  <c r="J77" i="2" s="1"/>
  <c r="E7" i="2"/>
  <c r="E73" i="2" s="1"/>
  <c r="L50" i="1"/>
  <c r="AM50" i="1"/>
  <c r="AM49" i="1"/>
  <c r="L49" i="1"/>
  <c r="AM47" i="1"/>
  <c r="L47" i="1"/>
  <c r="L45" i="1"/>
  <c r="L44" i="1"/>
  <c r="J97" i="2"/>
  <c r="BK405" i="3"/>
  <c r="BK249" i="3"/>
  <c r="BK109" i="4"/>
  <c r="J91" i="6"/>
  <c r="BK86" i="2"/>
  <c r="J314" i="3"/>
  <c r="BK489" i="3"/>
  <c r="BK340" i="3"/>
  <c r="BK498" i="3"/>
  <c r="J389" i="3"/>
  <c r="J99" i="3"/>
  <c r="J229" i="3"/>
  <c r="J91" i="4"/>
  <c r="BK120" i="5"/>
  <c r="BK99" i="5"/>
  <c r="BK99" i="6"/>
  <c r="BK94" i="2"/>
  <c r="J270" i="3"/>
  <c r="BK439" i="3"/>
  <c r="J382" i="3"/>
  <c r="BK167" i="3"/>
  <c r="BK372" i="3"/>
  <c r="BK402" i="3"/>
  <c r="J223" i="3"/>
  <c r="BK320" i="3"/>
  <c r="BK477" i="3"/>
  <c r="BK408" i="3"/>
  <c r="J198" i="3"/>
  <c r="BK441" i="3"/>
  <c r="J346" i="3"/>
  <c r="J459" i="3"/>
  <c r="BK214" i="3"/>
  <c r="J161" i="3"/>
  <c r="J103" i="4"/>
  <c r="J92" i="5"/>
  <c r="J89" i="6"/>
  <c r="BK118" i="4"/>
  <c r="J95" i="5"/>
  <c r="J443" i="3"/>
  <c r="BK451" i="3"/>
  <c r="J141" i="3"/>
  <c r="J447" i="3"/>
  <c r="BK370" i="3"/>
  <c r="BK161" i="3"/>
  <c r="BK285" i="3"/>
  <c r="J282" i="3"/>
  <c r="J130" i="4"/>
  <c r="BK124" i="4"/>
  <c r="BK89" i="5"/>
  <c r="BK111" i="5"/>
  <c r="BK95" i="6"/>
  <c r="BK89" i="6"/>
  <c r="J86" i="2"/>
  <c r="BK480" i="3"/>
  <c r="J412" i="3"/>
  <c r="BK502" i="3"/>
  <c r="BK447" i="3"/>
  <c r="BK244" i="3"/>
  <c r="J477" i="3"/>
  <c r="J320" i="3"/>
  <c r="BK360" i="3"/>
  <c r="BK102" i="3"/>
  <c r="BK122" i="3"/>
  <c r="J100" i="4"/>
  <c r="BK88" i="4"/>
  <c r="J97" i="6"/>
  <c r="BK97" i="2"/>
  <c r="BK419" i="3"/>
  <c r="J195" i="3"/>
  <c r="J441" i="3"/>
  <c r="BK392" i="3"/>
  <c r="J189" i="3"/>
  <c r="BK422" i="3"/>
  <c r="J437" i="3"/>
  <c r="J167" i="3"/>
  <c r="J112" i="4"/>
  <c r="J99" i="5"/>
  <c r="BK106" i="2"/>
  <c r="BK300" i="3"/>
  <c r="J419" i="3"/>
  <c r="BK434" i="3"/>
  <c r="J127" i="3"/>
  <c r="BK297" i="3"/>
  <c r="BK127" i="4"/>
  <c r="BK101" i="2"/>
  <c r="BK437" i="3"/>
  <c r="J285" i="3"/>
  <c r="BK449" i="3"/>
  <c r="J402" i="3"/>
  <c r="J242" i="3"/>
  <c r="J483" i="3"/>
  <c r="BK97" i="3"/>
  <c r="BK314" i="3"/>
  <c r="BK127" i="3"/>
  <c r="J88" i="4"/>
  <c r="J85" i="5"/>
  <c r="BK216" i="3"/>
  <c r="BK87" i="5"/>
  <c r="J85" i="4"/>
  <c r="J89" i="5"/>
  <c r="BK93" i="6"/>
  <c r="J496" i="3"/>
  <c r="BK468" i="3"/>
  <c r="BK389" i="3"/>
  <c r="J234" i="3"/>
  <c r="BK425" i="3"/>
  <c r="BK195" i="3"/>
  <c r="J451" i="3"/>
  <c r="BK443" i="3"/>
  <c r="J304" i="3"/>
  <c r="J118" i="4"/>
  <c r="BK112" i="4"/>
  <c r="J111" i="5"/>
  <c r="J87" i="6"/>
  <c r="J370" i="3"/>
  <c r="J456" i="3"/>
  <c r="BK412" i="3"/>
  <c r="BK221" i="3"/>
  <c r="BK456" i="3"/>
  <c r="BK203" i="3"/>
  <c r="J329" i="3"/>
  <c r="J97" i="3"/>
  <c r="BK91" i="4"/>
  <c r="BK103" i="4"/>
  <c r="BK114" i="5"/>
  <c r="J99" i="6"/>
  <c r="BK97" i="6"/>
  <c r="J498" i="3"/>
  <c r="J343" i="3"/>
  <c r="J471" i="3"/>
  <c r="BK445" i="3"/>
  <c r="BK337" i="3"/>
  <c r="J489" i="3"/>
  <c r="BK223" i="3"/>
  <c r="J334" i="3"/>
  <c r="BK151" i="3"/>
  <c r="J115" i="4"/>
  <c r="BK463" i="3"/>
  <c r="J360" i="3"/>
  <c r="BK486" i="3"/>
  <c r="J355" i="3"/>
  <c r="J502" i="3"/>
  <c r="BK282" i="3"/>
  <c r="BK346" i="3"/>
  <c r="BK242" i="3"/>
  <c r="J124" i="4"/>
  <c r="J117" i="5"/>
  <c r="BK85" i="5"/>
  <c r="BK91" i="6"/>
  <c r="J102" i="5"/>
  <c r="BK474" i="3"/>
  <c r="BK304" i="3"/>
  <c r="J405" i="3"/>
  <c r="J349" i="3"/>
  <c r="BK263" i="3"/>
  <c r="J486" i="3"/>
  <c r="J399" i="3"/>
  <c r="BK246" i="3"/>
  <c r="J408" i="3"/>
  <c r="BK198" i="3"/>
  <c r="J221" i="3"/>
  <c r="J136" i="4"/>
  <c r="BK121" i="4"/>
  <c r="J121" i="4"/>
  <c r="BK95" i="5"/>
  <c r="J108" i="5"/>
  <c r="J95" i="6"/>
  <c r="J101" i="2"/>
  <c r="J493" i="3"/>
  <c r="J439" i="3"/>
  <c r="J300" i="3"/>
  <c r="J468" i="3"/>
  <c r="J434" i="3"/>
  <c r="J151" i="3"/>
  <c r="J414" i="3"/>
  <c r="J122" i="3"/>
  <c r="BK343" i="3"/>
  <c r="BK234" i="3"/>
  <c r="BK134" i="4"/>
  <c r="J127" i="4"/>
  <c r="J120" i="5"/>
  <c r="BK87" i="6"/>
  <c r="J106" i="2"/>
  <c r="BK255" i="3"/>
  <c r="J454" i="3"/>
  <c r="BK270" i="3"/>
  <c r="J474" i="3"/>
  <c r="J340" i="3"/>
  <c r="BK367" i="3"/>
  <c r="BK189" i="3"/>
  <c r="BK115" i="4"/>
  <c r="BK94" i="4"/>
  <c r="J97" i="5"/>
  <c r="J87" i="5"/>
  <c r="J93" i="6"/>
  <c r="BK416" i="3"/>
  <c r="BK229" i="3"/>
  <c r="BK459" i="3"/>
  <c r="BK399" i="3"/>
  <c r="J216" i="3"/>
  <c r="J449" i="3"/>
  <c r="J138" i="3"/>
  <c r="J308" i="3"/>
  <c r="BK114" i="3"/>
  <c r="J133" i="3"/>
  <c r="BK100" i="4"/>
  <c r="J491" i="3"/>
  <c r="BK382" i="3"/>
  <c r="BK491" i="3"/>
  <c r="BK430" i="3"/>
  <c r="J297" i="3"/>
  <c r="J174" i="3"/>
  <c r="BK396" i="3"/>
  <c r="BK141" i="3"/>
  <c r="J244" i="3"/>
  <c r="BK99" i="3"/>
  <c r="BK85" i="4"/>
  <c r="BK102" i="5"/>
  <c r="BK86" i="6"/>
  <c r="BK106" i="4"/>
  <c r="J425" i="3"/>
  <c r="J367" i="3"/>
  <c r="J249" i="3"/>
  <c r="BK174" i="3"/>
  <c r="J480" i="3"/>
  <c r="J396" i="3"/>
  <c r="BK308" i="3"/>
  <c r="J203" i="3"/>
  <c r="J463" i="3"/>
  <c r="J332" i="3"/>
  <c r="J445" i="3"/>
  <c r="J337" i="3"/>
  <c r="J114" i="3"/>
  <c r="BK133" i="3"/>
  <c r="BK97" i="4"/>
  <c r="J97" i="4"/>
  <c r="J114" i="5"/>
  <c r="BK92" i="5"/>
  <c r="BK84" i="6"/>
  <c r="J94" i="2"/>
  <c r="BK483" i="3"/>
  <c r="BK466" i="3"/>
  <c r="BK329" i="3"/>
  <c r="BK454" i="3"/>
  <c r="BK334" i="3"/>
  <c r="BK496" i="3"/>
  <c r="BK349" i="3"/>
  <c r="J416" i="3"/>
  <c r="BK138" i="3"/>
  <c r="J214" i="3"/>
  <c r="BK130" i="4"/>
  <c r="J109" i="4"/>
  <c r="BK136" i="4"/>
  <c r="J94" i="4"/>
  <c r="BK105" i="5"/>
  <c r="BK117" i="5"/>
  <c r="J86" i="6"/>
  <c r="J84" i="6"/>
  <c r="J392" i="3"/>
  <c r="BK493" i="3"/>
  <c r="J466" i="3"/>
  <c r="BK414" i="3"/>
  <c r="J255" i="3"/>
  <c r="BK471" i="3"/>
  <c r="J263" i="3"/>
  <c r="BK355" i="3"/>
  <c r="J246" i="3"/>
  <c r="J372" i="3"/>
  <c r="J102" i="3"/>
  <c r="AS54" i="1"/>
  <c r="J430" i="3"/>
  <c r="J422" i="3"/>
  <c r="BK332" i="3"/>
  <c r="J134" i="4"/>
  <c r="BK108" i="5"/>
  <c r="J105" i="5"/>
  <c r="J106" i="4"/>
  <c r="BK97" i="5"/>
  <c r="F36" i="2" l="1"/>
  <c r="BC55" i="1" s="1"/>
  <c r="T83" i="6"/>
  <c r="T82" i="6"/>
  <c r="T81" i="6"/>
  <c r="BK85" i="2"/>
  <c r="J85" i="2" s="1"/>
  <c r="J61" i="2" s="1"/>
  <c r="T85" i="2"/>
  <c r="T84" i="2" s="1"/>
  <c r="T83" i="2" s="1"/>
  <c r="BK96" i="3"/>
  <c r="BK241" i="3"/>
  <c r="J241" i="3"/>
  <c r="J62" i="3" s="1"/>
  <c r="R336" i="3"/>
  <c r="T395" i="3"/>
  <c r="P411" i="3"/>
  <c r="P433" i="3"/>
  <c r="P453" i="3"/>
  <c r="BK462" i="3"/>
  <c r="BK488" i="3"/>
  <c r="J488" i="3" s="1"/>
  <c r="J71" i="3" s="1"/>
  <c r="BK495" i="3"/>
  <c r="J495" i="3"/>
  <c r="J72" i="3" s="1"/>
  <c r="R84" i="4"/>
  <c r="R83" i="4"/>
  <c r="R82" i="4"/>
  <c r="R133" i="4"/>
  <c r="BK84" i="5"/>
  <c r="J84" i="5"/>
  <c r="J61" i="5"/>
  <c r="P85" i="2"/>
  <c r="P84" i="2"/>
  <c r="P83" i="2" s="1"/>
  <c r="AU55" i="1" s="1"/>
  <c r="T96" i="3"/>
  <c r="R241" i="3"/>
  <c r="P336" i="3"/>
  <c r="P395" i="3"/>
  <c r="R411" i="3"/>
  <c r="R433" i="3"/>
  <c r="R453" i="3"/>
  <c r="T462" i="3"/>
  <c r="R488" i="3"/>
  <c r="T495" i="3"/>
  <c r="BK84" i="4"/>
  <c r="J84" i="4"/>
  <c r="J61" i="4" s="1"/>
  <c r="BK133" i="4"/>
  <c r="J133" i="4"/>
  <c r="J62" i="4"/>
  <c r="P84" i="5"/>
  <c r="P83" i="5"/>
  <c r="P82" i="5"/>
  <c r="AU58" i="1"/>
  <c r="P96" i="3"/>
  <c r="P241" i="3"/>
  <c r="P95" i="3" s="1"/>
  <c r="T336" i="3"/>
  <c r="R395" i="3"/>
  <c r="T411" i="3"/>
  <c r="T433" i="3"/>
  <c r="T453" i="3"/>
  <c r="P462" i="3"/>
  <c r="P461" i="3" s="1"/>
  <c r="P488" i="3"/>
  <c r="P495" i="3"/>
  <c r="T84" i="4"/>
  <c r="T83" i="4" s="1"/>
  <c r="T82" i="4" s="1"/>
  <c r="T133" i="4"/>
  <c r="R84" i="5"/>
  <c r="R83" i="5" s="1"/>
  <c r="R82" i="5" s="1"/>
  <c r="R85" i="2"/>
  <c r="R84" i="2" s="1"/>
  <c r="R83" i="2" s="1"/>
  <c r="R96" i="3"/>
  <c r="R95" i="3"/>
  <c r="T241" i="3"/>
  <c r="BK336" i="3"/>
  <c r="J336" i="3"/>
  <c r="J63" i="3"/>
  <c r="BK395" i="3"/>
  <c r="J395" i="3" s="1"/>
  <c r="J64" i="3" s="1"/>
  <c r="BK411" i="3"/>
  <c r="J411" i="3" s="1"/>
  <c r="J65" i="3" s="1"/>
  <c r="BK433" i="3"/>
  <c r="J433" i="3"/>
  <c r="J66" i="3" s="1"/>
  <c r="BK453" i="3"/>
  <c r="J453" i="3"/>
  <c r="J67" i="3"/>
  <c r="R462" i="3"/>
  <c r="R461" i="3" s="1"/>
  <c r="T488" i="3"/>
  <c r="R495" i="3"/>
  <c r="P84" i="4"/>
  <c r="P83" i="4" s="1"/>
  <c r="P82" i="4" s="1"/>
  <c r="AU57" i="1" s="1"/>
  <c r="P133" i="4"/>
  <c r="T84" i="5"/>
  <c r="T83" i="5"/>
  <c r="T82" i="5"/>
  <c r="BK83" i="6"/>
  <c r="J83" i="6" s="1"/>
  <c r="J61" i="6" s="1"/>
  <c r="P83" i="6"/>
  <c r="P82" i="6" s="1"/>
  <c r="P81" i="6" s="1"/>
  <c r="AU59" i="1" s="1"/>
  <c r="R83" i="6"/>
  <c r="R82" i="6" s="1"/>
  <c r="R81" i="6" s="1"/>
  <c r="BK105" i="2"/>
  <c r="J105" i="2" s="1"/>
  <c r="J63" i="2" s="1"/>
  <c r="BK501" i="3"/>
  <c r="J501" i="3"/>
  <c r="J74" i="3"/>
  <c r="BK458" i="3"/>
  <c r="J458" i="3" s="1"/>
  <c r="J68" i="3" s="1"/>
  <c r="BK119" i="5"/>
  <c r="J119" i="5" s="1"/>
  <c r="J62" i="5" s="1"/>
  <c r="E48" i="6"/>
  <c r="F54" i="6"/>
  <c r="J75" i="6"/>
  <c r="F78" i="6"/>
  <c r="BE89" i="6"/>
  <c r="BK83" i="5"/>
  <c r="J83" i="5" s="1"/>
  <c r="J60" i="5" s="1"/>
  <c r="BE86" i="6"/>
  <c r="BE87" i="6"/>
  <c r="BE93" i="6"/>
  <c r="BE84" i="6"/>
  <c r="BE91" i="6"/>
  <c r="BE95" i="6"/>
  <c r="BE97" i="6"/>
  <c r="BE99" i="6"/>
  <c r="BK83" i="4"/>
  <c r="J83" i="4"/>
  <c r="J60" i="4" s="1"/>
  <c r="E48" i="5"/>
  <c r="F78" i="5"/>
  <c r="BE92" i="5"/>
  <c r="BE95" i="5"/>
  <c r="BE99" i="5"/>
  <c r="BE102" i="5"/>
  <c r="BE105" i="5"/>
  <c r="BE108" i="5"/>
  <c r="J52" i="5"/>
  <c r="F55" i="5"/>
  <c r="BE87" i="5"/>
  <c r="BE89" i="5"/>
  <c r="BE111" i="5"/>
  <c r="BE114" i="5"/>
  <c r="BE117" i="5"/>
  <c r="BE120" i="5"/>
  <c r="BE85" i="5"/>
  <c r="BE97" i="5"/>
  <c r="AW58" i="1"/>
  <c r="J462" i="3"/>
  <c r="J70" i="3" s="1"/>
  <c r="BK500" i="3"/>
  <c r="J500" i="3"/>
  <c r="J73" i="3" s="1"/>
  <c r="E48" i="4"/>
  <c r="BE106" i="4"/>
  <c r="J96" i="3"/>
  <c r="J61" i="3" s="1"/>
  <c r="BE91" i="4"/>
  <c r="BE100" i="4"/>
  <c r="BE112" i="4"/>
  <c r="BE115" i="4"/>
  <c r="J52" i="4"/>
  <c r="F55" i="4"/>
  <c r="BE85" i="4"/>
  <c r="BE103" i="4"/>
  <c r="BE121" i="4"/>
  <c r="BE134" i="4"/>
  <c r="F54" i="4"/>
  <c r="BE88" i="4"/>
  <c r="BE97" i="4"/>
  <c r="BE124" i="4"/>
  <c r="BE127" i="4"/>
  <c r="BE94" i="4"/>
  <c r="BE109" i="4"/>
  <c r="BE118" i="4"/>
  <c r="BE130" i="4"/>
  <c r="BE136" i="4"/>
  <c r="E48" i="3"/>
  <c r="F54" i="3"/>
  <c r="F55" i="3"/>
  <c r="BE97" i="3"/>
  <c r="J88" i="3"/>
  <c r="BE114" i="3"/>
  <c r="BE127" i="3"/>
  <c r="BE161" i="3"/>
  <c r="BE195" i="3"/>
  <c r="BE216" i="3"/>
  <c r="BE221" i="3"/>
  <c r="BE223" i="3"/>
  <c r="BE229" i="3"/>
  <c r="BE263" i="3"/>
  <c r="BE337" i="3"/>
  <c r="BE340" i="3"/>
  <c r="BE122" i="3"/>
  <c r="BE133" i="3"/>
  <c r="BE138" i="3"/>
  <c r="BE174" i="3"/>
  <c r="BE234" i="3"/>
  <c r="BE304" i="3"/>
  <c r="BE320" i="3"/>
  <c r="BE332" i="3"/>
  <c r="BE334" i="3"/>
  <c r="BE370" i="3"/>
  <c r="BE389" i="3"/>
  <c r="BE405" i="3"/>
  <c r="BE408" i="3"/>
  <c r="BE414" i="3"/>
  <c r="BE419" i="3"/>
  <c r="BE439" i="3"/>
  <c r="BE451" i="3"/>
  <c r="BE99" i="3"/>
  <c r="BE102" i="3"/>
  <c r="BE141" i="3"/>
  <c r="BE167" i="3"/>
  <c r="BE255" i="3"/>
  <c r="BE285" i="3"/>
  <c r="BE297" i="3"/>
  <c r="BE300" i="3"/>
  <c r="BE308" i="3"/>
  <c r="BE314" i="3"/>
  <c r="BE329" i="3"/>
  <c r="BE360" i="3"/>
  <c r="BE396" i="3"/>
  <c r="BE399" i="3"/>
  <c r="BE402" i="3"/>
  <c r="BE412" i="3"/>
  <c r="BE425" i="3"/>
  <c r="BE463" i="3"/>
  <c r="BE466" i="3"/>
  <c r="BE468" i="3"/>
  <c r="BE474" i="3"/>
  <c r="BE483" i="3"/>
  <c r="BE489" i="3"/>
  <c r="BE502" i="3"/>
  <c r="BE151" i="3"/>
  <c r="BE198" i="3"/>
  <c r="BE203" i="3"/>
  <c r="BE214" i="3"/>
  <c r="BE246" i="3"/>
  <c r="BE249" i="3"/>
  <c r="BE282" i="3"/>
  <c r="BE355" i="3"/>
  <c r="BE367" i="3"/>
  <c r="BE372" i="3"/>
  <c r="BE416" i="3"/>
  <c r="BE430" i="3"/>
  <c r="BE456" i="3"/>
  <c r="BE434" i="3"/>
  <c r="BE437" i="3"/>
  <c r="BE443" i="3"/>
  <c r="BE447" i="3"/>
  <c r="BE449" i="3"/>
  <c r="BE454" i="3"/>
  <c r="BE459" i="3"/>
  <c r="BE471" i="3"/>
  <c r="BE491" i="3"/>
  <c r="BE493" i="3"/>
  <c r="BE496" i="3"/>
  <c r="BE498" i="3"/>
  <c r="BE189" i="3"/>
  <c r="BE242" i="3"/>
  <c r="BE244" i="3"/>
  <c r="BE270" i="3"/>
  <c r="BE343" i="3"/>
  <c r="BE346" i="3"/>
  <c r="BE349" i="3"/>
  <c r="BE382" i="3"/>
  <c r="BE392" i="3"/>
  <c r="BE422" i="3"/>
  <c r="BE441" i="3"/>
  <c r="BE445" i="3"/>
  <c r="BE477" i="3"/>
  <c r="BE480" i="3"/>
  <c r="BE486" i="3"/>
  <c r="E48" i="2"/>
  <c r="J52" i="2"/>
  <c r="F54" i="2"/>
  <c r="F55" i="2"/>
  <c r="BE86" i="2"/>
  <c r="BE94" i="2"/>
  <c r="BE97" i="2"/>
  <c r="BE101" i="2"/>
  <c r="BE106" i="2"/>
  <c r="F37" i="5"/>
  <c r="BD58" i="1" s="1"/>
  <c r="F37" i="3"/>
  <c r="BD56" i="1"/>
  <c r="F36" i="4"/>
  <c r="BC57" i="1" s="1"/>
  <c r="F36" i="3"/>
  <c r="BC56" i="1"/>
  <c r="F35" i="3"/>
  <c r="BB56" i="1" s="1"/>
  <c r="J34" i="3"/>
  <c r="AW56" i="1"/>
  <c r="J34" i="4"/>
  <c r="AW57" i="1" s="1"/>
  <c r="F36" i="5"/>
  <c r="BC58" i="1"/>
  <c r="F34" i="2"/>
  <c r="BA55" i="1" s="1"/>
  <c r="F36" i="6"/>
  <c r="BC59" i="1"/>
  <c r="F34" i="6"/>
  <c r="BA59" i="1" s="1"/>
  <c r="F34" i="3"/>
  <c r="BA56" i="1"/>
  <c r="J34" i="6"/>
  <c r="AW59" i="1" s="1"/>
  <c r="F37" i="4"/>
  <c r="BD57" i="1"/>
  <c r="J34" i="2"/>
  <c r="AW55" i="1" s="1"/>
  <c r="F35" i="2"/>
  <c r="BB55" i="1" s="1"/>
  <c r="F35" i="5"/>
  <c r="BB58" i="1" s="1"/>
  <c r="F37" i="2"/>
  <c r="BD55" i="1"/>
  <c r="F34" i="4"/>
  <c r="BA57" i="1" s="1"/>
  <c r="F35" i="4"/>
  <c r="BB57" i="1"/>
  <c r="F34" i="5"/>
  <c r="BA58" i="1" s="1"/>
  <c r="F35" i="6"/>
  <c r="BB59" i="1"/>
  <c r="F37" i="6"/>
  <c r="BD59" i="1" s="1"/>
  <c r="R94" i="3" l="1"/>
  <c r="T95" i="3"/>
  <c r="P94" i="3"/>
  <c r="AU56" i="1"/>
  <c r="AU54" i="1" s="1"/>
  <c r="BK461" i="3"/>
  <c r="J461" i="3"/>
  <c r="J69" i="3"/>
  <c r="BK95" i="3"/>
  <c r="J95" i="3" s="1"/>
  <c r="J60" i="3" s="1"/>
  <c r="T461" i="3"/>
  <c r="BK104" i="2"/>
  <c r="J104" i="2" s="1"/>
  <c r="J62" i="2" s="1"/>
  <c r="BK82" i="6"/>
  <c r="J82" i="6"/>
  <c r="J60" i="6" s="1"/>
  <c r="BK82" i="5"/>
  <c r="J82" i="5"/>
  <c r="J59" i="5"/>
  <c r="BK82" i="4"/>
  <c r="J82" i="4"/>
  <c r="F33" i="5"/>
  <c r="AZ58" i="1" s="1"/>
  <c r="J33" i="4"/>
  <c r="AV57" i="1"/>
  <c r="AT57" i="1"/>
  <c r="F33" i="6"/>
  <c r="AZ59" i="1"/>
  <c r="J30" i="4"/>
  <c r="AG57" i="1"/>
  <c r="BB54" i="1"/>
  <c r="W31" i="1"/>
  <c r="J33" i="5"/>
  <c r="AV58" i="1"/>
  <c r="AT58" i="1" s="1"/>
  <c r="F33" i="3"/>
  <c r="AZ56" i="1"/>
  <c r="J33" i="3"/>
  <c r="AV56" i="1" s="1"/>
  <c r="AT56" i="1" s="1"/>
  <c r="J33" i="2"/>
  <c r="AV55" i="1"/>
  <c r="AT55" i="1" s="1"/>
  <c r="BA54" i="1"/>
  <c r="W30" i="1" s="1"/>
  <c r="BC54" i="1"/>
  <c r="W32" i="1" s="1"/>
  <c r="F33" i="2"/>
  <c r="AZ55" i="1"/>
  <c r="J33" i="6"/>
  <c r="AV59" i="1" s="1"/>
  <c r="AT59" i="1" s="1"/>
  <c r="BD54" i="1"/>
  <c r="W33" i="1" s="1"/>
  <c r="F33" i="4"/>
  <c r="AZ57" i="1"/>
  <c r="BK94" i="3" l="1"/>
  <c r="J94" i="3" s="1"/>
  <c r="T94" i="3"/>
  <c r="BK84" i="2"/>
  <c r="BK83" i="2" s="1"/>
  <c r="J83" i="2" s="1"/>
  <c r="J59" i="2" s="1"/>
  <c r="BK81" i="6"/>
  <c r="J81" i="6" s="1"/>
  <c r="J59" i="6" s="1"/>
  <c r="AN57" i="1"/>
  <c r="J59" i="4"/>
  <c r="J39" i="4"/>
  <c r="AW54" i="1"/>
  <c r="AK30" i="1" s="1"/>
  <c r="J30" i="5"/>
  <c r="AG58" i="1"/>
  <c r="AN58" i="1" s="1"/>
  <c r="AY54" i="1"/>
  <c r="AX54" i="1"/>
  <c r="AZ54" i="1"/>
  <c r="W29" i="1" s="1"/>
  <c r="J59" i="3" l="1"/>
  <c r="J30" i="3"/>
  <c r="AG56" i="1" s="1"/>
  <c r="AN56" i="1" s="1"/>
  <c r="J39" i="3"/>
  <c r="J84" i="2"/>
  <c r="J60" i="2" s="1"/>
  <c r="J39" i="5"/>
  <c r="J30" i="6"/>
  <c r="AG59" i="1"/>
  <c r="J30" i="2"/>
  <c r="AG55" i="1" s="1"/>
  <c r="AN55" i="1" s="1"/>
  <c r="AV54" i="1"/>
  <c r="AK29" i="1" s="1"/>
  <c r="J39" i="6" l="1"/>
  <c r="J39" i="2"/>
  <c r="AN59" i="1"/>
  <c r="AT54" i="1"/>
  <c r="AG54" i="1"/>
  <c r="AK26" i="1" s="1"/>
  <c r="AK35" i="1" l="1"/>
  <c r="AN54" i="1"/>
</calcChain>
</file>

<file path=xl/sharedStrings.xml><?xml version="1.0" encoding="utf-8"?>
<sst xmlns="http://schemas.openxmlformats.org/spreadsheetml/2006/main" count="6216" uniqueCount="1160">
  <si>
    <t>Export Komplet</t>
  </si>
  <si>
    <t>VZ</t>
  </si>
  <si>
    <t>2.0</t>
  </si>
  <si>
    <t/>
  </si>
  <si>
    <t>False</t>
  </si>
  <si>
    <t>{967a9298-247d-4cff-bf10-c3a654895f1b}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</si>
  <si>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</si>
  <si>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</si>
  <si>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</si>
  <si>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</si>
  <si>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</si>
  <si>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</si>
  <si>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</si>
  <si>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</si>
  <si>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</si>
  <si>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mvnkos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</si>
  <si>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</si>
  <si>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</si>
  <si>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Malá vodní nádrž Kosobody-střední rekonstrukce</t>
  </si>
  <si>
    <t>KSO:</t>
  </si>
  <si>
    <t>833 15 23</t>
  </si>
  <si>
    <t>CC-CZ:</t>
  </si>
  <si>
    <t>24208</t>
  </si>
  <si>
    <t>Místo:</t>
  </si>
  <si>
    <t>Kosobody</t>
  </si>
  <si>
    <t>Datum:</t>
  </si>
  <si>
    <t>11. 1. 2025</t>
  </si>
  <si>
    <t>CZ-CPV:</t>
  </si>
  <si>
    <t>45247270-3</t>
  </si>
  <si>
    <t>CZ-CPA:</t>
  </si>
  <si>
    <t>42.99.29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</si>
  <si>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</si>
  <si>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</si>
  <si>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</si>
  <si>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</si>
  <si>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</si>
  <si>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</si>
  <si>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</si>
  <si>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44648146</t>
  </si>
  <si>
    <t>Ing.Milan Jícha</t>
  </si>
  <si>
    <t>CZ6002101369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</si>
  <si>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</si>
  <si>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</si>
  <si>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</si>
  <si>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</si>
  <si>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</si>
  <si>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</si>
  <si>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</si>
  <si>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</si>
  <si>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</si>
  <si>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</si>
  <si>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</si>
  <si>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</si>
  <si>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</si>
  <si>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</si>
  <si>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</si>
  <si>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</si>
  <si>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</si>
  <si>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</si>
  <si>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</si>
  <si>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</si>
  <si>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</si>
  <si>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</si>
  <si>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</si>
  <si>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</si>
  <si>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</si>
  <si>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</si>
  <si>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</si>
  <si>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</si>
  <si>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</si>
  <si>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</si>
  <si>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</si>
  <si>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</si>
  <si>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</si>
  <si>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</si>
  <si>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</si>
  <si>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</si>
  <si>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</si>
  <si>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</si>
  <si>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</si>
  <si>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</si>
  <si>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</si>
  <si>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</si>
  <si>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</si>
  <si>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mvnkos1</t>
  </si>
  <si>
    <t>SO-1 Odstranění sedimentů</t>
  </si>
  <si>
    <t>STA</t>
  </si>
  <si>
    <t>1</t>
  </si>
  <si>
    <t>{9d933bd9-7636-4829-a550-031c6fc979a0}</t>
  </si>
  <si>
    <t>2</t>
  </si>
  <si>
    <t>mvnkos2</t>
  </si>
  <si>
    <t>SO-2 Rekonstrukce hráze a objektů</t>
  </si>
  <si>
    <t>{fcfdb364-f992-4db4-abe2-75254a44dccc}</t>
  </si>
  <si>
    <t>mvnkos3</t>
  </si>
  <si>
    <t>SO-3 Kácení</t>
  </si>
  <si>
    <t>{2688c635-56cc-4d17-b4ae-f867f06f1a01}</t>
  </si>
  <si>
    <t>mvnkos4</t>
  </si>
  <si>
    <t>SO-4 Náhradní výsadba</t>
  </si>
  <si>
    <t>{7d02b6e2-88b8-4bb8-aa39-4c01c32a22f6}</t>
  </si>
  <si>
    <t>mvnkos5</t>
  </si>
  <si>
    <t>SO-5 VON</t>
  </si>
  <si>
    <t>{3ecc2d7a-b63d-4630-b83e-ac3306f9da71}</t>
  </si>
  <si>
    <t>KRYCÍ LIST SOUPISU PRACÍ</t>
  </si>
  <si>
    <t>Objekt:</t>
  </si>
  <si>
    <t>mvnkos1 - SO-1 Odstranění sedimentů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</si>
  <si>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</si>
  <si>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</si>
  <si>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</si>
  <si>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</si>
  <si>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</si>
  <si>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</si>
  <si>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práce-bourání</t>
  </si>
  <si>
    <t xml:space="preserve">      99 -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</si>
  <si>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</si>
  <si>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</si>
  <si>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</si>
  <si>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</si>
  <si>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</si>
  <si>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</si>
  <si>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</si>
  <si>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</si>
  <si>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</si>
  <si>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</si>
  <si>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</si>
  <si>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</si>
  <si>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</si>
  <si>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</si>
  <si>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</si>
  <si>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</si>
  <si>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</si>
  <si>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</si>
  <si>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122703602</t>
  </si>
  <si>
    <t>Odstranění nánosů z vypuštěných vodních nádrží nebo rybníků s uložením do hromad na vzdálenost do 20 m ve výkopišti při únosnosti dna přes 40 kPa do 60 kPa</t>
  </si>
  <si>
    <t>m3</t>
  </si>
  <si>
    <t>4</t>
  </si>
  <si>
    <t>-1981863601</t>
  </si>
  <si>
    <t>VV</t>
  </si>
  <si>
    <t>0,5*14,3*13,5+0,5*14,3*4,1+0,5*3,5*1,4+0,5*17,8*1,4+0,5*10*1,5+0,5*10*0,4+0,5*12*0,4</t>
  </si>
  <si>
    <t>0,5*12,5*24,8+0,5*12,5*22,3+0,5*11,7*22,3+0,5*11,7*20+0,5*11,5*20+0,5*11,5*13,5</t>
  </si>
  <si>
    <t>0,5*4,8*3+0,5*4,8*3,7+0,5*6,1*3,7+0,5*6,1*1,2+0,5*4,7*1,2+0,5*10,6*28,8+0,5*10,6*24,8</t>
  </si>
  <si>
    <t>0,5*7,2*1,5+0,5*7,2*2+0,5*5,9*2+0,5*5,9*2,4+0,5*8,5*2,4+0,5*8,5*2,8+0,5*2,6*2,8+0,5*2,6*3</t>
  </si>
  <si>
    <t>0,5*7,8*2,5+0,5*11,9*2,5+0,5*11,9*3,7+0,5*7,6*3,7+0,5*7,6*1,6+0,5*5,7*1,6+0,5*5,7*1,5</t>
  </si>
  <si>
    <t>Součet</t>
  </si>
  <si>
    <t>162253101</t>
  </si>
  <si>
    <t>Vodorovné přemístění nánosu z vodních nádrží nebo rybníků s vyklopením a hrubým urovnáním skládky při únosnosti dna přes 40 kPa, na vzdálenost přes 20 do 60 m</t>
  </si>
  <si>
    <t>-14209494</t>
  </si>
  <si>
    <t>1335,865</t>
  </si>
  <si>
    <t>3</t>
  </si>
  <si>
    <t>162253901</t>
  </si>
  <si>
    <t>Vodorovné přemístění nánosu z vodních nádrží nebo rybníků s vyklopením a hrubým urovnáním skládky Příplatek k ceně -3101 za každých dalších i započatých 40 m přes 60 m</t>
  </si>
  <si>
    <t>196256754</t>
  </si>
  <si>
    <t>Online PSC</t>
  </si>
  <si>
    <t>https://podminky.urs.cz/item/CS_URS_2024_02/162253901</t>
  </si>
  <si>
    <t>167151111</t>
  </si>
  <si>
    <t>Nakládání, skládání a překládání neulehlého výkopku nebo sypaniny strojně nakládání, množství přes 100 m3, z hornin třídy těžitelnosti I, skupiny 1 až 3</t>
  </si>
  <si>
    <t>2106873108</t>
  </si>
  <si>
    <t>9</t>
  </si>
  <si>
    <t>Ostatní konstrukce a práce-bourání</t>
  </si>
  <si>
    <t>99</t>
  </si>
  <si>
    <t>Přesun hmot</t>
  </si>
  <si>
    <t>5</t>
  </si>
  <si>
    <t>R4</t>
  </si>
  <si>
    <t>Likvidace sedimentu zákonným způsobem,včetně odvozu,dle nabídky zhotovitele,vč.naložení,složení a ev.nutných zkoušek a poplatků, dle podmínek provozovatelů skládek</t>
  </si>
  <si>
    <t>t</t>
  </si>
  <si>
    <t>-720570464</t>
  </si>
  <si>
    <t>1,8*1335,865</t>
  </si>
  <si>
    <t>mvnkos2 - SO-2 Rekonstrukce hráze a objektů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</si>
  <si>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</si>
  <si>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</si>
  <si>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</si>
  <si>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</si>
  <si>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</si>
  <si>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</si>
  <si>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</si>
  <si>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</si>
  <si>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</si>
  <si>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</si>
  <si>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</si>
  <si>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</si>
  <si>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VRN4 - Inženýrská činnost</t>
  </si>
  <si>
    <t>1151012011</t>
  </si>
  <si>
    <t>Převedení vody,vč.čerpání po dobu výstavby</t>
  </si>
  <si>
    <t>kompl</t>
  </si>
  <si>
    <t>-151187458</t>
  </si>
  <si>
    <t>121151113</t>
  </si>
  <si>
    <t>Sejmutí ornice strojně při souvislé ploše přes 100 do 500 m2, tl. vrstvy do 200 mm</t>
  </si>
  <si>
    <t>m2</t>
  </si>
  <si>
    <t>-1593318295</t>
  </si>
  <si>
    <t>https://podminky.urs.cz/item/CS_URS_2024_02/121151113</t>
  </si>
  <si>
    <t>450</t>
  </si>
  <si>
    <t>122151106</t>
  </si>
  <si>
    <t>Odkopávky a prokopávky nezapažené strojně v hornině třídy těžitelnosti I skupiny 1 a 2 přes 1 000 do 5 000 m3</t>
  </si>
  <si>
    <t>-240763525</t>
  </si>
  <si>
    <t>https://podminky.urs.cz/item/CS_URS_2024_01/122151106</t>
  </si>
  <si>
    <t>0,8*2*2*8,5+2*0,33*2*0,5*2*8,5</t>
  </si>
  <si>
    <t>3,2*2*8,5+1,4*1,2*3,8*2</t>
  </si>
  <si>
    <t>9,6*(2*1,5+0,5*1,5*1,5*1,5*2)+9,6*0,8*(2*1,5+2)+0,4*0,8*5*2</t>
  </si>
  <si>
    <t>30*4,5*0,6+10*4,5*1</t>
  </si>
  <si>
    <t>30*3*0,4+3*3*0,6</t>
  </si>
  <si>
    <t>0,5*6,1*11,6+0,5*6,1*8,8+0,5*9,5*8,8+0,5*9,5*1+0,5*8*0,5</t>
  </si>
  <si>
    <t>0,5*8,5*11,6+0,5*8,5*12,2+0,5*2,6*12,2+0,5*2,6*14,3+0,5*4,8*14,3+0,5*4,8*11,6</t>
  </si>
  <si>
    <t>0,5*5,7*11,1+0,5*5,7*10,5+0,5*7,2*10,5+0,5*7,2*11,8+0,5*5,9*11,8+0,5*5,9*11,6</t>
  </si>
  <si>
    <t>0,5*7,8*1+0,5*7,8*9,3+0,5*11,9*9,3+0,5*11,9*11,7+0,5*7,6*11,7+0,5*7,6*11,1</t>
  </si>
  <si>
    <t>122151404</t>
  </si>
  <si>
    <t>Vykopávky v zemnících na suchu strojně zapažených i nezapažených v hornině třídy těžitelnosti I skupiny 1 a 2 přes 100 do 500 m3</t>
  </si>
  <si>
    <t>951126636</t>
  </si>
  <si>
    <t>https://podminky.urs.cz/item/CS_URS_2024_02/122151404</t>
  </si>
  <si>
    <t>P</t>
  </si>
  <si>
    <t>Poznámka k položce:_x000D_
stavební suť se zeminou</t>
  </si>
  <si>
    <t>0,5*6,1*18,5+0,5*6,1*9+0,5*9,5*9+0,5*9,5*0,5+0,5*8*0,5+0,5*8*1,2</t>
  </si>
  <si>
    <t>0,5*8,5*0,5+0,5*8,5*8+0,5*2,6*8+0,5*2,6*6+0,5*4,8*6+0,5*4,8*18,5</t>
  </si>
  <si>
    <t>0,5*5,7*1+0,5*5,7*1,9+0,5*7,2*1,9+0,5*7,2*2,3+0,5*5,9*2,3+0,5*5,9*0,5</t>
  </si>
  <si>
    <t>0,5*7,8*0,5+0,5*7,8*1,4+0,5*11,9*1,4+0,5*11,9*1,8+0,5*7,6*1,8+0,5*7,6*1</t>
  </si>
  <si>
    <t>132151101</t>
  </si>
  <si>
    <t>Hloubení nezapažených rýh šířky do 800 mm strojně s urovnáním dna do předepsaného profilu a spádu v hornině třídy těžitelnosti I skupiny 1 a 2 do 20 m3</t>
  </si>
  <si>
    <t>1475348837</t>
  </si>
  <si>
    <t>https://podminky.urs.cz/item/CS_URS_2024_02/132151101</t>
  </si>
  <si>
    <t>0,8*0,6*2*2,6+0,8*0,8*1</t>
  </si>
  <si>
    <t>0,5*1*1,5*2</t>
  </si>
  <si>
    <t>6</t>
  </si>
  <si>
    <t>132151102</t>
  </si>
  <si>
    <t>Hloubení nezapažených rýh šířky do 800 mm strojně s urovnáním dna do předepsaného profilu a spádu v hornině třídy těžitelnosti I skupiny 1 a 2 přes 20 do 50 m3</t>
  </si>
  <si>
    <t>-384150138</t>
  </si>
  <si>
    <t>https://podminky.urs.cz/item/CS_URS_2024_02/132151102</t>
  </si>
  <si>
    <t>1,5*1,1*14,6</t>
  </si>
  <si>
    <t>7</t>
  </si>
  <si>
    <t>133154101</t>
  </si>
  <si>
    <t>Hloubení zapažených šachet strojně v hornině třídy těžitelnosti I skupiny 1 a 2 do 20 m3</t>
  </si>
  <si>
    <t>1193351418</t>
  </si>
  <si>
    <t>https://podminky.urs.cz/item/CS_URS_2024_02/133154101</t>
  </si>
  <si>
    <t>1*1,4*(1+1+3,14*1,6)+1*0,5*2</t>
  </si>
  <si>
    <t>0,9*1,5*1,2</t>
  </si>
  <si>
    <t>8</t>
  </si>
  <si>
    <t>139951121</t>
  </si>
  <si>
    <t>Bourání konstrukcí v hloubených vykopávkách strojně s přemístěním suti na hromady na vzdálenost do 20 m nebo s naložením na dopravní prostředek z betonu prostého neprokládaného</t>
  </si>
  <si>
    <t>977486403</t>
  </si>
  <si>
    <t>https://podminky.urs.cz/item/CS_URS_2023_01/139951121</t>
  </si>
  <si>
    <t>20</t>
  </si>
  <si>
    <t>151101101</t>
  </si>
  <si>
    <t>Zřízení pažení a rozepření stěn rýh pro podzemní vedení příložné pro jakoukoliv mezerovitost, hloubky do 2 m</t>
  </si>
  <si>
    <t>763708492</t>
  </si>
  <si>
    <t>https://podminky.urs.cz/item/CS_URS_2024_02/151101101</t>
  </si>
  <si>
    <t>1,2*2*(1+1+3,14*1,6)</t>
  </si>
  <si>
    <t>1,4*3,8*2*2</t>
  </si>
  <si>
    <t>1,2*6*2*2</t>
  </si>
  <si>
    <t>1,5*14,6*2</t>
  </si>
  <si>
    <t>0,8*2*2,6*2+0,8*2*1</t>
  </si>
  <si>
    <t>1,2*(0,9+0,9+1,5+1,5)</t>
  </si>
  <si>
    <t>2*1*(1,5+1,5+0,5+0,5)</t>
  </si>
  <si>
    <t>10</t>
  </si>
  <si>
    <t>151101111</t>
  </si>
  <si>
    <t>Odstranění pažení a rozepření stěn rýh pro podzemní vedení s uložením materiálu na vzdálenost do 3 m od kraje výkopu příložné, hloubky do 2 m</t>
  </si>
  <si>
    <t>2062400543</t>
  </si>
  <si>
    <t>https://podminky.urs.cz/item/CS_URS_2024_02/151101111</t>
  </si>
  <si>
    <t>16,858</t>
  </si>
  <si>
    <t>21,28</t>
  </si>
  <si>
    <t>28,8</t>
  </si>
  <si>
    <t>43,8</t>
  </si>
  <si>
    <t>9,92</t>
  </si>
  <si>
    <t>5,76</t>
  </si>
  <si>
    <t>11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</si>
  <si>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</si>
  <si>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</si>
  <si>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14836774</t>
  </si>
  <si>
    <t>https://podminky.urs.cz/item/CS_URS_2024_02/162351103</t>
  </si>
  <si>
    <t>38,42*2</t>
  </si>
  <si>
    <t>1069,71*0,1</t>
  </si>
  <si>
    <t>3*68,4</t>
  </si>
  <si>
    <t>166151101</t>
  </si>
  <si>
    <t>Přehození neulehlého výkopku strojně z horniny třídy těžitelnosti I, skupiny 1 až 3</t>
  </si>
  <si>
    <t>-2005867230</t>
  </si>
  <si>
    <t>https://podminky.urs.cz/item/CS_URS_2024_01/166151101</t>
  </si>
  <si>
    <t>102,8</t>
  </si>
  <si>
    <t>126</t>
  </si>
  <si>
    <t>41,4</t>
  </si>
  <si>
    <t>1,5+1,62+24,09</t>
  </si>
  <si>
    <t>13</t>
  </si>
  <si>
    <t>Nakládání, skládání a překládání neulehlého výkopku nebo sypaniny strojně nakládání, množství přes 100 m3, z hornin třídy těžitelnosti I, skupiny 1 až 3</t>
  </si>
  <si>
    <t>1161623483</t>
  </si>
  <si>
    <t>https://podminky.urs.cz/item/CS_URS_2024_01/167151111</t>
  </si>
  <si>
    <t>10,834</t>
  </si>
  <si>
    <t>67,168</t>
  </si>
  <si>
    <t>3,136</t>
  </si>
  <si>
    <t>1,62</t>
  </si>
  <si>
    <t>1,5</t>
  </si>
  <si>
    <t>317,66</t>
  </si>
  <si>
    <t>771,16</t>
  </si>
  <si>
    <t>14</t>
  </si>
  <si>
    <t>1711032011</t>
  </si>
  <si>
    <t>Uložení sypanin z horniny třídy těžitelnosti I a II skupiny 1 až 4 do hrází nádrží se zhutněním 100 % PS C s příměsí jílu do 20 %,vč.nákupu,nakládání a dovozu</t>
  </si>
  <si>
    <t>-1612573589</t>
  </si>
  <si>
    <t>0,5*6,1*14,2+0,5*6,1*12,7+0,5*9,5*12,7+0,5*9,5*0,5+0,5*8*0,7+0,5*8*0,5</t>
  </si>
  <si>
    <t>0,5*8,5*17,2+0,5*8,5*16,3+0,5*2,6*16,3+0,5*2,6*18,6+0,5*4,8*18,6+0,5*4,8*14,2</t>
  </si>
  <si>
    <t>0,5*5,7*15+0,5*5,7*17,7+0,5*7,2*17,7+0,5*7,2*17,3+0,5*5,9*17,3+0,5*5,9*17,2</t>
  </si>
  <si>
    <t>0,5*7,8*0,5+0,5*7,8*8,3+0,5*11,9*8,3+0,5*11,9*12,1+0,5*7,6*12,1+0,5*7,6*15</t>
  </si>
  <si>
    <t>15</t>
  </si>
  <si>
    <t>171151103</t>
  </si>
  <si>
    <t>Uložení sypanin do násypů strojně s rozprostřením sypaniny ve vrstvách a s hrubým urovnáním zhutněných z hornin soudržných jakékoliv třídy těžitelnosti</t>
  </si>
  <si>
    <t>-1262304437</t>
  </si>
  <si>
    <t>https://podminky.urs.cz/item/CS_URS_2024_02/171151103</t>
  </si>
  <si>
    <t>24,09</t>
  </si>
  <si>
    <t>16</t>
  </si>
  <si>
    <t>171151131</t>
  </si>
  <si>
    <t>Uložení sypanin do násypů strojně s rozprostřením sypaniny ve vrstvách a s hrubým urovnáním zhutněných z hornin nesoudržných a soudržných střídavě ukládaných</t>
  </si>
  <si>
    <t>-1682579446</t>
  </si>
  <si>
    <t>https://podminky.urs.cz/item/CS_URS_2024_02/171151131</t>
  </si>
  <si>
    <t>38,42</t>
  </si>
  <si>
    <t>17</t>
  </si>
  <si>
    <t>1712012311</t>
  </si>
  <si>
    <t>Poplatek za uložení zeminy a kamení na recyklační skládce (skládkovné) kód odpadu 17 05 04,vč.naložení,přemístění a uložení,dle nabídky zhotovitele</t>
  </si>
  <si>
    <t>1792782018</t>
  </si>
  <si>
    <t>1,9*10,834</t>
  </si>
  <si>
    <t>1,9*67,168</t>
  </si>
  <si>
    <t>1,9*102,8</t>
  </si>
  <si>
    <t>1,9*126</t>
  </si>
  <si>
    <t>1,9*41,4</t>
  </si>
  <si>
    <t>1,9*3,136</t>
  </si>
  <si>
    <t>1,9*1,62</t>
  </si>
  <si>
    <t>1,9*1,5</t>
  </si>
  <si>
    <t>1,9*(771,16-205,2)</t>
  </si>
  <si>
    <t>18</t>
  </si>
  <si>
    <t>1712012312</t>
  </si>
  <si>
    <t>Poplatek za uložení zeminy a směsi stavebního odpadu na recyklační skládce (skládkovné) ,vč.naložení,přemístění a uložení,dle nabídky zhotovitele</t>
  </si>
  <si>
    <t>-320359993</t>
  </si>
  <si>
    <t>1,9*317,66</t>
  </si>
  <si>
    <t>19</t>
  </si>
  <si>
    <t>181411142</t>
  </si>
  <si>
    <t>Založení trávníku na půdě předem připravené plochy do 1000 m2 výsevem včetně utažení parterového na svahu přes 1:5 do 1:2</t>
  </si>
  <si>
    <t>-218322105</t>
  </si>
  <si>
    <t>https://podminky.urs.cz/item/CS_URS_2024_01/181411142</t>
  </si>
  <si>
    <t>1069,71</t>
  </si>
  <si>
    <t>M</t>
  </si>
  <si>
    <t>00572474</t>
  </si>
  <si>
    <t>osivo směs travní krajinná-svahová</t>
  </si>
  <si>
    <t>kg</t>
  </si>
  <si>
    <t>390516998</t>
  </si>
  <si>
    <t>1,1*0,02*450+1,1*0,02*1069,71</t>
  </si>
  <si>
    <t>181951112</t>
  </si>
  <si>
    <t>Úprava pláně vyrovnáním výškových rozdílů strojně v hornině třídy těžitelnosti I, skupiny 1 až 3 se zhutněním</t>
  </si>
  <si>
    <t>1216767679</t>
  </si>
  <si>
    <t>https://podminky.urs.cz/item/CS_URS_2024_01/181951112</t>
  </si>
  <si>
    <t>40</t>
  </si>
  <si>
    <t>98*5</t>
  </si>
  <si>
    <t>22</t>
  </si>
  <si>
    <t>182251101</t>
  </si>
  <si>
    <t>Svahování trvalých svahů do projektovaných profilů strojně s potřebným přemístěním výkopku při svahování násypů v jakékoliv hornině</t>
  </si>
  <si>
    <t>-1966344084</t>
  </si>
  <si>
    <t>https://podminky.urs.cz/item/CS_URS_2024_01/182251101</t>
  </si>
  <si>
    <t>9,6*2*3+40*2*1</t>
  </si>
  <si>
    <t>273,6</t>
  </si>
  <si>
    <t>23</t>
  </si>
  <si>
    <t>182351133</t>
  </si>
  <si>
    <t>Rozprostření a urovnání ornice ve svahu sklonu přes 1:5 strojně při souvislé ploše přes 500 m2, tl. vrstvy do 200 mm</t>
  </si>
  <si>
    <t>-991710823</t>
  </si>
  <si>
    <t>https://podminky.urs.cz/item/CS_URS_2024_01/182351133</t>
  </si>
  <si>
    <t>0,5*4,8*11,2+0,5*4,8*9,9+0,5*6,1*9,9+0,5*6,1*8,6+0,5*9,5*8,6+0,5*9,5*2+0,5*8*2+0,5*8*6</t>
  </si>
  <si>
    <t>0,5*7,2*7,7+0,5*7,2*8,4+0,5*5,9*8,4+0,5*5,9*8,6+0,5*8,5*8,6+0,5*8,5*9+0,5*2,6*9+0,5*2,6*11,2</t>
  </si>
  <si>
    <t>0,5*7,8*4+0,5*7,8*7,5+0,5*11,9*7,5+0,5*11,9*6+0,5*7,6*6+0,5*7,6*7,7+2*0,5*5,7*7,7</t>
  </si>
  <si>
    <t>Svislé a kompletní konstrukce</t>
  </si>
  <si>
    <t>24</t>
  </si>
  <si>
    <t>13010812</t>
  </si>
  <si>
    <t>ocel profilová jakost S235JR (11 375) průřez U (UPN) 65,vč.pozinkování</t>
  </si>
  <si>
    <t>-2017804655</t>
  </si>
  <si>
    <t>1,1*0,0071*(2,3*4+2*0,58)</t>
  </si>
  <si>
    <t>25</t>
  </si>
  <si>
    <t>130108121</t>
  </si>
  <si>
    <t xml:space="preserve">Kotvy 150x50x5,osazení,vč.dodávky </t>
  </si>
  <si>
    <t>ks</t>
  </si>
  <si>
    <t>-1334098257</t>
  </si>
  <si>
    <t>1,01*22</t>
  </si>
  <si>
    <t>26</t>
  </si>
  <si>
    <t>317941121</t>
  </si>
  <si>
    <t>Osazování ocelových válcovaných nosníků na zdivu I nebo IE nebo U nebo UE nebo L do č. 12 nebo výšky do 120 mm</t>
  </si>
  <si>
    <t>381100010</t>
  </si>
  <si>
    <t>https://podminky.urs.cz/item/CS_URS_2024_01/317941121</t>
  </si>
  <si>
    <t>0,0071*(4*2,3+2*0,58)</t>
  </si>
  <si>
    <t>27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</si>
  <si>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</si>
  <si>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25/30</t>
  </si>
  <si>
    <t>986711787</t>
  </si>
  <si>
    <t>https://podminky.urs.cz/item/CS_URS_2024_01/321311115</t>
  </si>
  <si>
    <t>0,5*0,3*2,6*2</t>
  </si>
  <si>
    <t>0,8*0,6*2*2,6+0,7*0,8*1</t>
  </si>
  <si>
    <t>1*0,5*1,5*2</t>
  </si>
  <si>
    <t>28</t>
  </si>
  <si>
    <t>321321115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</si>
  <si>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25/30</t>
  </si>
  <si>
    <t>741734218</t>
  </si>
  <si>
    <t>https://podminky.urs.cz/item/CS_URS_2024_01/321321115</t>
  </si>
  <si>
    <t>1*1,2*(1+1+3,14*1,6)</t>
  </si>
  <si>
    <t>1,2*1,2*3,8*2</t>
  </si>
  <si>
    <t>1,2*0,8*2*(2+2*2)</t>
  </si>
  <si>
    <t>1,5*0,9*1,2</t>
  </si>
  <si>
    <t>5,85*0,4</t>
  </si>
  <si>
    <t>29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</si>
  <si>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</si>
  <si>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</si>
  <si>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888502527</t>
  </si>
  <si>
    <t>https://podminky.urs.cz/item/CS_URS_2024_01/321321116</t>
  </si>
  <si>
    <t>0,5*3,14*0,3*0,3*(1+1+3,14*1,6)</t>
  </si>
  <si>
    <t>1,65*0,6*(1+1+3,14*1,6)</t>
  </si>
  <si>
    <t>2*2,3*0,6*3,8-2,4*1,4*0,6*2</t>
  </si>
  <si>
    <t>2,3*(0,2*0,95*2+0,2*0,5)</t>
  </si>
  <si>
    <t>30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</si>
  <si>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</si>
  <si>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</si>
  <si>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-966630574</t>
  </si>
  <si>
    <t>https://podminky.urs.cz/item/CS_URS_2024_01/321351010</t>
  </si>
  <si>
    <t>1,65*1*4+1,2*1*4</t>
  </si>
  <si>
    <t>2*2*2,3*3,8+2,3*0,6*2*2-2,4*1,4*2*2</t>
  </si>
  <si>
    <t>1,2*3,8*2*2+1,2*1,2*2*2</t>
  </si>
  <si>
    <t>1,2*6*2*2+1,2*0,8*2*2</t>
  </si>
  <si>
    <t>2,3*(0,2+0,95+0,9+0,95+0,2+0,75+0,5+0,75)</t>
  </si>
  <si>
    <t>0,5*2,6*2*2</t>
  </si>
  <si>
    <t>0,8*2*2,6*2+0,6*0,8*2+0,8*2*1+0,7*2</t>
  </si>
  <si>
    <t>31</t>
  </si>
  <si>
    <t>321351020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</si>
  <si>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</si>
  <si>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-547177853</t>
  </si>
  <si>
    <t>https://podminky.urs.cz/item/CS_URS_2024_02/321351020</t>
  </si>
  <si>
    <t>1,65*2*3,14*1,6+1,2*2*3,14*1,6</t>
  </si>
  <si>
    <t>32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</si>
  <si>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</si>
  <si>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</si>
  <si>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-1823649462</t>
  </si>
  <si>
    <t>https://podminky.urs.cz/item/CS_URS_2024_01/321352010</t>
  </si>
  <si>
    <t>11,4</t>
  </si>
  <si>
    <t>27,04</t>
  </si>
  <si>
    <t>32,64</t>
  </si>
  <si>
    <t>11,96</t>
  </si>
  <si>
    <t>5,2</t>
  </si>
  <si>
    <t>12,28</t>
  </si>
  <si>
    <t>33</t>
  </si>
  <si>
    <t>321352020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</si>
  <si>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</si>
  <si>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-1855637353</t>
  </si>
  <si>
    <t>https://podminky.urs.cz/item/CS_URS_2024_02/321352020</t>
  </si>
  <si>
    <t>28,637</t>
  </si>
  <si>
    <t>34</t>
  </si>
  <si>
    <t>321356111</t>
  </si>
  <si>
    <t>Bednění konstrukcí spirál a savek jakéhokoliv tvaru a výšky zřízení</t>
  </si>
  <si>
    <t>-978989049</t>
  </si>
  <si>
    <t>https://podminky.urs.cz/item/CS_URS_2024_02/321356111</t>
  </si>
  <si>
    <t>Poznámka k položce:_x000D_
přelivná plocha</t>
  </si>
  <si>
    <t>0,6*(1+1+3,14*1,6)</t>
  </si>
  <si>
    <t>35</t>
  </si>
  <si>
    <t>321356121</t>
  </si>
  <si>
    <t>Bednění konstrukcí spirál a savek jakéhokoliv tvaru a výšky odstranění</t>
  </si>
  <si>
    <t>1249001845</t>
  </si>
  <si>
    <t>https://podminky.urs.cz/item/CS_URS_2024_02/321356121</t>
  </si>
  <si>
    <t>4,214</t>
  </si>
  <si>
    <t>36</t>
  </si>
  <si>
    <t>321361101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</si>
  <si>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10 216 (E)</t>
  </si>
  <si>
    <t>1645921423</t>
  </si>
  <si>
    <t>https://podminky.urs.cz/item/CS_URS_2024_01/321361101</t>
  </si>
  <si>
    <t>1,1*6,25*5*0,000617+1,1*6,25*3*0,000617+1,1*7,8*5*0,000617+1,1*7,8*3*0,000617</t>
  </si>
  <si>
    <t>1,1*2*10*3,8*0,000617</t>
  </si>
  <si>
    <t>1,1*14*2,6*0,0006+1,1*14*3,2*0,000617</t>
  </si>
  <si>
    <t>37</t>
  </si>
  <si>
    <t>321361212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</si>
  <si>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11 375 (EZ)</t>
  </si>
  <si>
    <t>132396934</t>
  </si>
  <si>
    <t>https://podminky.urs.cz/item/CS_URS_2024_01/321361212</t>
  </si>
  <si>
    <t>1,1*2,3*70*0,001578+1,1*2,8*70*0,001578</t>
  </si>
  <si>
    <t>1,1*2*24*1,3*0,001578+1,1*2*14*2,3*0,001578</t>
  </si>
  <si>
    <t>1,1*10*3,75*0,001207+1,1*14*3,25*0,001207</t>
  </si>
  <si>
    <t>38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</si>
  <si>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</si>
  <si>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</si>
  <si>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-1459879482</t>
  </si>
  <si>
    <t>https://podminky.urs.cz/item/CS_URS_2024_01/321368211</t>
  </si>
  <si>
    <t>1,1*2,6*1*0,006+1,1*0,5*3,14*1,3*1,3*0,006</t>
  </si>
  <si>
    <t>1,1*1,6*6,25*0,006+1,1*1,6*7,8*0,006+1,1*0,5*6,25*0,006+1,1*0,5*7,8*0,006</t>
  </si>
  <si>
    <t>1,1*2*7,3*3,2*0,006</t>
  </si>
  <si>
    <t>1,1*0,7*2*4*2*0,006</t>
  </si>
  <si>
    <t>1,1*(2+2+2)*(4,4+3,6)*0,006</t>
  </si>
  <si>
    <t>1,1*5,85*1,5*0,006</t>
  </si>
  <si>
    <t>39</t>
  </si>
  <si>
    <t>389121111</t>
  </si>
  <si>
    <t>Osazení dílců rámové konstrukce propustků a podchodů hmotnosti jednotlivě do 5 t</t>
  </si>
  <si>
    <t>kus</t>
  </si>
  <si>
    <t>-1891688028</t>
  </si>
  <si>
    <t>https://podminky.urs.cz/item/CS_URS_2024_02/389121111</t>
  </si>
  <si>
    <t>8+1</t>
  </si>
  <si>
    <t>593834621</t>
  </si>
  <si>
    <t>propust rámová 2,00x1,00x1,00m</t>
  </si>
  <si>
    <t>706647858</t>
  </si>
  <si>
    <t>1,01*8</t>
  </si>
  <si>
    <t>41</t>
  </si>
  <si>
    <t>593834622</t>
  </si>
  <si>
    <t>propust rámová 2,00x0,50x1,00m</t>
  </si>
  <si>
    <t>-1596630376</t>
  </si>
  <si>
    <t>1,01*1</t>
  </si>
  <si>
    <t>Vodorovné konstrukce</t>
  </si>
  <si>
    <t>42</t>
  </si>
  <si>
    <t>433351131</t>
  </si>
  <si>
    <t>Bednění schodnic včetně podpěrné konstrukce výšky do 4 m půdorysně přímočarých zřízení</t>
  </si>
  <si>
    <t>1851309444</t>
  </si>
  <si>
    <t>https://podminky.urs.cz/item/CS_URS_2024_02/433351131</t>
  </si>
  <si>
    <t>5,85*1,5</t>
  </si>
  <si>
    <t>43</t>
  </si>
  <si>
    <t>433351132</t>
  </si>
  <si>
    <t>Bednění schodnic včetně podpěrné konstrukce výšky do 4 m půdorysně přímočarých odstranění</t>
  </si>
  <si>
    <t>-2057200310</t>
  </si>
  <si>
    <t>https://podminky.urs.cz/item/CS_URS_2024_02/433351132</t>
  </si>
  <si>
    <t>8,775</t>
  </si>
  <si>
    <t>44</t>
  </si>
  <si>
    <t>451314212</t>
  </si>
  <si>
    <t>Podklad pod dlažbu z betonu prostého bez zvýšených nároků na prostředí tř. C 25/30 tl. přes 100 do 150 mm</t>
  </si>
  <si>
    <t>-661279249</t>
  </si>
  <si>
    <t>https://podminky.urs.cz/item/CS_URS_2024_02/451314212</t>
  </si>
  <si>
    <t>95,356</t>
  </si>
  <si>
    <t>45</t>
  </si>
  <si>
    <t>451316114</t>
  </si>
  <si>
    <t>Podklad pod dlažbu z betonu prostého se zvýšenými nároky na prostředí tř. C 25/30 tl. přes 200 do 250 mm</t>
  </si>
  <si>
    <t>1077212363</t>
  </si>
  <si>
    <t>https://podminky.urs.cz/item/CS_URS_2024_02/451316114</t>
  </si>
  <si>
    <t>2,6*1+0,5*3,14*1,3*1,3</t>
  </si>
  <si>
    <t>46</t>
  </si>
  <si>
    <t>452311151</t>
  </si>
  <si>
    <t>Podkladní a zajišťovací konstrukce z betonu prostého v otevřeném výkopu bez zvýšených nároků na prostředí desky pod potrubí, stoky a drobné objekty z betonu tř. C 20/25</t>
  </si>
  <si>
    <t>-2003398971</t>
  </si>
  <si>
    <t>https://podminky.urs.cz/item/CS_URS_2024_01/452311151</t>
  </si>
  <si>
    <t>1*0,2*(1+1+3,14*1,6)</t>
  </si>
  <si>
    <t>1,2*3,8*2</t>
  </si>
  <si>
    <t>0,15*1,1*14,6</t>
  </si>
  <si>
    <t>47</t>
  </si>
  <si>
    <t>452321161</t>
  </si>
  <si>
    <t>Podkladní a zajišťovací konstrukce z betonu železového v otevřeném výkopu bez zvýšených nároků na prostředí desky pod potrubí, stoky a drobné objekty z betonu tř. C 25/30</t>
  </si>
  <si>
    <t>-163415269</t>
  </si>
  <si>
    <t>https://podminky.urs.cz/item/CS_URS_2024_02/452321161</t>
  </si>
  <si>
    <t>(2+2+2)*(4,4+3,6)*0,7</t>
  </si>
  <si>
    <t>7,3*3,2*0,2</t>
  </si>
  <si>
    <t>48</t>
  </si>
  <si>
    <t>457532111</t>
  </si>
  <si>
    <t>Filtrační vrstvy jakékoliv tloušťky a sklonu z hrubého drceného kameniva se zhutněním do 10 pojezdů/m3, frakce od 4-8 do 22-32 mm</t>
  </si>
  <si>
    <t>1950632301</t>
  </si>
  <si>
    <t>https://podminky.urs.cz/item/CS_URS_2024_01/457532111</t>
  </si>
  <si>
    <t>0,5*6,1*0,44+0,5*6,1*0,38+0,5*9,5*0,38+0,5*9,5*0,35</t>
  </si>
  <si>
    <t>0,5*8,5*0,58+0,5*8,5*0,54+0,5*2,6*0,54+0,5*2,6*0,52+0,5*4,8*0,52+0,5*4,8*0,44</t>
  </si>
  <si>
    <t>0,5*5,7*0,66+0,5*5,7*0,68+0,5*7,2*0,68+0,5*7,2*0,62+0,5*5,9*0,62+0,5*5,9*0,58</t>
  </si>
  <si>
    <t>0,5*7,8*0,2+0,5*7,8*0,4+0,5*11,9*0,4+0,5*11,9*0,56+0,5*6,1*0,56+0,5*6,1*0,66</t>
  </si>
  <si>
    <t>49</t>
  </si>
  <si>
    <t>457979111</t>
  </si>
  <si>
    <t>Zřízení vrstvy z geotextilie s přesahem Příplatek k cenám za připevnění geotextilie k podkladu ocelovými skobami z betonářské oceli o sklonu do 10°, při počtu skob na 10 m2 plochy do 4 ks</t>
  </si>
  <si>
    <t>1888922310</t>
  </si>
  <si>
    <t>https://podminky.urs.cz/item/CS_URS_2022_02/457979111</t>
  </si>
  <si>
    <t>50</t>
  </si>
  <si>
    <t>69311070</t>
  </si>
  <si>
    <t>geotextilie netkaná separační, ochranná, filtrační, drenážní PP 400g/m2</t>
  </si>
  <si>
    <t>-200676918</t>
  </si>
  <si>
    <t>1,1*205,2</t>
  </si>
  <si>
    <t>51</t>
  </si>
  <si>
    <t>463212111</t>
  </si>
  <si>
    <t>Rovnanina z lomového kamene upraveného, tříděného jakékoliv tloušťky rovnaniny s vyklínováním spár a dutin úlomky kamene</t>
  </si>
  <si>
    <t>-1534153904</t>
  </si>
  <si>
    <t>https://podminky.urs.cz/item/CS_URS_2024_01/463212111</t>
  </si>
  <si>
    <t>40*3,5*0,4</t>
  </si>
  <si>
    <t>3*3*0,6</t>
  </si>
  <si>
    <t>30*3*0,4</t>
  </si>
  <si>
    <t>0,5*6,1*1,9+0,5*6,1*1,8+0,5*9,5*1,8+0,5*9,5*2</t>
  </si>
  <si>
    <t>0,5*8,5*2,3+0,5*8,5*2,2+0,5*2,6*2,2+0,5*2,6*2,1+0,5*4,8*2,1+0,5*4,8*1,9</t>
  </si>
  <si>
    <t>0,5*5,7*2,5+0,5*5,7*2,65+0,5*7,2*2,65+0,5*7,2*2,4+0,5*5,9*2,4+0,5*5,9*2,3</t>
  </si>
  <si>
    <t>0,5*7,8*2+0,5*7,8*1,7+0,5*11,9*1,7+0,5*11,9*2,2+0,5*6,1*2,2+0,5*6,1*2,5</t>
  </si>
  <si>
    <t>52</t>
  </si>
  <si>
    <t>463212191</t>
  </si>
  <si>
    <t>Rovnanina z lomového kamene upraveného, tříděného Příplatek k cenám za vypracování líce</t>
  </si>
  <si>
    <t>-1460975704</t>
  </si>
  <si>
    <t>https://podminky.urs.cz/item/CS_URS_2024_01/463212191</t>
  </si>
  <si>
    <t>90/0,4</t>
  </si>
  <si>
    <t>5,4/0,6</t>
  </si>
  <si>
    <t>36/0,4</t>
  </si>
  <si>
    <t>162,343/0,3</t>
  </si>
  <si>
    <t>53</t>
  </si>
  <si>
    <t>465513427</t>
  </si>
  <si>
    <t>Dlažba z lomového kamene lomařsky upraveného na cementovou maltu, s vyspárováním cementovou maltou, tl. kamene 400 mm</t>
  </si>
  <si>
    <t>-1844881963</t>
  </si>
  <si>
    <t>https://podminky.urs.cz/item/CS_URS_2024_02/465513427</t>
  </si>
  <si>
    <t>54</t>
  </si>
  <si>
    <t>467510111</t>
  </si>
  <si>
    <t>Balvanitý skluz z lomového kamene hmotnosti kamene jednotlivě přes 300 do 3000 kg s proštěrkováním tl. vrstvy 700 až 1200 mm</t>
  </si>
  <si>
    <t>807956928</t>
  </si>
  <si>
    <t>https://podminky.urs.cz/item/CS_URS_2024_02/467510111</t>
  </si>
  <si>
    <t>6*8*0,4*0,9</t>
  </si>
  <si>
    <t>Komunikace pozemní</t>
  </si>
  <si>
    <t>55</t>
  </si>
  <si>
    <t>564752111</t>
  </si>
  <si>
    <t>Podklad nebo kryt z vibrovaného štěrku VŠ s rozprostřením, vlhčením a zhutněním, po zhutnění tl. 150 mm</t>
  </si>
  <si>
    <t>-1709255161</t>
  </si>
  <si>
    <t>https://podminky.urs.cz/item/CS_URS_2024_02/564752111</t>
  </si>
  <si>
    <t>56</t>
  </si>
  <si>
    <t>564762111</t>
  </si>
  <si>
    <t>Podklad nebo kryt z vibrovaného štěrku VŠ s rozprostřením, vlhčením a zhutněním, po zhutnění tl. 200 mm</t>
  </si>
  <si>
    <t>-1655587582</t>
  </si>
  <si>
    <t>https://podminky.urs.cz/item/CS_URS_2024_01/564762111</t>
  </si>
  <si>
    <t>3*98</t>
  </si>
  <si>
    <t>57</t>
  </si>
  <si>
    <t>571904111</t>
  </si>
  <si>
    <t>Posyp podkladu nebo krytu s rozprostřením a zhutněním kamenivem drceným nebo těženým, v množství přes 15 do 20 kg/m2</t>
  </si>
  <si>
    <t>-732772030</t>
  </si>
  <si>
    <t>https://podminky.urs.cz/item/CS_URS_2024_02/571904111</t>
  </si>
  <si>
    <t>58</t>
  </si>
  <si>
    <t>571906111</t>
  </si>
  <si>
    <t>Posyp podkladu nebo krytu s rozprostřením a zhutněním kamenivem drceným nebo těženým, v množství přes 25 do 30 kg/m2</t>
  </si>
  <si>
    <t>-1793319902</t>
  </si>
  <si>
    <t>https://podminky.urs.cz/item/CS_URS_2024_01/571906111</t>
  </si>
  <si>
    <t>59</t>
  </si>
  <si>
    <t>572211111</t>
  </si>
  <si>
    <t>Vyspravení výtluků a propadlých míst na krajnicích a komunikacích s rozprostřením a zhutněním kamenivem hrubým drceným</t>
  </si>
  <si>
    <t>1308233846</t>
  </si>
  <si>
    <t>https://podminky.urs.cz/item/CS_URS_2024_02/572211111</t>
  </si>
  <si>
    <t>Trubní vedení</t>
  </si>
  <si>
    <t>60</t>
  </si>
  <si>
    <t>28617279</t>
  </si>
  <si>
    <t>trubka kanalizační PP korugovaná DN 400x6000mm SN16</t>
  </si>
  <si>
    <t>m</t>
  </si>
  <si>
    <t>2053428110</t>
  </si>
  <si>
    <t>1,1*14,6</t>
  </si>
  <si>
    <t>61</t>
  </si>
  <si>
    <t>8174241112</t>
  </si>
  <si>
    <t>Provedení útesů na potrubí UR2 DN400</t>
  </si>
  <si>
    <t>-207694140</t>
  </si>
  <si>
    <t>62</t>
  </si>
  <si>
    <t>871390430</t>
  </si>
  <si>
    <t>Montáž kanalizačního potrubí z polypropylenu PP korugovaného nebo žebrovaného SN 16 DN 400</t>
  </si>
  <si>
    <t>527326069</t>
  </si>
  <si>
    <t>https://podminky.urs.cz/item/CS_URS_2024_02/871390430</t>
  </si>
  <si>
    <t>14,6</t>
  </si>
  <si>
    <t>63</t>
  </si>
  <si>
    <t>899623161</t>
  </si>
  <si>
    <t>Obetonování potrubí nebo zdiva stok betonem prostým v otevřeném výkopu, betonem tř. C 20/25</t>
  </si>
  <si>
    <t>1501426537</t>
  </si>
  <si>
    <t>https://podminky.urs.cz/item/CS_URS_2024_02/899623161</t>
  </si>
  <si>
    <t>0,4*1,1*14,6</t>
  </si>
  <si>
    <t>64</t>
  </si>
  <si>
    <t>899623171</t>
  </si>
  <si>
    <t>Obetonování potrubí nebo zdiva stok betonem prostým v otevřeném výkopu, betonem tř. C 25/30</t>
  </si>
  <si>
    <t>-1496441200</t>
  </si>
  <si>
    <t>https://podminky.urs.cz/item/CS_URS_2024_02/899623171</t>
  </si>
  <si>
    <t>8,5*(1,6*0,3*2+2,4*0,2)</t>
  </si>
  <si>
    <t>65</t>
  </si>
  <si>
    <t>899643121</t>
  </si>
  <si>
    <t>Bednění pro obetonování potrubí v otevřeném výkopu zřízení</t>
  </si>
  <si>
    <t>640132662</t>
  </si>
  <si>
    <t>https://podminky.urs.cz/item/CS_URS_2024_02/899643121</t>
  </si>
  <si>
    <t>2*1,6*8,5</t>
  </si>
  <si>
    <t>2*0,6*14,6</t>
  </si>
  <si>
    <t>66</t>
  </si>
  <si>
    <t>899643122</t>
  </si>
  <si>
    <t>Bednění pro obetonování potrubí v otevřeném výkopu odstranění</t>
  </si>
  <si>
    <t>349279383</t>
  </si>
  <si>
    <t>https://podminky.urs.cz/item/CS_URS_2024_02/899643122</t>
  </si>
  <si>
    <t>44,72</t>
  </si>
  <si>
    <t>Ostatní konstrukce a práce, bourání</t>
  </si>
  <si>
    <t>67</t>
  </si>
  <si>
    <t>934956127</t>
  </si>
  <si>
    <t>Přepadová a ochranná zařízení nádrží dřevěná hradítka (dluže požeráku) š.800 mm, bez nátěru, s potřebným kováním z dubového dřeva, tl. 50 mm</t>
  </si>
  <si>
    <t>-1017105579</t>
  </si>
  <si>
    <t>https://podminky.urs.cz/item/CS_URS_2024_01/934956127</t>
  </si>
  <si>
    <t>2*0,58*1,7-0,5*0,4</t>
  </si>
  <si>
    <t>68</t>
  </si>
  <si>
    <t>R10</t>
  </si>
  <si>
    <t xml:space="preserve">Vtokové česle 400/500,osazení,vč.dodávky a pozinkování </t>
  </si>
  <si>
    <t>-2021036655</t>
  </si>
  <si>
    <t>69</t>
  </si>
  <si>
    <t>R11</t>
  </si>
  <si>
    <t xml:space="preserve">Poklop dřevěný 900x850mm včetně ocelového rámu-osazení,vč.dodávky a pozinkování a nátěrů </t>
  </si>
  <si>
    <t>-1356493912</t>
  </si>
  <si>
    <t>70</t>
  </si>
  <si>
    <t>R12</t>
  </si>
  <si>
    <t>Lať vodočetná dl.2,0m,včetně montáže</t>
  </si>
  <si>
    <t>1179757001</t>
  </si>
  <si>
    <t>71</t>
  </si>
  <si>
    <t>9399411111</t>
  </si>
  <si>
    <t>Zřízení těsnění pracovní spáry ve dně,včetně tvarovek</t>
  </si>
  <si>
    <t>225351210</t>
  </si>
  <si>
    <t>7,024</t>
  </si>
  <si>
    <t>72</t>
  </si>
  <si>
    <t>SKA.608151</t>
  </si>
  <si>
    <t>Těsnění pracovní spáry -včetně tvarovek (např.TRICOSAL A320 TS TRICOMER)</t>
  </si>
  <si>
    <t>136579341</t>
  </si>
  <si>
    <t>73</t>
  </si>
  <si>
    <t>9399411112</t>
  </si>
  <si>
    <t>Zřízení těsnění dilateční spáry ve stěně,včetně tvarovek</t>
  </si>
  <si>
    <t>1620527499</t>
  </si>
  <si>
    <t>74</t>
  </si>
  <si>
    <t>SKA.608152</t>
  </si>
  <si>
    <t>Těsnění dilatační spáry -včetně tvarovek (např.TRICOSAL D350 TS TRICOMER)</t>
  </si>
  <si>
    <t>-290350448</t>
  </si>
  <si>
    <t>1+1+3,14*1,6</t>
  </si>
  <si>
    <t>75</t>
  </si>
  <si>
    <t xml:space="preserve">Obsluhovací lávka z ocel.nosníkůU160,dřevěných fošen tl.50mm vč.nátěru,zábradlí z TR63/5+40/5-dodávka vč.osazení,vč.pozinkování -3,6mx1,1m </t>
  </si>
  <si>
    <t>810044812</t>
  </si>
  <si>
    <t>997</t>
  </si>
  <si>
    <t>Přesun sutě</t>
  </si>
  <si>
    <t>76</t>
  </si>
  <si>
    <t>9970138691</t>
  </si>
  <si>
    <t>Poplatek za uložení stavebního odpadu na recyklační skládce (skládkovné) ze směsí nebo oddělených frakcí betonu a kamene zatříděného do Katalogu odpadů pod kódem 17 01 07,vč.naložení,přemístění a uložení,dle nabídky zhotovitele</t>
  </si>
  <si>
    <t>-1712949177</t>
  </si>
  <si>
    <t>20*2,2</t>
  </si>
  <si>
    <t>77</t>
  </si>
  <si>
    <t>9970138692</t>
  </si>
  <si>
    <t>Odstranění konstrukce provizorní komunikace (v ploše 3,0x68,4m),vč.násypu,štěrkových vrstev,geotextilie vč.naložení,přemístění a uložení,dle nabídky zhotovitele</t>
  </si>
  <si>
    <t>soub</t>
  </si>
  <si>
    <t>-2107531447</t>
  </si>
  <si>
    <t>998</t>
  </si>
  <si>
    <t>78</t>
  </si>
  <si>
    <t>998321011</t>
  </si>
  <si>
    <t>Přesun hmot pro objekty hráze přehradní zemní a kamenité dopravní vzdálenost do 500 m</t>
  </si>
  <si>
    <t>1944046787</t>
  </si>
  <si>
    <t>https://podminky.urs.cz/item/CS_URS_2024_01/998321011</t>
  </si>
  <si>
    <t>PSV</t>
  </si>
  <si>
    <t>Práce a dodávky PSV</t>
  </si>
  <si>
    <t>711</t>
  </si>
  <si>
    <t>Izolace proti vodě, vlhkosti a plynům</t>
  </si>
  <si>
    <t>79</t>
  </si>
  <si>
    <t>711111001</t>
  </si>
  <si>
    <t>Provedení izolace proti zemní vlhkosti natěradly a tmely za studena na ploše vodorovné V nátěrem penetračním</t>
  </si>
  <si>
    <t>1219969775</t>
  </si>
  <si>
    <t>https://podminky.urs.cz/item/CS_URS_2024_01/711111001</t>
  </si>
  <si>
    <t>2,4*8,5*2</t>
  </si>
  <si>
    <t>80</t>
  </si>
  <si>
    <t>11163150</t>
  </si>
  <si>
    <t>lak penetrační asfaltový</t>
  </si>
  <si>
    <t>-1746599741</t>
  </si>
  <si>
    <t>0,0005*1,1*(2*40,8+2*23,8)</t>
  </si>
  <si>
    <t>81</t>
  </si>
  <si>
    <t>711111002</t>
  </si>
  <si>
    <t>Provedení izolace proti zemní vlhkosti natěradly a tmely za studena na ploše vodorovné V nátěrem lakem asfaltovým</t>
  </si>
  <si>
    <t>1329690227</t>
  </si>
  <si>
    <t>https://podminky.urs.cz/item/CS_URS_2024_02/711111002</t>
  </si>
  <si>
    <t>40,8</t>
  </si>
  <si>
    <t>82</t>
  </si>
  <si>
    <t>711112001</t>
  </si>
  <si>
    <t>Provedení izolace proti zemní vlhkosti natěradly a tmely za studena na ploše svislé S nátěrem penetračním</t>
  </si>
  <si>
    <t>716203344</t>
  </si>
  <si>
    <t>https://podminky.urs.cz/item/CS_URS_2024_02/711112001</t>
  </si>
  <si>
    <t>1,4*8,5*2</t>
  </si>
  <si>
    <t>83</t>
  </si>
  <si>
    <t>711112002</t>
  </si>
  <si>
    <t>Provedení izolace proti zemní vlhkosti natěradly a tmely za studena na ploše svislé S nátěrem lakem asfaltovým</t>
  </si>
  <si>
    <t>-800000043</t>
  </si>
  <si>
    <t>https://podminky.urs.cz/item/CS_URS_2024_02/711112002</t>
  </si>
  <si>
    <t>23,8</t>
  </si>
  <si>
    <t>84</t>
  </si>
  <si>
    <t>711441559</t>
  </si>
  <si>
    <t>Provedení izolace proti povrchové a podpovrchové tlakové vodě pásy přitavením NAIP na ploše vodorovné V</t>
  </si>
  <si>
    <t>-1576770404</t>
  </si>
  <si>
    <t>https://podminky.urs.cz/item/CS_URS_2024_01/711441559</t>
  </si>
  <si>
    <t>85</t>
  </si>
  <si>
    <t>62832001</t>
  </si>
  <si>
    <t>pás asfaltový natavitelný oxidovaný s vložkou ze skleněné rohože typu V60 s jemnozrnným minerálním posypem tl 3,5mm</t>
  </si>
  <si>
    <t>-1605024788</t>
  </si>
  <si>
    <t>1,1*40,8+1,1*23,8</t>
  </si>
  <si>
    <t>71,06*1,1655 'Přepočtené koeficientem množství</t>
  </si>
  <si>
    <t>86</t>
  </si>
  <si>
    <t>711442559</t>
  </si>
  <si>
    <t>Provedení izolace proti povrchové a podpovrchové tlakové vodě pásy přitavením NAIP na ploše svislé S</t>
  </si>
  <si>
    <t>980803490</t>
  </si>
  <si>
    <t>https://podminky.urs.cz/item/CS_URS_2024_02/711442559</t>
  </si>
  <si>
    <t>87</t>
  </si>
  <si>
    <t>998711101</t>
  </si>
  <si>
    <t>Přesun hmot pro izolace proti vodě, vlhkosti a plynům stanovený z hmotnosti přesunovaného materiálu vodorovná dopravní vzdálenost do 50 m základní v objektech výšky do 6 m</t>
  </si>
  <si>
    <t>2053825114</t>
  </si>
  <si>
    <t>https://podminky.urs.cz/item/CS_URS_2024_01/998711101</t>
  </si>
  <si>
    <t>767</t>
  </si>
  <si>
    <t>Konstrukce zámečnické</t>
  </si>
  <si>
    <t>88</t>
  </si>
  <si>
    <t>553420303</t>
  </si>
  <si>
    <t>Česle Pz,ocel.pásovina 50x8mm,výška česlí 100mm,průliny 30mm,komplet,vč.chemických kotev 15kg/bm)</t>
  </si>
  <si>
    <t>770278880</t>
  </si>
  <si>
    <t>89</t>
  </si>
  <si>
    <t>7671631211</t>
  </si>
  <si>
    <t>Montáž přímého kovového zábradlí z dílců do kamenného parapetu v rovině</t>
  </si>
  <si>
    <t>1668141994</t>
  </si>
  <si>
    <t>5,4+3,8</t>
  </si>
  <si>
    <t>90</t>
  </si>
  <si>
    <t>553420301</t>
  </si>
  <si>
    <t>Zábradlí Pz, sloupky D58mm, výplň D34mm, madloD58mm,komplet,vč.chemických kotev (32,0kg/bm)</t>
  </si>
  <si>
    <t>185834208</t>
  </si>
  <si>
    <t>1,01*(5,4+3,8)</t>
  </si>
  <si>
    <t>783</t>
  </si>
  <si>
    <t>Dokončovací práce - nátěry</t>
  </si>
  <si>
    <t>91</t>
  </si>
  <si>
    <t>783244101</t>
  </si>
  <si>
    <t>Základní nátěr tesařských konstrukcí jednonásobný polyuretanový</t>
  </si>
  <si>
    <t>-1239691023</t>
  </si>
  <si>
    <t>2,5*0,58*1,7</t>
  </si>
  <si>
    <t>92</t>
  </si>
  <si>
    <t>783247101</t>
  </si>
  <si>
    <t>Krycí nátěr tesařských konstrukcí jednonásobný polyuretanový</t>
  </si>
  <si>
    <t>-954148429</t>
  </si>
  <si>
    <t>2,465</t>
  </si>
  <si>
    <t>VRN</t>
  </si>
  <si>
    <t>Vedlejší rozpočtové náklady</t>
  </si>
  <si>
    <t>VRN4</t>
  </si>
  <si>
    <t>Inženýrská činnost</t>
  </si>
  <si>
    <t>93</t>
  </si>
  <si>
    <t>0432030031</t>
  </si>
  <si>
    <t>Laboratorní rozbory zeminy</t>
  </si>
  <si>
    <t>…</t>
  </si>
  <si>
    <t>1024</t>
  </si>
  <si>
    <t>-1369605098</t>
  </si>
  <si>
    <t>mvnkos3 - SO-3 Kácení</t>
  </si>
  <si>
    <t>111251202</t>
  </si>
  <si>
    <t>Odstranění křovin a stromů s odstraněním kořenů strojně průměru kmene do 100 mm v rovině nebo ve svahu sklonu terénu přes 1:5, při celkové ploše přes 100 do 500 m2</t>
  </si>
  <si>
    <t>-1770587978</t>
  </si>
  <si>
    <t>https://podminky.urs.cz/item/CS_URS_2024_01/111251202</t>
  </si>
  <si>
    <t>5*10</t>
  </si>
  <si>
    <t>112101101</t>
  </si>
  <si>
    <t>Odstranění stromů s odřezáním kmene a s odvětvením listnatých, průměru kmene přes 100 do 300 mm</t>
  </si>
  <si>
    <t>464738463</t>
  </si>
  <si>
    <t>https://podminky.urs.cz/item/CS_URS_2024_01/112101101</t>
  </si>
  <si>
    <t>9+3+4</t>
  </si>
  <si>
    <t>112101102</t>
  </si>
  <si>
    <t>Odstranění stromů s odřezáním kmene a s odvětvením listnatých, průměru kmene přes 300 do 500 mm</t>
  </si>
  <si>
    <t>1286581426</t>
  </si>
  <si>
    <t>https://podminky.urs.cz/item/CS_URS_2024_02/112101102</t>
  </si>
  <si>
    <t>23+12</t>
  </si>
  <si>
    <t>112101103</t>
  </si>
  <si>
    <t>Odstranění stromů s odřezáním kmene a s odvětvením listnatých, průměru kmene přes 500 do 700 mm</t>
  </si>
  <si>
    <t>-1318326119</t>
  </si>
  <si>
    <t>https://podminky.urs.cz/item/CS_URS_2024_01/112101103</t>
  </si>
  <si>
    <t>11+13</t>
  </si>
  <si>
    <t>112101104</t>
  </si>
  <si>
    <t>Odstranění stromů s odřezáním kmene a s odvětvením listnatých, průměru kmene přes 700 do 900 mm</t>
  </si>
  <si>
    <t>327589349</t>
  </si>
  <si>
    <t>https://podminky.urs.cz/item/CS_URS_2024_02/112101104</t>
  </si>
  <si>
    <t>11+5</t>
  </si>
  <si>
    <t>112101105</t>
  </si>
  <si>
    <t>Odstranění stromů s odřezáním kmene a s odvětvením listnatých, průměru kmene přes 900 do 1100 mm</t>
  </si>
  <si>
    <t>280969532</t>
  </si>
  <si>
    <t>https://podminky.urs.cz/item/CS_URS_2024_02/112101105</t>
  </si>
  <si>
    <t>3+1</t>
  </si>
  <si>
    <t>112101106</t>
  </si>
  <si>
    <t>Odstranění stromů s odřezáním kmene a s odvětvením listnatých, průměru kmene přes 1100 do 1300 mm</t>
  </si>
  <si>
    <t>451046697</t>
  </si>
  <si>
    <t>https://podminky.urs.cz/item/CS_URS_2024_02/112101106</t>
  </si>
  <si>
    <t>112101107</t>
  </si>
  <si>
    <t>Odstranění stromů s odřezáním kmene a s odvětvením listnatých, průměru kmene přes 1300 do 1500 mm</t>
  </si>
  <si>
    <t>1894670222</t>
  </si>
  <si>
    <t>https://podminky.urs.cz/item/CS_URS_2024_02/112101107</t>
  </si>
  <si>
    <t>112251102</t>
  </si>
  <si>
    <t>Odstranění pařezů strojně s jejich vykopáním nebo vytrháním průměru přes 300 do 500 mm</t>
  </si>
  <si>
    <t>2092029681</t>
  </si>
  <si>
    <t>https://podminky.urs.cz/item/CS_URS_2024_02/112251102</t>
  </si>
  <si>
    <t>112251103</t>
  </si>
  <si>
    <t>Odstranění pařezů strojně s jejich vykopáním nebo vytrháním průměru přes 500 do 700 mm</t>
  </si>
  <si>
    <t>-477784205</t>
  </si>
  <si>
    <t>https://podminky.urs.cz/item/CS_URS_2024_01/112251103</t>
  </si>
  <si>
    <t>2+4+3</t>
  </si>
  <si>
    <t>112251104</t>
  </si>
  <si>
    <t>Odstranění pařezů strojně s jejich vykopáním nebo vytrháním průměru přes 700 do 900 mm</t>
  </si>
  <si>
    <t>-1449246887</t>
  </si>
  <si>
    <t>https://podminky.urs.cz/item/CS_URS_2024_01/112251104</t>
  </si>
  <si>
    <t>112251105</t>
  </si>
  <si>
    <t>Odstranění pařezů strojně s jejich vykopáním nebo vytrháním průměru přes 900 do 1100 mm</t>
  </si>
  <si>
    <t>-1730286189</t>
  </si>
  <si>
    <t>https://podminky.urs.cz/item/CS_URS_2024_02/112251105</t>
  </si>
  <si>
    <t>174251202</t>
  </si>
  <si>
    <t>Zásyp jam po pařezech strojně výkopkem z horniny získané při dobývání pařezů s hrubým urovnáním povrchu zasypávky průměru pařezu přes 300 do 500 mm</t>
  </si>
  <si>
    <t>-982836222</t>
  </si>
  <si>
    <t>https://podminky.urs.cz/item/CS_URS_2024_02/174251202</t>
  </si>
  <si>
    <t>174251203</t>
  </si>
  <si>
    <t>Zásyp jam po pařezech strojně výkopkem z horniny získané při dobývání pařezů s hrubým urovnáním povrchu zasypávky průměru pařezu přes 500 do 700 mm</t>
  </si>
  <si>
    <t>-964627729</t>
  </si>
  <si>
    <t>https://podminky.urs.cz/item/CS_URS_2024_02/174251203</t>
  </si>
  <si>
    <t>174251204</t>
  </si>
  <si>
    <t>Zásyp jam po pařezech strojně výkopkem z horniny získané při dobývání pařezů s hrubým urovnáním povrchu zasypávky průměru pařezu přes 700 do 900 mm</t>
  </si>
  <si>
    <t>-372874740</t>
  </si>
  <si>
    <t>https://podminky.urs.cz/item/CS_URS_2024_02/174251204</t>
  </si>
  <si>
    <t>174251205</t>
  </si>
  <si>
    <t>Zásyp jam po pařezech strojně výkopkem z horniny získané při dobývání pařezů s hrubým urovnáním povrchu zasypávky průměru pařezu přes 900 do 1100 mm</t>
  </si>
  <si>
    <t>-1805047307</t>
  </si>
  <si>
    <t>https://podminky.urs.cz/item/CS_URS_2024_02/174251205</t>
  </si>
  <si>
    <t>9970138111</t>
  </si>
  <si>
    <t>Poplatek za uložení na recyklační skládce (skládkovné) odpadu dřevěného-kmeny, pařezy, větve,vč.naložení,přemístění a uložení</t>
  </si>
  <si>
    <t>-134992171</t>
  </si>
  <si>
    <t>50*0,04+0,2*16+0,3*35+0,5*24+0,6*16+0,7*4+0,8*1+0,9*1+1*0,4+9*0,8+4*1,2</t>
  </si>
  <si>
    <t>9970138112</t>
  </si>
  <si>
    <t>Rozřezání 97 ks kmenů na metrové kusy, s přemístěním a uložením na pozemek parc.č.329/1</t>
  </si>
  <si>
    <t>-934781915</t>
  </si>
  <si>
    <t>mvnkos4 - SO-4 Náhradní výsadba</t>
  </si>
  <si>
    <t>000001</t>
  </si>
  <si>
    <t>dřevěné příčky spojovací ke kůlům dl.0,5m,1/2 kul.d8cm,vč.pásků na úvaz</t>
  </si>
  <si>
    <t>593716002</t>
  </si>
  <si>
    <t>1,01*3*55</t>
  </si>
  <si>
    <t>10321100</t>
  </si>
  <si>
    <t>zahradní substrát pro výsadbu VL</t>
  </si>
  <si>
    <t>-1270781343</t>
  </si>
  <si>
    <t>1,01*0,05*55</t>
  </si>
  <si>
    <t>183101214</t>
  </si>
  <si>
    <t>Hloubení jamek pro vysazování rostlin v zemině skupiny 1 až 4 s výměnou půdy z 50% v rovině nebo na svahu do 1:5, objemu přes 0,05 do 0,125 m3</t>
  </si>
  <si>
    <t>1663267197</t>
  </si>
  <si>
    <t>https://podminky.urs.cz/item/CS_URS_2024_01/183101214</t>
  </si>
  <si>
    <t>184215133</t>
  </si>
  <si>
    <t>Ukotvení dřeviny kůly v rovině nebo na svahu do 1:5 třemi kůly, délky přes 2 do 3 m</t>
  </si>
  <si>
    <t>-1726739232</t>
  </si>
  <si>
    <t>https://podminky.urs.cz/item/CS_URS_2024_01/184215133</t>
  </si>
  <si>
    <t>60591253</t>
  </si>
  <si>
    <t>kůl vyvazovací dřevěný impregnovaný D 8cm dl 2m</t>
  </si>
  <si>
    <t>1534239274</t>
  </si>
  <si>
    <t>1,01*55*3</t>
  </si>
  <si>
    <t>61894003</t>
  </si>
  <si>
    <t>rákos ohradový neloupaný 60x200cm</t>
  </si>
  <si>
    <t>2016947719</t>
  </si>
  <si>
    <t>1,01*55</t>
  </si>
  <si>
    <t>184501141</t>
  </si>
  <si>
    <t>Zhotovení obalu kmene z rákosové nebo kokosové rohože v rovině nebo na svahu do 1:5</t>
  </si>
  <si>
    <t>1877713557</t>
  </si>
  <si>
    <t>https://podminky.urs.cz/item/CS_URS_2024_01/184501141</t>
  </si>
  <si>
    <t>184801121</t>
  </si>
  <si>
    <t>Ošetření vysazených dřevin solitérních v rovině nebo na svahu do 1:5</t>
  </si>
  <si>
    <t>-1425216969</t>
  </si>
  <si>
    <t>https://podminky.urs.cz/item/CS_URS_2024_01/184801121</t>
  </si>
  <si>
    <t>184813121</t>
  </si>
  <si>
    <t>Ochrana dřevin před okusem zvěří ručně v rovině nebo ve svahu do 1:5, pletivem, výšky do 2 m</t>
  </si>
  <si>
    <t>2015102876</t>
  </si>
  <si>
    <t>https://podminky.urs.cz/item/CS_URS_2024_01/184813121</t>
  </si>
  <si>
    <t>184911421</t>
  </si>
  <si>
    <t>Mulčování vysazených rostlin mulčovací kůrou, tl. do 100 mm v rovině nebo na svahu do 1:5</t>
  </si>
  <si>
    <t>917375799</t>
  </si>
  <si>
    <t>https://podminky.urs.cz/item/CS_URS_2024_01/184911421</t>
  </si>
  <si>
    <t>2*55</t>
  </si>
  <si>
    <t>10391100</t>
  </si>
  <si>
    <t>kůra mulčovací VL</t>
  </si>
  <si>
    <t>-670692570</t>
  </si>
  <si>
    <t>1,01*110*0,1</t>
  </si>
  <si>
    <t>11,11*0,103 'Přepočtené koeficientem množství</t>
  </si>
  <si>
    <t>185804312</t>
  </si>
  <si>
    <t>Zalití rostlin vodou plochy záhonů jednotlivě přes 20 m2</t>
  </si>
  <si>
    <t>-1127359958</t>
  </si>
  <si>
    <t>https://podminky.urs.cz/item/CS_URS_2024_01/185804312</t>
  </si>
  <si>
    <t>0,2*55</t>
  </si>
  <si>
    <t>0001</t>
  </si>
  <si>
    <t>Sazenice stromů,druhy specifikovány při výsadbě, ok 10/12, bal., 2x přesaz.</t>
  </si>
  <si>
    <t>54854250</t>
  </si>
  <si>
    <t>998231311</t>
  </si>
  <si>
    <t>Přesun hmot pro sadovnické a krajinářské úpravy strojně dopravní vzdálenost do 5000 m</t>
  </si>
  <si>
    <t>-1020252853</t>
  </si>
  <si>
    <t>https://podminky.urs.cz/item/CS_URS_2024_01/998231311</t>
  </si>
  <si>
    <t>mvnkos5 - SO-5 VON</t>
  </si>
  <si>
    <t xml:space="preserve">    0 - Vedlejší rozpočtové náklady</t>
  </si>
  <si>
    <t>012103000R</t>
  </si>
  <si>
    <t>Vytýčení hranic pozemků a stavby v terénu oprávněným zeměměřičem včetně předání protokolu o vytýčení stavby</t>
  </si>
  <si>
    <t>-1479932007</t>
  </si>
  <si>
    <t>013254000R</t>
  </si>
  <si>
    <t>Dokumentace skutečného provedení ,včetně zaměření skutečného provedení stavby s podkladem katastrální mapy-3x v papírové formě +3x v digitální podobě na CD</t>
  </si>
  <si>
    <t>-621879127</t>
  </si>
  <si>
    <t>032903000R</t>
  </si>
  <si>
    <t>Příprava a úprava staveniště, včetně staveništního zařízení a jeho následná likvidace po skončení stavby a další opatření vyplývající z výzvy objednatele a návrhu SoD</t>
  </si>
  <si>
    <t>-1356174816</t>
  </si>
  <si>
    <t>042603000R</t>
  </si>
  <si>
    <t>Zpracování pasportizace stavbou dotčených ploch a objektů, měření objektů v blízkosti stavby a jejich případné statické zajištění</t>
  </si>
  <si>
    <t>2130962918</t>
  </si>
  <si>
    <t>043194000R</t>
  </si>
  <si>
    <t>Provedení zkoušek a předložení výsledků těchto zkoušek a atestů k prokázání požadovaných kvalitativních parametrů díla a předložení dokumentace o shodě materiálů ve smyslu zákona č. 22/1997 Sb. ve znění pozdějších předpisů</t>
  </si>
  <si>
    <t>-605917900</t>
  </si>
  <si>
    <t>045303000R</t>
  </si>
  <si>
    <t>Protokolární předání stavbou dotčených pozemků a komunikací, uvedených do původního stavu a předání zpět jejich vlastníkům</t>
  </si>
  <si>
    <t>-1614508066</t>
  </si>
  <si>
    <t>049103000R</t>
  </si>
  <si>
    <t>Aktualizace vyjádření všech správců sítí, která pozbudou platnosti v období mezi předáním staveniště a vytýčení sítí, vytýčení všech sítí na stavbě v případě výskytu a koordinace postupu s jejich provozovateli</t>
  </si>
  <si>
    <t>-1915671362</t>
  </si>
  <si>
    <t>049113000R</t>
  </si>
  <si>
    <t>Informační publicita-plastová deska A3 s polepem,včetně osazení</t>
  </si>
  <si>
    <t>-591553446</t>
  </si>
  <si>
    <t>049123000R</t>
  </si>
  <si>
    <t>Dopravně inženýrská optření při stavbě</t>
  </si>
  <si>
    <t>2089549183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</si>
  <si>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</si>
  <si>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</si>
  <si>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</si>
  <si>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</si>
  <si>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</si>
  <si>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</si>
  <si>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</si>
  <si>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</si>
  <si>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</si>
  <si>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</si>
  <si>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</si>
  <si>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</si>
  <si>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</si>
  <si>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</si>
  <si>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</si>
  <si>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</si>
  <si>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</si>
  <si>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</si>
  <si>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</si>
  <si>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</si>
  <si>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</si>
  <si>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</si>
  <si>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</si>
  <si>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</si>
  <si>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</si>
  <si>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</si>
  <si>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</si>
  <si>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</si>
  <si>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</si>
  <si>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</si>
  <si>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</si>
  <si>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</si>
  <si>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</si>
  <si>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</si>
  <si>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</si>
  <si>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</si>
  <si>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</si>
  <si>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</si>
  <si>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</si>
  <si>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</si>
  <si>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</si>
  <si>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</si>
  <si>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</si>
  <si>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</si>
  <si>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</si>
  <si>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</si>
  <si>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</si>
  <si>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</si>
  <si>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</si>
  <si>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</si>
  <si>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</si>
  <si>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</si>
  <si>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</si>
  <si>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</si>
  <si>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</si>
  <si>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</si>
  <si>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</si>
  <si>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</si>
  <si>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</si>
  <si>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</si>
  <si>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</si>
  <si>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</si>
  <si>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</si>
  <si>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</si>
  <si>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</si>
  <si>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</si>
  <si>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</si>
  <si>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</si>
  <si>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</si>
  <si>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</si>
  <si>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</si>
  <si>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</si>
  <si>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</si>
  <si>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</si>
  <si>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</si>
  <si>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</si>
  <si>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</si>
  <si>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</si>
  <si>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</si>
  <si>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</si>
  <si>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</si>
  <si>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</si>
  <si>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</si>
  <si>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</si>
  <si>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</si>
  <si>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</si>
  <si>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</si>
  <si>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</si>
  <si>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</si>
  <si>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</si>
  <si>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</si>
  <si>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</si>
  <si>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</si>
  <si>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</si>
  <si>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</si>
  <si>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</si>
  <si>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</si>
  <si>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</si>
  <si>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</si>
  <si>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</si>
  <si>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</si>
  <si>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</si>
  <si>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</si>
  <si>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</si>
  <si>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</si>
  <si>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</si>
  <si>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</si>
  <si>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</si>
  <si>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</si>
  <si>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</si>
  <si>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</si>
  <si>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</si>
  <si>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</si>
  <si>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</si>
  <si>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</si>
  <si>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</si>
  <si>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</si>
  <si>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</si>
  <si>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</si>
  <si>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</si>
  <si>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</si>
  <si>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</si>
  <si>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</si>
  <si>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</si>
  <si>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</si>
  <si>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</si>
  <si>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</si>
  <si>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</si>
  <si>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</si>
  <si>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</si>
  <si>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</si>
  <si>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</si>
  <si>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</si>
  <si>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</si>
  <si>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</si>
  <si>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</si>
  <si>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</si>
  <si>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</si>
  <si>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</si>
  <si>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</si>
  <si>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</si>
  <si>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</si>
  <si>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</si>
  <si>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</si>
  <si>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</si>
  <si>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</si>
  <si>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</si>
  <si>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</si>
  <si>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</si>
  <si>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</si>
  <si>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</si>
  <si>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</si>
  <si>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</si>
  <si>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</si>
  <si>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</si>
  <si>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</si>
  <si>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</si>
  <si>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</si>
  <si>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</si>
  <si>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</si>
  <si>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</si>
  <si>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</si>
  <si>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</si>
  <si>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</si>
  <si>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</si>
  <si>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</si>
  <si>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</si>
  <si>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</si>
  <si>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</si>
  <si>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</si>
  <si>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</si>
  <si>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</si>
  <si>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</si>
  <si>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</si>
  <si>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</si>
  <si>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</si>
  <si>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</si>
  <si>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</si>
  <si>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</si>
  <si>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</si>
  <si>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</si>
  <si>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</si>
  <si>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</si>
  <si>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</si>
  <si>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</si>
  <si>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</si>
  <si>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</si>
  <si>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</si>
  <si>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Vyhrazená změna závazku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</si>
</sst>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b/>
      <sz val="9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4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8" fillId="0" borderId="1" xfId="0" applyFont="1" applyBorder="1" applyAlignment="1">
      <alignment vertical="top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49" fontId="48" fillId="0" borderId="1" xfId="0" applyNumberFormat="1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20" fillId="0" borderId="1" xfId="0" applyFont="1" applyBorder="1" applyAlignment="1" applyProtection="1">
      <alignment horizontal="center" vertical="center"/>
      <protection locked="0"/>
    </xf>
    <xf numFmtId="49" fontId="20" fillId="0" borderId="1" xfId="0" applyNumberFormat="1" applyFont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167" fontId="20" fillId="0" borderId="1" xfId="0" applyNumberFormat="1" applyFont="1" applyBorder="1" applyAlignment="1" applyProtection="1">
      <alignment vertical="center"/>
      <protection locked="0"/>
    </xf>
    <xf numFmtId="4" fontId="20" fillId="3" borderId="1" xfId="0" applyNumberFormat="1" applyFont="1" applyFill="1" applyBorder="1" applyAlignment="1" applyProtection="1">
      <alignment vertical="center"/>
      <protection locked="0"/>
    </xf>
    <xf numFmtId="4" fontId="20" fillId="0" borderId="1" xfId="0" applyNumberFormat="1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51" fillId="0" borderId="1" xfId="0" applyFont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podminky.urs.cz/item/CS_URS_2024_02/16225390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171151103" TargetMode="External"/><Relationship Id="rId18" Type="http://schemas.openxmlformats.org/officeDocument/2006/relationships/hyperlink" Target="https://podminky.urs.cz/item/CS_URS_2024_01/182351133" TargetMode="External"/><Relationship Id="rId26" Type="http://schemas.openxmlformats.org/officeDocument/2006/relationships/hyperlink" Target="https://podminky.urs.cz/item/CS_URS_2024_02/321352020" TargetMode="External"/><Relationship Id="rId39" Type="http://schemas.openxmlformats.org/officeDocument/2006/relationships/hyperlink" Target="https://podminky.urs.cz/item/CS_URS_2024_01/457532111" TargetMode="External"/><Relationship Id="rId21" Type="http://schemas.openxmlformats.org/officeDocument/2006/relationships/hyperlink" Target="https://podminky.urs.cz/item/CS_URS_2024_01/321321115" TargetMode="External"/><Relationship Id="rId34" Type="http://schemas.openxmlformats.org/officeDocument/2006/relationships/hyperlink" Target="https://podminky.urs.cz/item/CS_URS_2024_02/433351132" TargetMode="External"/><Relationship Id="rId42" Type="http://schemas.openxmlformats.org/officeDocument/2006/relationships/hyperlink" Target="https://podminky.urs.cz/item/CS_URS_2024_01/463212191" TargetMode="External"/><Relationship Id="rId47" Type="http://schemas.openxmlformats.org/officeDocument/2006/relationships/hyperlink" Target="https://podminky.urs.cz/item/CS_URS_2024_02/571904111" TargetMode="External"/><Relationship Id="rId50" Type="http://schemas.openxmlformats.org/officeDocument/2006/relationships/hyperlink" Target="https://podminky.urs.cz/item/CS_URS_2024_02/871390430" TargetMode="External"/><Relationship Id="rId55" Type="http://schemas.openxmlformats.org/officeDocument/2006/relationships/hyperlink" Target="https://podminky.urs.cz/item/CS_URS_2024_01/934956127" TargetMode="External"/><Relationship Id="rId63" Type="http://schemas.openxmlformats.org/officeDocument/2006/relationships/hyperlink" Target="https://podminky.urs.cz/item/CS_URS_2024_01/998711101" TargetMode="External"/><Relationship Id="rId7" Type="http://schemas.openxmlformats.org/officeDocument/2006/relationships/hyperlink" Target="https://podminky.urs.cz/item/CS_URS_2023_01/139951121" TargetMode="External"/><Relationship Id="rId2" Type="http://schemas.openxmlformats.org/officeDocument/2006/relationships/hyperlink" Target="https://podminky.urs.cz/item/CS_URS_2024_01/122151106" TargetMode="External"/><Relationship Id="rId16" Type="http://schemas.openxmlformats.org/officeDocument/2006/relationships/hyperlink" Target="https://podminky.urs.cz/item/CS_URS_2024_01/181951112" TargetMode="External"/><Relationship Id="rId29" Type="http://schemas.openxmlformats.org/officeDocument/2006/relationships/hyperlink" Target="https://podminky.urs.cz/item/CS_URS_2024_01/321361101" TargetMode="External"/><Relationship Id="rId11" Type="http://schemas.openxmlformats.org/officeDocument/2006/relationships/hyperlink" Target="https://podminky.urs.cz/item/CS_URS_2024_01/166151101" TargetMode="External"/><Relationship Id="rId24" Type="http://schemas.openxmlformats.org/officeDocument/2006/relationships/hyperlink" Target="https://podminky.urs.cz/item/CS_URS_2024_02/321351020" TargetMode="External"/><Relationship Id="rId32" Type="http://schemas.openxmlformats.org/officeDocument/2006/relationships/hyperlink" Target="https://podminky.urs.cz/item/CS_URS_2024_02/389121111" TargetMode="External"/><Relationship Id="rId37" Type="http://schemas.openxmlformats.org/officeDocument/2006/relationships/hyperlink" Target="https://podminky.urs.cz/item/CS_URS_2024_01/452311151" TargetMode="External"/><Relationship Id="rId40" Type="http://schemas.openxmlformats.org/officeDocument/2006/relationships/hyperlink" Target="https://podminky.urs.cz/item/CS_URS_2022_02/457979111" TargetMode="External"/><Relationship Id="rId45" Type="http://schemas.openxmlformats.org/officeDocument/2006/relationships/hyperlink" Target="https://podminky.urs.cz/item/CS_URS_2024_02/564752111" TargetMode="External"/><Relationship Id="rId53" Type="http://schemas.openxmlformats.org/officeDocument/2006/relationships/hyperlink" Target="https://podminky.urs.cz/item/CS_URS_2024_02/899643121" TargetMode="External"/><Relationship Id="rId58" Type="http://schemas.openxmlformats.org/officeDocument/2006/relationships/hyperlink" Target="https://podminky.urs.cz/item/CS_URS_2024_02/711111002" TargetMode="External"/><Relationship Id="rId5" Type="http://schemas.openxmlformats.org/officeDocument/2006/relationships/hyperlink" Target="https://podminky.urs.cz/item/CS_URS_2024_02/132151102" TargetMode="External"/><Relationship Id="rId61" Type="http://schemas.openxmlformats.org/officeDocument/2006/relationships/hyperlink" Target="https://podminky.urs.cz/item/CS_URS_2024_01/711441559" TargetMode="External"/><Relationship Id="rId19" Type="http://schemas.openxmlformats.org/officeDocument/2006/relationships/hyperlink" Target="https://podminky.urs.cz/item/CS_URS_2024_01/317941121" TargetMode="External"/><Relationship Id="rId14" Type="http://schemas.openxmlformats.org/officeDocument/2006/relationships/hyperlink" Target="https://podminky.urs.cz/item/CS_URS_2024_02/171151131" TargetMode="External"/><Relationship Id="rId22" Type="http://schemas.openxmlformats.org/officeDocument/2006/relationships/hyperlink" Target="https://podminky.urs.cz/item/CS_URS_2024_01/321321116" TargetMode="External"/><Relationship Id="rId27" Type="http://schemas.openxmlformats.org/officeDocument/2006/relationships/hyperlink" Target="https://podminky.urs.cz/item/CS_URS_2024_02/321356111" TargetMode="External"/><Relationship Id="rId30" Type="http://schemas.openxmlformats.org/officeDocument/2006/relationships/hyperlink" Target="https://podminky.urs.cz/item/CS_URS_2024_01/321361212" TargetMode="External"/><Relationship Id="rId35" Type="http://schemas.openxmlformats.org/officeDocument/2006/relationships/hyperlink" Target="https://podminky.urs.cz/item/CS_URS_2024_02/451314212" TargetMode="External"/><Relationship Id="rId43" Type="http://schemas.openxmlformats.org/officeDocument/2006/relationships/hyperlink" Target="https://podminky.urs.cz/item/CS_URS_2024_02/465513427" TargetMode="External"/><Relationship Id="rId48" Type="http://schemas.openxmlformats.org/officeDocument/2006/relationships/hyperlink" Target="https://podminky.urs.cz/item/CS_URS_2024_01/571906111" TargetMode="External"/><Relationship Id="rId56" Type="http://schemas.openxmlformats.org/officeDocument/2006/relationships/hyperlink" Target="https://podminky.urs.cz/item/CS_URS_2024_01/998321011" TargetMode="External"/><Relationship Id="rId64" Type="http://schemas.openxmlformats.org/officeDocument/2006/relationships/drawing" Target="../drawings/drawing3.xml"/><Relationship Id="rId8" Type="http://schemas.openxmlformats.org/officeDocument/2006/relationships/hyperlink" Target="https://podminky.urs.cz/item/CS_URS_2024_02/151101101" TargetMode="External"/><Relationship Id="rId51" Type="http://schemas.openxmlformats.org/officeDocument/2006/relationships/hyperlink" Target="https://podminky.urs.cz/item/CS_URS_2024_02/899623161" TargetMode="External"/><Relationship Id="rId3" Type="http://schemas.openxmlformats.org/officeDocument/2006/relationships/hyperlink" Target="https://podminky.urs.cz/item/CS_URS_2024_02/122151404" TargetMode="External"/><Relationship Id="rId12" Type="http://schemas.openxmlformats.org/officeDocument/2006/relationships/hyperlink" Target="https://podminky.urs.cz/item/CS_URS_2024_01/167151111" TargetMode="External"/><Relationship Id="rId17" Type="http://schemas.openxmlformats.org/officeDocument/2006/relationships/hyperlink" Target="https://podminky.urs.cz/item/CS_URS_2024_01/182251101" TargetMode="External"/><Relationship Id="rId25" Type="http://schemas.openxmlformats.org/officeDocument/2006/relationships/hyperlink" Target="https://podminky.urs.cz/item/CS_URS_2024_01/321352010" TargetMode="External"/><Relationship Id="rId33" Type="http://schemas.openxmlformats.org/officeDocument/2006/relationships/hyperlink" Target="https://podminky.urs.cz/item/CS_URS_2024_02/433351131" TargetMode="External"/><Relationship Id="rId38" Type="http://schemas.openxmlformats.org/officeDocument/2006/relationships/hyperlink" Target="https://podminky.urs.cz/item/CS_URS_2024_02/452321161" TargetMode="External"/><Relationship Id="rId46" Type="http://schemas.openxmlformats.org/officeDocument/2006/relationships/hyperlink" Target="https://podminky.urs.cz/item/CS_URS_2024_01/564762111" TargetMode="External"/><Relationship Id="rId59" Type="http://schemas.openxmlformats.org/officeDocument/2006/relationships/hyperlink" Target="https://podminky.urs.cz/item/CS_URS_2024_02/711112001" TargetMode="External"/><Relationship Id="rId20" Type="http://schemas.openxmlformats.org/officeDocument/2006/relationships/hyperlink" Target="https://podminky.urs.cz/item/CS_URS_2024_01/321311115" TargetMode="External"/><Relationship Id="rId41" Type="http://schemas.openxmlformats.org/officeDocument/2006/relationships/hyperlink" Target="https://podminky.urs.cz/item/CS_URS_2024_01/463212111" TargetMode="External"/><Relationship Id="rId54" Type="http://schemas.openxmlformats.org/officeDocument/2006/relationships/hyperlink" Target="https://podminky.urs.cz/item/CS_URS_2024_02/899643122" TargetMode="External"/><Relationship Id="rId62" Type="http://schemas.openxmlformats.org/officeDocument/2006/relationships/hyperlink" Target="https://podminky.urs.cz/item/CS_URS_2024_02/711442559" TargetMode="External"/><Relationship Id="rId1" Type="http://schemas.openxmlformats.org/officeDocument/2006/relationships/hyperlink" Target="https://podminky.urs.cz/item/CS_URS_2024_02/121151113" TargetMode="External"/><Relationship Id="rId6" Type="http://schemas.openxmlformats.org/officeDocument/2006/relationships/hyperlink" Target="https://podminky.urs.cz/item/CS_URS_2024_02/133154101" TargetMode="External"/><Relationship Id="rId15" Type="http://schemas.openxmlformats.org/officeDocument/2006/relationships/hyperlink" Target="https://podminky.urs.cz/item/CS_URS_2024_01/181411142" TargetMode="External"/><Relationship Id="rId23" Type="http://schemas.openxmlformats.org/officeDocument/2006/relationships/hyperlink" Target="https://podminky.urs.cz/item/CS_URS_2024_01/321351010" TargetMode="External"/><Relationship Id="rId28" Type="http://schemas.openxmlformats.org/officeDocument/2006/relationships/hyperlink" Target="https://podminky.urs.cz/item/CS_URS_2024_02/321356121" TargetMode="External"/><Relationship Id="rId36" Type="http://schemas.openxmlformats.org/officeDocument/2006/relationships/hyperlink" Target="https://podminky.urs.cz/item/CS_URS_2024_02/451316114" TargetMode="External"/><Relationship Id="rId49" Type="http://schemas.openxmlformats.org/officeDocument/2006/relationships/hyperlink" Target="https://podminky.urs.cz/item/CS_URS_2024_02/572211111" TargetMode="External"/><Relationship Id="rId57" Type="http://schemas.openxmlformats.org/officeDocument/2006/relationships/hyperlink" Target="https://podminky.urs.cz/item/CS_URS_2024_01/711111001" TargetMode="External"/><Relationship Id="rId10" Type="http://schemas.openxmlformats.org/officeDocument/2006/relationships/hyperlink" Target="https://podminky.urs.cz/item/CS_URS_2024_02/162351103" TargetMode="External"/><Relationship Id="rId31" Type="http://schemas.openxmlformats.org/officeDocument/2006/relationships/hyperlink" Target="https://podminky.urs.cz/item/CS_URS_2024_01/321368211" TargetMode="External"/><Relationship Id="rId44" Type="http://schemas.openxmlformats.org/officeDocument/2006/relationships/hyperlink" Target="https://podminky.urs.cz/item/CS_URS_2024_02/467510111" TargetMode="External"/><Relationship Id="rId52" Type="http://schemas.openxmlformats.org/officeDocument/2006/relationships/hyperlink" Target="https://podminky.urs.cz/item/CS_URS_2024_02/899623171" TargetMode="External"/><Relationship Id="rId60" Type="http://schemas.openxmlformats.org/officeDocument/2006/relationships/hyperlink" Target="https://podminky.urs.cz/item/CS_URS_2024_02/711112002" TargetMode="External"/><Relationship Id="rId4" Type="http://schemas.openxmlformats.org/officeDocument/2006/relationships/hyperlink" Target="https://podminky.urs.cz/item/CS_URS_2024_02/132151101" TargetMode="External"/><Relationship Id="rId9" Type="http://schemas.openxmlformats.org/officeDocument/2006/relationships/hyperlink" Target="https://podminky.urs.cz/item/CS_URS_2024_02/1511011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12101107" TargetMode="External"/><Relationship Id="rId13" Type="http://schemas.openxmlformats.org/officeDocument/2006/relationships/hyperlink" Target="https://podminky.urs.cz/item/CS_URS_2024_02/174251202" TargetMode="External"/><Relationship Id="rId3" Type="http://schemas.openxmlformats.org/officeDocument/2006/relationships/hyperlink" Target="https://podminky.urs.cz/item/CS_URS_2024_02/112101102" TargetMode="External"/><Relationship Id="rId7" Type="http://schemas.openxmlformats.org/officeDocument/2006/relationships/hyperlink" Target="https://podminky.urs.cz/item/CS_URS_2024_02/112101106" TargetMode="External"/><Relationship Id="rId12" Type="http://schemas.openxmlformats.org/officeDocument/2006/relationships/hyperlink" Target="https://podminky.urs.cz/item/CS_URS_2024_02/112251105" TargetMode="External"/><Relationship Id="rId17" Type="http://schemas.openxmlformats.org/officeDocument/2006/relationships/drawing" Target="../drawings/drawing4.xml"/><Relationship Id="rId2" Type="http://schemas.openxmlformats.org/officeDocument/2006/relationships/hyperlink" Target="https://podminky.urs.cz/item/CS_URS_2024_01/112101101" TargetMode="External"/><Relationship Id="rId16" Type="http://schemas.openxmlformats.org/officeDocument/2006/relationships/hyperlink" Target="https://podminky.urs.cz/item/CS_URS_2024_02/174251205" TargetMode="External"/><Relationship Id="rId1" Type="http://schemas.openxmlformats.org/officeDocument/2006/relationships/hyperlink" Target="https://podminky.urs.cz/item/CS_URS_2024_01/111251202" TargetMode="External"/><Relationship Id="rId6" Type="http://schemas.openxmlformats.org/officeDocument/2006/relationships/hyperlink" Target="https://podminky.urs.cz/item/CS_URS_2024_02/112101105" TargetMode="External"/><Relationship Id="rId11" Type="http://schemas.openxmlformats.org/officeDocument/2006/relationships/hyperlink" Target="https://podminky.urs.cz/item/CS_URS_2024_01/112251104" TargetMode="External"/><Relationship Id="rId5" Type="http://schemas.openxmlformats.org/officeDocument/2006/relationships/hyperlink" Target="https://podminky.urs.cz/item/CS_URS_2024_02/112101104" TargetMode="External"/><Relationship Id="rId15" Type="http://schemas.openxmlformats.org/officeDocument/2006/relationships/hyperlink" Target="https://podminky.urs.cz/item/CS_URS_2024_02/174251204" TargetMode="External"/><Relationship Id="rId10" Type="http://schemas.openxmlformats.org/officeDocument/2006/relationships/hyperlink" Target="https://podminky.urs.cz/item/CS_URS_2024_01/112251103" TargetMode="External"/><Relationship Id="rId4" Type="http://schemas.openxmlformats.org/officeDocument/2006/relationships/hyperlink" Target="https://podminky.urs.cz/item/CS_URS_2024_01/112101103" TargetMode="External"/><Relationship Id="rId9" Type="http://schemas.openxmlformats.org/officeDocument/2006/relationships/hyperlink" Target="https://podminky.urs.cz/item/CS_URS_2024_02/112251102" TargetMode="External"/><Relationship Id="rId14" Type="http://schemas.openxmlformats.org/officeDocument/2006/relationships/hyperlink" Target="https://podminky.urs.cz/item/CS_URS_2024_02/174251203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98231311" TargetMode="External"/><Relationship Id="rId3" Type="http://schemas.openxmlformats.org/officeDocument/2006/relationships/hyperlink" Target="https://podminky.urs.cz/item/CS_URS_2024_01/184501141" TargetMode="External"/><Relationship Id="rId7" Type="http://schemas.openxmlformats.org/officeDocument/2006/relationships/hyperlink" Target="https://podminky.urs.cz/item/CS_URS_2024_01/185804312" TargetMode="External"/><Relationship Id="rId2" Type="http://schemas.openxmlformats.org/officeDocument/2006/relationships/hyperlink" Target="https://podminky.urs.cz/item/CS_URS_2024_01/184215133" TargetMode="External"/><Relationship Id="rId1" Type="http://schemas.openxmlformats.org/officeDocument/2006/relationships/hyperlink" Target="https://podminky.urs.cz/item/CS_URS_2024_01/183101214" TargetMode="External"/><Relationship Id="rId6" Type="http://schemas.openxmlformats.org/officeDocument/2006/relationships/hyperlink" Target="https://podminky.urs.cz/item/CS_URS_2024_01/184911421" TargetMode="External"/><Relationship Id="rId5" Type="http://schemas.openxmlformats.org/officeDocument/2006/relationships/hyperlink" Target="https://podminky.urs.cz/item/CS_URS_2024_01/184813121" TargetMode="External"/><Relationship Id="rId4" Type="http://schemas.openxmlformats.org/officeDocument/2006/relationships/hyperlink" Target="https://podminky.urs.cz/item/CS_URS_2024_01/184801121" TargetMode="External"/><Relationship Id="rId9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302" t="s">
        <v>6</v>
      </c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S2" s="16" t="s">
        <v>7</v>
      </c>
      <c r="BT2" s="16" t="s">
        <v>8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ht="24.95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pans="1:74" ht="12" customHeight="1">
      <c r="B5" s="19"/>
      <c r="D5" s="23" t="s">
        <v>14</v>
      </c>
      <c r="K5" s="286" t="s">
        <v>15</v>
      </c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R5" s="19"/>
      <c r="BE5" s="283" t="s">
        <v>16</v>
      </c>
      <c r="BS5" s="16" t="s">
        <v>7</v>
      </c>
    </row>
    <row r="6" spans="1:74" ht="36.950000000000003" customHeight="1">
      <c r="B6" s="19"/>
      <c r="D6" s="25" t="s">
        <v>17</v>
      </c>
      <c r="K6" s="288" t="s">
        <v>18</v>
      </c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R6" s="19"/>
      <c r="BE6" s="284"/>
      <c r="BS6" s="16" t="s">
        <v>7</v>
      </c>
    </row>
    <row r="7" spans="1:74" ht="12" customHeight="1">
      <c r="B7" s="19"/>
      <c r="D7" s="26" t="s">
        <v>19</v>
      </c>
      <c r="K7" s="24" t="s">
        <v>20</v>
      </c>
      <c r="AK7" s="26" t="s">
        <v>21</v>
      </c>
      <c r="AN7" s="24" t="s">
        <v>22</v>
      </c>
      <c r="AR7" s="19"/>
      <c r="BE7" s="284"/>
      <c r="BS7" s="16" t="s">
        <v>7</v>
      </c>
    </row>
    <row r="8" spans="1:74" ht="12" customHeight="1">
      <c r="B8" s="19"/>
      <c r="D8" s="26" t="s">
        <v>23</v>
      </c>
      <c r="K8" s="24" t="s">
        <v>24</v>
      </c>
      <c r="AK8" s="26" t="s">
        <v>25</v>
      </c>
      <c r="AN8" s="27" t="s">
        <v>26</v>
      </c>
      <c r="AR8" s="19"/>
      <c r="BE8" s="284"/>
      <c r="BS8" s="16" t="s">
        <v>7</v>
      </c>
    </row>
    <row r="9" spans="1:74" ht="29.25" customHeight="1">
      <c r="B9" s="19"/>
      <c r="D9" s="23" t="s">
        <v>27</v>
      </c>
      <c r="K9" s="28" t="s">
        <v>28</v>
      </c>
      <c r="AK9" s="23" t="s">
        <v>29</v>
      </c>
      <c r="AN9" s="28" t="s">
        <v>30</v>
      </c>
      <c r="AR9" s="19"/>
      <c r="BE9" s="284"/>
      <c r="BS9" s="16" t="s">
        <v>7</v>
      </c>
    </row>
    <row r="10" spans="1:74" ht="12" customHeight="1">
      <c r="B10" s="19"/>
      <c r="D10" s="26" t="s">
        <v>31</v>
      </c>
      <c r="AK10" s="26" t="s">
        <v>32</v>
      </c>
      <c r="AN10" s="24" t="s">
        <v>3</v>
      </c>
      <c r="AR10" s="19"/>
      <c r="BE10" s="284"/>
      <c r="BS10" s="16" t="s">
        <v>7</v>
      </c>
    </row>
    <row r="11" spans="1:74" ht="18.399999999999999" customHeight="1">
      <c r="B11" s="19"/>
      <c r="E11" s="24" t="s">
        <v>33</v>
      </c>
      <c r="AK11" s="26" t="s">
        <v>34</v>
      </c>
      <c r="AN11" s="24" t="s">
        <v>3</v>
      </c>
      <c r="AR11" s="19"/>
      <c r="BE11" s="284"/>
      <c r="BS11" s="16" t="s">
        <v>7</v>
      </c>
    </row>
    <row r="12" spans="1:74" ht="6.95" customHeight="1">
      <c r="B12" s="19"/>
      <c r="AR12" s="19"/>
      <c r="BE12" s="284"/>
      <c r="BS12" s="16" t="s">
        <v>7</v>
      </c>
    </row>
    <row r="13" spans="1:74" ht="12" customHeight="1">
      <c r="B13" s="19"/>
      <c r="D13" s="26" t="s">
        <v>35</v>
      </c>
      <c r="AK13" s="26" t="s">
        <v>32</v>
      </c>
      <c r="AN13" s="29" t="s">
        <v>36</v>
      </c>
      <c r="AR13" s="19"/>
      <c r="BE13" s="284"/>
      <c r="BS13" s="16" t="s">
        <v>7</v>
      </c>
    </row>
    <row r="14" spans="1:74" ht="12.75">
      <c r="B14" s="19"/>
      <c r="E14" s="289" t="s">
        <v>36</v>
      </c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6" t="s">
        <v>34</v>
      </c>
      <c r="AN14" s="29" t="s">
        <v>36</v>
      </c>
      <c r="AR14" s="19"/>
      <c r="BE14" s="284"/>
      <c r="BS14" s="16" t="s">
        <v>7</v>
      </c>
    </row>
    <row r="15" spans="1:74" ht="6.95" customHeight="1">
      <c r="B15" s="19"/>
      <c r="AR15" s="19"/>
      <c r="BE15" s="284"/>
      <c r="BS15" s="16" t="s">
        <v>4</v>
      </c>
    </row>
    <row r="16" spans="1:74" ht="12" customHeight="1">
      <c r="B16" s="19"/>
      <c r="D16" s="26" t="s">
        <v>37</v>
      </c>
      <c r="AK16" s="26" t="s">
        <v>32</v>
      </c>
      <c r="AN16" s="24" t="s">
        <v>38</v>
      </c>
      <c r="AR16" s="19"/>
      <c r="BE16" s="284"/>
      <c r="BS16" s="16" t="s">
        <v>4</v>
      </c>
    </row>
    <row r="17" spans="2:71" ht="18.399999999999999" customHeight="1">
      <c r="B17" s="19"/>
      <c r="E17" s="24" t="s">
        <v>39</v>
      </c>
      <c r="AK17" s="26" t="s">
        <v>34</v>
      </c>
      <c r="AN17" s="24" t="s">
        <v>40</v>
      </c>
      <c r="AR17" s="19"/>
      <c r="BE17" s="284"/>
      <c r="BS17" s="16" t="s">
        <v>41</v>
      </c>
    </row>
    <row r="18" spans="2:71" ht="6.95" customHeight="1">
      <c r="B18" s="19"/>
      <c r="AR18" s="19"/>
      <c r="BE18" s="284"/>
      <c r="BS18" s="16" t="s">
        <v>7</v>
      </c>
    </row>
    <row r="19" spans="2:71" ht="12" customHeight="1">
      <c r="B19" s="19"/>
      <c r="D19" s="26" t="s">
        <v>42</v>
      </c>
      <c r="AK19" s="26" t="s">
        <v>32</v>
      </c>
      <c r="AN19" s="24" t="s">
        <v>38</v>
      </c>
      <c r="AR19" s="19"/>
      <c r="BE19" s="284"/>
      <c r="BS19" s="16" t="s">
        <v>7</v>
      </c>
    </row>
    <row r="20" spans="2:71" ht="18.399999999999999" customHeight="1">
      <c r="B20" s="19"/>
      <c r="E20" s="24" t="s">
        <v>39</v>
      </c>
      <c r="AK20" s="26" t="s">
        <v>34</v>
      </c>
      <c r="AN20" s="24" t="s">
        <v>40</v>
      </c>
      <c r="AR20" s="19"/>
      <c r="BE20" s="284"/>
      <c r="BS20" s="16" t="s">
        <v>4</v>
      </c>
    </row>
    <row r="21" spans="2:71" ht="6.95" customHeight="1">
      <c r="B21" s="19"/>
      <c r="AR21" s="19"/>
      <c r="BE21" s="284"/>
    </row>
    <row r="22" spans="2:71" ht="12" customHeight="1">
      <c r="B22" s="19"/>
      <c r="D22" s="26" t="s">
        <v>43</v>
      </c>
      <c r="AR22" s="19"/>
      <c r="BE22" s="284"/>
    </row>
    <row r="23" spans="2:71" ht="47.25" customHeight="1">
      <c r="B23" s="19"/>
      <c r="E23" s="291" t="s">
        <v>44</v>
      </c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R23" s="19"/>
      <c r="BE23" s="284"/>
    </row>
    <row r="24" spans="2:71" ht="6.95" customHeight="1">
      <c r="B24" s="19"/>
      <c r="AR24" s="19"/>
      <c r="BE24" s="284"/>
    </row>
    <row r="25" spans="2:71" ht="6.95" customHeight="1">
      <c r="B25" s="19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19"/>
      <c r="BE25" s="284"/>
    </row>
    <row r="26" spans="2:71" s="1" customFormat="1" ht="25.9" customHeight="1">
      <c r="B26" s="32"/>
      <c r="D26" s="33" t="s">
        <v>45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2">
        <f>ROUND(AG54,2)</f>
        <v>0</v>
      </c>
      <c r="AL26" s="293"/>
      <c r="AM26" s="293"/>
      <c r="AN26" s="293"/>
      <c r="AO26" s="293"/>
      <c r="AR26" s="32"/>
      <c r="BE26" s="284"/>
    </row>
    <row r="27" spans="2:71" s="1" customFormat="1" ht="6.95" customHeight="1">
      <c r="B27" s="32"/>
      <c r="AR27" s="32"/>
      <c r="BE27" s="284"/>
    </row>
    <row r="28" spans="2:71" s="1" customFormat="1" ht="12.75">
      <c r="B28" s="32"/>
      <c r="L28" s="294" t="s">
        <v>46</v>
      </c>
      <c r="M28" s="294"/>
      <c r="N28" s="294"/>
      <c r="O28" s="294"/>
      <c r="P28" s="294"/>
      <c r="W28" s="294" t="s">
        <v>47</v>
      </c>
      <c r="X28" s="294"/>
      <c r="Y28" s="294"/>
      <c r="Z28" s="294"/>
      <c r="AA28" s="294"/>
      <c r="AB28" s="294"/>
      <c r="AC28" s="294"/>
      <c r="AD28" s="294"/>
      <c r="AE28" s="294"/>
      <c r="AK28" s="294" t="s">
        <v>48</v>
      </c>
      <c r="AL28" s="294"/>
      <c r="AM28" s="294"/>
      <c r="AN28" s="294"/>
      <c r="AO28" s="294"/>
      <c r="AR28" s="32"/>
      <c r="BE28" s="284"/>
    </row>
    <row r="29" spans="2:71" s="2" customFormat="1" ht="14.45" customHeight="1">
      <c r="B29" s="36"/>
      <c r="D29" s="26" t="s">
        <v>49</v>
      </c>
      <c r="F29" s="26" t="s">
        <v>50</v>
      </c>
      <c r="L29" s="297">
        <v>0.21</v>
      </c>
      <c r="M29" s="296"/>
      <c r="N29" s="296"/>
      <c r="O29" s="296"/>
      <c r="P29" s="296"/>
      <c r="W29" s="295">
        <f>ROUND(AZ54, 2)</f>
        <v>0</v>
      </c>
      <c r="X29" s="296"/>
      <c r="Y29" s="296"/>
      <c r="Z29" s="296"/>
      <c r="AA29" s="296"/>
      <c r="AB29" s="296"/>
      <c r="AC29" s="296"/>
      <c r="AD29" s="296"/>
      <c r="AE29" s="296"/>
      <c r="AK29" s="295">
        <f>ROUND(AV54, 2)</f>
        <v>0</v>
      </c>
      <c r="AL29" s="296"/>
      <c r="AM29" s="296"/>
      <c r="AN29" s="296"/>
      <c r="AO29" s="296"/>
      <c r="AR29" s="36"/>
      <c r="BE29" s="285"/>
    </row>
    <row r="30" spans="2:71" s="2" customFormat="1" ht="14.45" customHeight="1">
      <c r="B30" s="36"/>
      <c r="F30" s="26" t="s">
        <v>51</v>
      </c>
      <c r="L30" s="297">
        <v>0.12</v>
      </c>
      <c r="M30" s="296"/>
      <c r="N30" s="296"/>
      <c r="O30" s="296"/>
      <c r="P30" s="296"/>
      <c r="W30" s="295">
        <f>ROUND(BA54, 2)</f>
        <v>0</v>
      </c>
      <c r="X30" s="296"/>
      <c r="Y30" s="296"/>
      <c r="Z30" s="296"/>
      <c r="AA30" s="296"/>
      <c r="AB30" s="296"/>
      <c r="AC30" s="296"/>
      <c r="AD30" s="296"/>
      <c r="AE30" s="296"/>
      <c r="AK30" s="295">
        <f>ROUND(AW54, 2)</f>
        <v>0</v>
      </c>
      <c r="AL30" s="296"/>
      <c r="AM30" s="296"/>
      <c r="AN30" s="296"/>
      <c r="AO30" s="296"/>
      <c r="AR30" s="36"/>
      <c r="BE30" s="285"/>
    </row>
    <row r="31" spans="2:71" s="2" customFormat="1" ht="14.45" hidden="1" customHeight="1">
      <c r="B31" s="36"/>
      <c r="F31" s="26" t="s">
        <v>52</v>
      </c>
      <c r="L31" s="297">
        <v>0.21</v>
      </c>
      <c r="M31" s="296"/>
      <c r="N31" s="296"/>
      <c r="O31" s="296"/>
      <c r="P31" s="296"/>
      <c r="W31" s="295">
        <f>ROUND(BB54, 2)</f>
        <v>0</v>
      </c>
      <c r="X31" s="296"/>
      <c r="Y31" s="296"/>
      <c r="Z31" s="296"/>
      <c r="AA31" s="296"/>
      <c r="AB31" s="296"/>
      <c r="AC31" s="296"/>
      <c r="AD31" s="296"/>
      <c r="AE31" s="296"/>
      <c r="AK31" s="295">
        <v>0</v>
      </c>
      <c r="AL31" s="296"/>
      <c r="AM31" s="296"/>
      <c r="AN31" s="296"/>
      <c r="AO31" s="296"/>
      <c r="AR31" s="36"/>
      <c r="BE31" s="285"/>
    </row>
    <row r="32" spans="2:71" s="2" customFormat="1" ht="14.45" hidden="1" customHeight="1">
      <c r="B32" s="36"/>
      <c r="F32" s="26" t="s">
        <v>53</v>
      </c>
      <c r="L32" s="297">
        <v>0.12</v>
      </c>
      <c r="M32" s="296"/>
      <c r="N32" s="296"/>
      <c r="O32" s="296"/>
      <c r="P32" s="296"/>
      <c r="W32" s="295">
        <f>ROUND(BC54, 2)</f>
        <v>0</v>
      </c>
      <c r="X32" s="296"/>
      <c r="Y32" s="296"/>
      <c r="Z32" s="296"/>
      <c r="AA32" s="296"/>
      <c r="AB32" s="296"/>
      <c r="AC32" s="296"/>
      <c r="AD32" s="296"/>
      <c r="AE32" s="296"/>
      <c r="AK32" s="295">
        <v>0</v>
      </c>
      <c r="AL32" s="296"/>
      <c r="AM32" s="296"/>
      <c r="AN32" s="296"/>
      <c r="AO32" s="296"/>
      <c r="AR32" s="36"/>
      <c r="BE32" s="285"/>
    </row>
    <row r="33" spans="2:44" s="2" customFormat="1" ht="14.45" hidden="1" customHeight="1">
      <c r="B33" s="36"/>
      <c r="F33" s="26" t="s">
        <v>54</v>
      </c>
      <c r="L33" s="297">
        <v>0</v>
      </c>
      <c r="M33" s="296"/>
      <c r="N33" s="296"/>
      <c r="O33" s="296"/>
      <c r="P33" s="296"/>
      <c r="W33" s="295">
        <f>ROUND(BD54, 2)</f>
        <v>0</v>
      </c>
      <c r="X33" s="296"/>
      <c r="Y33" s="296"/>
      <c r="Z33" s="296"/>
      <c r="AA33" s="296"/>
      <c r="AB33" s="296"/>
      <c r="AC33" s="296"/>
      <c r="AD33" s="296"/>
      <c r="AE33" s="296"/>
      <c r="AK33" s="295">
        <v>0</v>
      </c>
      <c r="AL33" s="296"/>
      <c r="AM33" s="296"/>
      <c r="AN33" s="296"/>
      <c r="AO33" s="296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55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56</v>
      </c>
      <c r="U35" s="39"/>
      <c r="V35" s="39"/>
      <c r="W35" s="39"/>
      <c r="X35" s="301" t="s">
        <v>57</v>
      </c>
      <c r="Y35" s="299"/>
      <c r="Z35" s="299"/>
      <c r="AA35" s="299"/>
      <c r="AB35" s="299"/>
      <c r="AC35" s="39"/>
      <c r="AD35" s="39"/>
      <c r="AE35" s="39"/>
      <c r="AF35" s="39"/>
      <c r="AG35" s="39"/>
      <c r="AH35" s="39"/>
      <c r="AI35" s="39"/>
      <c r="AJ35" s="39"/>
      <c r="AK35" s="298">
        <f>SUM(AK26:AK33)</f>
        <v>0</v>
      </c>
      <c r="AL35" s="299"/>
      <c r="AM35" s="299"/>
      <c r="AN35" s="299"/>
      <c r="AO35" s="300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0" t="s">
        <v>58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6" t="s">
        <v>14</v>
      </c>
      <c r="L44" s="3" t="str">
        <f>K5</f>
        <v>mvnkos</v>
      </c>
      <c r="AR44" s="45"/>
    </row>
    <row r="45" spans="2:44" s="4" customFormat="1" ht="36.950000000000003" customHeight="1">
      <c r="B45" s="46"/>
      <c r="C45" s="47" t="s">
        <v>17</v>
      </c>
      <c r="L45" s="265" t="str">
        <f>K6</f>
        <v>Malá vodní nádrž Kosobody-střední rekonstrukce</v>
      </c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6"/>
      <c r="AK45" s="266"/>
      <c r="AL45" s="266"/>
      <c r="AM45" s="266"/>
      <c r="AN45" s="266"/>
      <c r="AO45" s="266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6" t="s">
        <v>23</v>
      </c>
      <c r="L47" s="48" t="str">
        <f>IF(K8="","",K8)</f>
        <v>Kosobody</v>
      </c>
      <c r="AI47" s="26" t="s">
        <v>25</v>
      </c>
      <c r="AM47" s="267" t="str">
        <f>IF(AN8= "","",AN8)</f>
        <v>11. 1. 2025</v>
      </c>
      <c r="AN47" s="267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6" t="s">
        <v>31</v>
      </c>
      <c r="L49" s="3" t="str">
        <f>IF(E11= "","",E11)</f>
        <v xml:space="preserve"> </v>
      </c>
      <c r="AI49" s="26" t="s">
        <v>37</v>
      </c>
      <c r="AM49" s="268" t="str">
        <f>IF(E17="","",E17)</f>
        <v>Ing.Milan Jícha</v>
      </c>
      <c r="AN49" s="269"/>
      <c r="AO49" s="269"/>
      <c r="AP49" s="269"/>
      <c r="AR49" s="32"/>
      <c r="AS49" s="270" t="s">
        <v>59</v>
      </c>
      <c r="AT49" s="271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>
      <c r="B50" s="32"/>
      <c r="C50" s="26" t="s">
        <v>35</v>
      </c>
      <c r="L50" s="3" t="str">
        <f>IF(E14= "Vyplň údaj","",E14)</f>
        <v/>
      </c>
      <c r="AI50" s="26" t="s">
        <v>42</v>
      </c>
      <c r="AM50" s="268" t="str">
        <f>IF(E20="","",E20)</f>
        <v>Ing.Milan Jícha</v>
      </c>
      <c r="AN50" s="269"/>
      <c r="AO50" s="269"/>
      <c r="AP50" s="269"/>
      <c r="AR50" s="32"/>
      <c r="AS50" s="272"/>
      <c r="AT50" s="273"/>
      <c r="BD50" s="53"/>
    </row>
    <row r="51" spans="1:91" s="1" customFormat="1" ht="10.9" customHeight="1">
      <c r="B51" s="32"/>
      <c r="AR51" s="32"/>
      <c r="AS51" s="272"/>
      <c r="AT51" s="273"/>
      <c r="BD51" s="53"/>
    </row>
    <row r="52" spans="1:91" s="1" customFormat="1" ht="29.25" customHeight="1">
      <c r="B52" s="32"/>
      <c r="C52" s="274" t="s">
        <v>60</v>
      </c>
      <c r="D52" s="275"/>
      <c r="E52" s="275"/>
      <c r="F52" s="275"/>
      <c r="G52" s="275"/>
      <c r="H52" s="54"/>
      <c r="I52" s="277" t="s">
        <v>61</v>
      </c>
      <c r="J52" s="275"/>
      <c r="K52" s="275"/>
      <c r="L52" s="275"/>
      <c r="M52" s="275"/>
      <c r="N52" s="275"/>
      <c r="O52" s="275"/>
      <c r="P52" s="275"/>
      <c r="Q52" s="275"/>
      <c r="R52" s="275"/>
      <c r="S52" s="275"/>
      <c r="T52" s="275"/>
      <c r="U52" s="275"/>
      <c r="V52" s="275"/>
      <c r="W52" s="275"/>
      <c r="X52" s="275"/>
      <c r="Y52" s="275"/>
      <c r="Z52" s="275"/>
      <c r="AA52" s="275"/>
      <c r="AB52" s="275"/>
      <c r="AC52" s="275"/>
      <c r="AD52" s="275"/>
      <c r="AE52" s="275"/>
      <c r="AF52" s="275"/>
      <c r="AG52" s="276" t="s">
        <v>62</v>
      </c>
      <c r="AH52" s="275"/>
      <c r="AI52" s="275"/>
      <c r="AJ52" s="275"/>
      <c r="AK52" s="275"/>
      <c r="AL52" s="275"/>
      <c r="AM52" s="275"/>
      <c r="AN52" s="277" t="s">
        <v>63</v>
      </c>
      <c r="AO52" s="275"/>
      <c r="AP52" s="275"/>
      <c r="AQ52" s="55" t="s">
        <v>64</v>
      </c>
      <c r="AR52" s="32"/>
      <c r="AS52" s="56" t="s">
        <v>65</v>
      </c>
      <c r="AT52" s="57" t="s">
        <v>66</v>
      </c>
      <c r="AU52" s="57" t="s">
        <v>67</v>
      </c>
      <c r="AV52" s="57" t="s">
        <v>68</v>
      </c>
      <c r="AW52" s="57" t="s">
        <v>69</v>
      </c>
      <c r="AX52" s="57" t="s">
        <v>70</v>
      </c>
      <c r="AY52" s="57" t="s">
        <v>71</v>
      </c>
      <c r="AZ52" s="57" t="s">
        <v>72</v>
      </c>
      <c r="BA52" s="57" t="s">
        <v>73</v>
      </c>
      <c r="BB52" s="57" t="s">
        <v>74</v>
      </c>
      <c r="BC52" s="57" t="s">
        <v>75</v>
      </c>
      <c r="BD52" s="58" t="s">
        <v>76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77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81">
        <f>ROUND(SUM(AG55:AG59),2)</f>
        <v>0</v>
      </c>
      <c r="AH54" s="281"/>
      <c r="AI54" s="281"/>
      <c r="AJ54" s="281"/>
      <c r="AK54" s="281"/>
      <c r="AL54" s="281"/>
      <c r="AM54" s="281"/>
      <c r="AN54" s="282">
        <f t="shared" ref="AN54:AN59" si="0">SUM(AG54,AT54)</f>
        <v>0</v>
      </c>
      <c r="AO54" s="282"/>
      <c r="AP54" s="282"/>
      <c r="AQ54" s="64" t="s">
        <v>3</v>
      </c>
      <c r="AR54" s="60"/>
      <c r="AS54" s="65">
        <f>ROUND(SUM(AS55:AS59),2)</f>
        <v>0</v>
      </c>
      <c r="AT54" s="66">
        <f t="shared" ref="AT54:AT59" si="1">ROUND(SUM(AV54:AW54),2)</f>
        <v>0</v>
      </c>
      <c r="AU54" s="67">
        <f>ROUND(SUM(AU55:AU59),5)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ROUND(SUM(AZ55:AZ59),2)</f>
        <v>0</v>
      </c>
      <c r="BA54" s="66">
        <f>ROUND(SUM(BA55:BA59),2)</f>
        <v>0</v>
      </c>
      <c r="BB54" s="66">
        <f>ROUND(SUM(BB55:BB59),2)</f>
        <v>0</v>
      </c>
      <c r="BC54" s="66">
        <f>ROUND(SUM(BC55:BC59),2)</f>
        <v>0</v>
      </c>
      <c r="BD54" s="68">
        <f>ROUND(SUM(BD55:BD59),2)</f>
        <v>0</v>
      </c>
      <c r="BS54" s="69" t="s">
        <v>78</v>
      </c>
      <c r="BT54" s="69" t="s">
        <v>79</v>
      </c>
      <c r="BU54" s="70" t="s">
        <v>80</v>
      </c>
      <c r="BV54" s="69" t="s">
        <v>81</v>
      </c>
      <c r="BW54" s="69" t="s">
        <v>5</v>
      </c>
      <c r="BX54" s="69" t="s">
        <v>82</v>
      </c>
      <c r="CL54" s="69" t="s">
        <v>20</v>
      </c>
    </row>
    <row r="55" spans="1:91" s="6" customFormat="1" ht="24.75" customHeight="1">
      <c r="A55" s="71" t="s">
        <v>83</v>
      </c>
      <c r="B55" s="72"/>
      <c r="C55" s="73"/>
      <c r="D55" s="278" t="s">
        <v>84</v>
      </c>
      <c r="E55" s="278"/>
      <c r="F55" s="278"/>
      <c r="G55" s="278"/>
      <c r="H55" s="278"/>
      <c r="I55" s="74"/>
      <c r="J55" s="278" t="s">
        <v>85</v>
      </c>
      <c r="K55" s="278"/>
      <c r="L55" s="278"/>
      <c r="M55" s="278"/>
      <c r="N55" s="278"/>
      <c r="O55" s="278"/>
      <c r="P55" s="278"/>
      <c r="Q55" s="278"/>
      <c r="R55" s="278"/>
      <c r="S55" s="278"/>
      <c r="T55" s="278"/>
      <c r="U55" s="278"/>
      <c r="V55" s="278"/>
      <c r="W55" s="278"/>
      <c r="X55" s="278"/>
      <c r="Y55" s="278"/>
      <c r="Z55" s="278"/>
      <c r="AA55" s="278"/>
      <c r="AB55" s="278"/>
      <c r="AC55" s="278"/>
      <c r="AD55" s="278"/>
      <c r="AE55" s="278"/>
      <c r="AF55" s="278"/>
      <c r="AG55" s="279">
        <f>'mvnkos1 - SO-1 Odstranění...'!J30</f>
        <v>0</v>
      </c>
      <c r="AH55" s="280"/>
      <c r="AI55" s="280"/>
      <c r="AJ55" s="280"/>
      <c r="AK55" s="280"/>
      <c r="AL55" s="280"/>
      <c r="AM55" s="280"/>
      <c r="AN55" s="279">
        <f t="shared" si="0"/>
        <v>0</v>
      </c>
      <c r="AO55" s="280"/>
      <c r="AP55" s="280"/>
      <c r="AQ55" s="75" t="s">
        <v>86</v>
      </c>
      <c r="AR55" s="72"/>
      <c r="AS55" s="76">
        <v>0</v>
      </c>
      <c r="AT55" s="77">
        <f t="shared" si="1"/>
        <v>0</v>
      </c>
      <c r="AU55" s="78">
        <f>'mvnkos1 - SO-1 Odstranění...'!P83</f>
        <v>0</v>
      </c>
      <c r="AV55" s="77">
        <f>'mvnkos1 - SO-1 Odstranění...'!J33</f>
        <v>0</v>
      </c>
      <c r="AW55" s="77">
        <f>'mvnkos1 - SO-1 Odstranění...'!J34</f>
        <v>0</v>
      </c>
      <c r="AX55" s="77">
        <f>'mvnkos1 - SO-1 Odstranění...'!J35</f>
        <v>0</v>
      </c>
      <c r="AY55" s="77">
        <f>'mvnkos1 - SO-1 Odstranění...'!J36</f>
        <v>0</v>
      </c>
      <c r="AZ55" s="77">
        <f>'mvnkos1 - SO-1 Odstranění...'!F33</f>
        <v>0</v>
      </c>
      <c r="BA55" s="77">
        <f>'mvnkos1 - SO-1 Odstranění...'!F34</f>
        <v>0</v>
      </c>
      <c r="BB55" s="77">
        <f>'mvnkos1 - SO-1 Odstranění...'!F35</f>
        <v>0</v>
      </c>
      <c r="BC55" s="77">
        <f>'mvnkos1 - SO-1 Odstranění...'!F36</f>
        <v>0</v>
      </c>
      <c r="BD55" s="79">
        <f>'mvnkos1 - SO-1 Odstranění...'!F37</f>
        <v>0</v>
      </c>
      <c r="BT55" s="80" t="s">
        <v>87</v>
      </c>
      <c r="BV55" s="80" t="s">
        <v>81</v>
      </c>
      <c r="BW55" s="80" t="s">
        <v>88</v>
      </c>
      <c r="BX55" s="80" t="s">
        <v>5</v>
      </c>
      <c r="CL55" s="80" t="s">
        <v>20</v>
      </c>
      <c r="CM55" s="80" t="s">
        <v>89</v>
      </c>
    </row>
    <row r="56" spans="1:91" s="6" customFormat="1" ht="24.75" customHeight="1">
      <c r="A56" s="71" t="s">
        <v>83</v>
      </c>
      <c r="B56" s="72"/>
      <c r="C56" s="73"/>
      <c r="D56" s="278" t="s">
        <v>90</v>
      </c>
      <c r="E56" s="278"/>
      <c r="F56" s="278"/>
      <c r="G56" s="278"/>
      <c r="H56" s="278"/>
      <c r="I56" s="74"/>
      <c r="J56" s="278" t="s">
        <v>91</v>
      </c>
      <c r="K56" s="278"/>
      <c r="L56" s="278"/>
      <c r="M56" s="278"/>
      <c r="N56" s="278"/>
      <c r="O56" s="278"/>
      <c r="P56" s="278"/>
      <c r="Q56" s="278"/>
      <c r="R56" s="278"/>
      <c r="S56" s="278"/>
      <c r="T56" s="278"/>
      <c r="U56" s="278"/>
      <c r="V56" s="278"/>
      <c r="W56" s="278"/>
      <c r="X56" s="278"/>
      <c r="Y56" s="278"/>
      <c r="Z56" s="278"/>
      <c r="AA56" s="278"/>
      <c r="AB56" s="278"/>
      <c r="AC56" s="278"/>
      <c r="AD56" s="278"/>
      <c r="AE56" s="278"/>
      <c r="AF56" s="278"/>
      <c r="AG56" s="279">
        <f>'mvnkos2 - SO-2 Rekonstruk...'!J30</f>
        <v>0</v>
      </c>
      <c r="AH56" s="280"/>
      <c r="AI56" s="280"/>
      <c r="AJ56" s="280"/>
      <c r="AK56" s="280"/>
      <c r="AL56" s="280"/>
      <c r="AM56" s="280"/>
      <c r="AN56" s="279">
        <f t="shared" si="0"/>
        <v>0</v>
      </c>
      <c r="AO56" s="280"/>
      <c r="AP56" s="280"/>
      <c r="AQ56" s="75" t="s">
        <v>86</v>
      </c>
      <c r="AR56" s="72"/>
      <c r="AS56" s="76">
        <v>0</v>
      </c>
      <c r="AT56" s="77">
        <f t="shared" si="1"/>
        <v>0</v>
      </c>
      <c r="AU56" s="78">
        <f>'mvnkos2 - SO-2 Rekonstruk...'!P94</f>
        <v>0</v>
      </c>
      <c r="AV56" s="77">
        <f>'mvnkos2 - SO-2 Rekonstruk...'!J33</f>
        <v>0</v>
      </c>
      <c r="AW56" s="77">
        <f>'mvnkos2 - SO-2 Rekonstruk...'!J34</f>
        <v>0</v>
      </c>
      <c r="AX56" s="77">
        <f>'mvnkos2 - SO-2 Rekonstruk...'!J35</f>
        <v>0</v>
      </c>
      <c r="AY56" s="77">
        <f>'mvnkos2 - SO-2 Rekonstruk...'!J36</f>
        <v>0</v>
      </c>
      <c r="AZ56" s="77">
        <f>'mvnkos2 - SO-2 Rekonstruk...'!F33</f>
        <v>0</v>
      </c>
      <c r="BA56" s="77">
        <f>'mvnkos2 - SO-2 Rekonstruk...'!F34</f>
        <v>0</v>
      </c>
      <c r="BB56" s="77">
        <f>'mvnkos2 - SO-2 Rekonstruk...'!F35</f>
        <v>0</v>
      </c>
      <c r="BC56" s="77">
        <f>'mvnkos2 - SO-2 Rekonstruk...'!F36</f>
        <v>0</v>
      </c>
      <c r="BD56" s="79">
        <f>'mvnkos2 - SO-2 Rekonstruk...'!F37</f>
        <v>0</v>
      </c>
      <c r="BT56" s="80" t="s">
        <v>87</v>
      </c>
      <c r="BV56" s="80" t="s">
        <v>81</v>
      </c>
      <c r="BW56" s="80" t="s">
        <v>92</v>
      </c>
      <c r="BX56" s="80" t="s">
        <v>5</v>
      </c>
      <c r="CL56" s="80" t="s">
        <v>20</v>
      </c>
      <c r="CM56" s="80" t="s">
        <v>89</v>
      </c>
    </row>
    <row r="57" spans="1:91" s="6" customFormat="1" ht="24.75" customHeight="1">
      <c r="A57" s="71" t="s">
        <v>83</v>
      </c>
      <c r="B57" s="72"/>
      <c r="C57" s="73"/>
      <c r="D57" s="278" t="s">
        <v>93</v>
      </c>
      <c r="E57" s="278"/>
      <c r="F57" s="278"/>
      <c r="G57" s="278"/>
      <c r="H57" s="278"/>
      <c r="I57" s="74"/>
      <c r="J57" s="278" t="s">
        <v>94</v>
      </c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8"/>
      <c r="AA57" s="278"/>
      <c r="AB57" s="278"/>
      <c r="AC57" s="278"/>
      <c r="AD57" s="278"/>
      <c r="AE57" s="278"/>
      <c r="AF57" s="278"/>
      <c r="AG57" s="279">
        <f>'mvnkos3 - SO-3 Kácení'!J30</f>
        <v>0</v>
      </c>
      <c r="AH57" s="280"/>
      <c r="AI57" s="280"/>
      <c r="AJ57" s="280"/>
      <c r="AK57" s="280"/>
      <c r="AL57" s="280"/>
      <c r="AM57" s="280"/>
      <c r="AN57" s="279">
        <f t="shared" si="0"/>
        <v>0</v>
      </c>
      <c r="AO57" s="280"/>
      <c r="AP57" s="280"/>
      <c r="AQ57" s="75" t="s">
        <v>86</v>
      </c>
      <c r="AR57" s="72"/>
      <c r="AS57" s="76">
        <v>0</v>
      </c>
      <c r="AT57" s="77">
        <f t="shared" si="1"/>
        <v>0</v>
      </c>
      <c r="AU57" s="78">
        <f>'mvnkos3 - SO-3 Kácení'!P82</f>
        <v>0</v>
      </c>
      <c r="AV57" s="77">
        <f>'mvnkos3 - SO-3 Kácení'!J33</f>
        <v>0</v>
      </c>
      <c r="AW57" s="77">
        <f>'mvnkos3 - SO-3 Kácení'!J34</f>
        <v>0</v>
      </c>
      <c r="AX57" s="77">
        <f>'mvnkos3 - SO-3 Kácení'!J35</f>
        <v>0</v>
      </c>
      <c r="AY57" s="77">
        <f>'mvnkos3 - SO-3 Kácení'!J36</f>
        <v>0</v>
      </c>
      <c r="AZ57" s="77">
        <f>'mvnkos3 - SO-3 Kácení'!F33</f>
        <v>0</v>
      </c>
      <c r="BA57" s="77">
        <f>'mvnkos3 - SO-3 Kácení'!F34</f>
        <v>0</v>
      </c>
      <c r="BB57" s="77">
        <f>'mvnkos3 - SO-3 Kácení'!F35</f>
        <v>0</v>
      </c>
      <c r="BC57" s="77">
        <f>'mvnkos3 - SO-3 Kácení'!F36</f>
        <v>0</v>
      </c>
      <c r="BD57" s="79">
        <f>'mvnkos3 - SO-3 Kácení'!F37</f>
        <v>0</v>
      </c>
      <c r="BT57" s="80" t="s">
        <v>87</v>
      </c>
      <c r="BV57" s="80" t="s">
        <v>81</v>
      </c>
      <c r="BW57" s="80" t="s">
        <v>95</v>
      </c>
      <c r="BX57" s="80" t="s">
        <v>5</v>
      </c>
      <c r="CL57" s="80" t="s">
        <v>20</v>
      </c>
      <c r="CM57" s="80" t="s">
        <v>89</v>
      </c>
    </row>
    <row r="58" spans="1:91" s="6" customFormat="1" ht="24.75" customHeight="1">
      <c r="A58" s="71" t="s">
        <v>83</v>
      </c>
      <c r="B58" s="72"/>
      <c r="C58" s="73"/>
      <c r="D58" s="278" t="s">
        <v>96</v>
      </c>
      <c r="E58" s="278"/>
      <c r="F58" s="278"/>
      <c r="G58" s="278"/>
      <c r="H58" s="278"/>
      <c r="I58" s="74"/>
      <c r="J58" s="278" t="s">
        <v>97</v>
      </c>
      <c r="K58" s="278"/>
      <c r="L58" s="278"/>
      <c r="M58" s="278"/>
      <c r="N58" s="278"/>
      <c r="O58" s="278"/>
      <c r="P58" s="278"/>
      <c r="Q58" s="278"/>
      <c r="R58" s="278"/>
      <c r="S58" s="278"/>
      <c r="T58" s="278"/>
      <c r="U58" s="278"/>
      <c r="V58" s="278"/>
      <c r="W58" s="278"/>
      <c r="X58" s="278"/>
      <c r="Y58" s="278"/>
      <c r="Z58" s="278"/>
      <c r="AA58" s="278"/>
      <c r="AB58" s="278"/>
      <c r="AC58" s="278"/>
      <c r="AD58" s="278"/>
      <c r="AE58" s="278"/>
      <c r="AF58" s="278"/>
      <c r="AG58" s="279">
        <f>'mvnkos4 - SO-4 Náhradní v...'!J30</f>
        <v>0</v>
      </c>
      <c r="AH58" s="280"/>
      <c r="AI58" s="280"/>
      <c r="AJ58" s="280"/>
      <c r="AK58" s="280"/>
      <c r="AL58" s="280"/>
      <c r="AM58" s="280"/>
      <c r="AN58" s="279">
        <f t="shared" si="0"/>
        <v>0</v>
      </c>
      <c r="AO58" s="280"/>
      <c r="AP58" s="280"/>
      <c r="AQ58" s="75" t="s">
        <v>86</v>
      </c>
      <c r="AR58" s="72"/>
      <c r="AS58" s="76">
        <v>0</v>
      </c>
      <c r="AT58" s="77">
        <f t="shared" si="1"/>
        <v>0</v>
      </c>
      <c r="AU58" s="78">
        <f>'mvnkos4 - SO-4 Náhradní v...'!P82</f>
        <v>0</v>
      </c>
      <c r="AV58" s="77">
        <f>'mvnkos4 - SO-4 Náhradní v...'!J33</f>
        <v>0</v>
      </c>
      <c r="AW58" s="77">
        <f>'mvnkos4 - SO-4 Náhradní v...'!J34</f>
        <v>0</v>
      </c>
      <c r="AX58" s="77">
        <f>'mvnkos4 - SO-4 Náhradní v...'!J35</f>
        <v>0</v>
      </c>
      <c r="AY58" s="77">
        <f>'mvnkos4 - SO-4 Náhradní v...'!J36</f>
        <v>0</v>
      </c>
      <c r="AZ58" s="77">
        <f>'mvnkos4 - SO-4 Náhradní v...'!F33</f>
        <v>0</v>
      </c>
      <c r="BA58" s="77">
        <f>'mvnkos4 - SO-4 Náhradní v...'!F34</f>
        <v>0</v>
      </c>
      <c r="BB58" s="77">
        <f>'mvnkos4 - SO-4 Náhradní v...'!F35</f>
        <v>0</v>
      </c>
      <c r="BC58" s="77">
        <f>'mvnkos4 - SO-4 Náhradní v...'!F36</f>
        <v>0</v>
      </c>
      <c r="BD58" s="79">
        <f>'mvnkos4 - SO-4 Náhradní v...'!F37</f>
        <v>0</v>
      </c>
      <c r="BT58" s="80" t="s">
        <v>87</v>
      </c>
      <c r="BV58" s="80" t="s">
        <v>81</v>
      </c>
      <c r="BW58" s="80" t="s">
        <v>98</v>
      </c>
      <c r="BX58" s="80" t="s">
        <v>5</v>
      </c>
      <c r="CL58" s="80" t="s">
        <v>20</v>
      </c>
      <c r="CM58" s="80" t="s">
        <v>89</v>
      </c>
    </row>
    <row r="59" spans="1:91" s="6" customFormat="1" ht="24.75" customHeight="1">
      <c r="A59" s="71" t="s">
        <v>83</v>
      </c>
      <c r="B59" s="72"/>
      <c r="C59" s="73"/>
      <c r="D59" s="278" t="s">
        <v>99</v>
      </c>
      <c r="E59" s="278"/>
      <c r="F59" s="278"/>
      <c r="G59" s="278"/>
      <c r="H59" s="278"/>
      <c r="I59" s="74"/>
      <c r="J59" s="278" t="s">
        <v>100</v>
      </c>
      <c r="K59" s="278"/>
      <c r="L59" s="278"/>
      <c r="M59" s="278"/>
      <c r="N59" s="278"/>
      <c r="O59" s="278"/>
      <c r="P59" s="278"/>
      <c r="Q59" s="278"/>
      <c r="R59" s="278"/>
      <c r="S59" s="278"/>
      <c r="T59" s="278"/>
      <c r="U59" s="278"/>
      <c r="V59" s="278"/>
      <c r="W59" s="278"/>
      <c r="X59" s="278"/>
      <c r="Y59" s="278"/>
      <c r="Z59" s="278"/>
      <c r="AA59" s="278"/>
      <c r="AB59" s="278"/>
      <c r="AC59" s="278"/>
      <c r="AD59" s="278"/>
      <c r="AE59" s="278"/>
      <c r="AF59" s="278"/>
      <c r="AG59" s="279">
        <f>'mvnkos5 - SO-5 VON'!J30</f>
        <v>0</v>
      </c>
      <c r="AH59" s="280"/>
      <c r="AI59" s="280"/>
      <c r="AJ59" s="280"/>
      <c r="AK59" s="280"/>
      <c r="AL59" s="280"/>
      <c r="AM59" s="280"/>
      <c r="AN59" s="279">
        <f t="shared" si="0"/>
        <v>0</v>
      </c>
      <c r="AO59" s="280"/>
      <c r="AP59" s="280"/>
      <c r="AQ59" s="75" t="s">
        <v>86</v>
      </c>
      <c r="AR59" s="72"/>
      <c r="AS59" s="81">
        <v>0</v>
      </c>
      <c r="AT59" s="82">
        <f t="shared" si="1"/>
        <v>0</v>
      </c>
      <c r="AU59" s="83">
        <f>'mvnkos5 - SO-5 VON'!P81</f>
        <v>0</v>
      </c>
      <c r="AV59" s="82">
        <f>'mvnkos5 - SO-5 VON'!J33</f>
        <v>0</v>
      </c>
      <c r="AW59" s="82">
        <f>'mvnkos5 - SO-5 VON'!J34</f>
        <v>0</v>
      </c>
      <c r="AX59" s="82">
        <f>'mvnkos5 - SO-5 VON'!J35</f>
        <v>0</v>
      </c>
      <c r="AY59" s="82">
        <f>'mvnkos5 - SO-5 VON'!J36</f>
        <v>0</v>
      </c>
      <c r="AZ59" s="82">
        <f>'mvnkos5 - SO-5 VON'!F33</f>
        <v>0</v>
      </c>
      <c r="BA59" s="82">
        <f>'mvnkos5 - SO-5 VON'!F34</f>
        <v>0</v>
      </c>
      <c r="BB59" s="82">
        <f>'mvnkos5 - SO-5 VON'!F35</f>
        <v>0</v>
      </c>
      <c r="BC59" s="82">
        <f>'mvnkos5 - SO-5 VON'!F36</f>
        <v>0</v>
      </c>
      <c r="BD59" s="84">
        <f>'mvnkos5 - SO-5 VON'!F37</f>
        <v>0</v>
      </c>
      <c r="BT59" s="80" t="s">
        <v>87</v>
      </c>
      <c r="BV59" s="80" t="s">
        <v>81</v>
      </c>
      <c r="BW59" s="80" t="s">
        <v>101</v>
      </c>
      <c r="BX59" s="80" t="s">
        <v>5</v>
      </c>
      <c r="CL59" s="80" t="s">
        <v>20</v>
      </c>
      <c r="CM59" s="80" t="s">
        <v>89</v>
      </c>
    </row>
    <row r="60" spans="1:91" s="1" customFormat="1" ht="30" customHeight="1">
      <c r="B60" s="32"/>
      <c r="AR60" s="32"/>
    </row>
    <row r="61" spans="1:91" s="1" customFormat="1" ht="6.95" customHeight="1"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32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mvnkos1 - SO-1 Odstranění...'!C2" display="/" xr:uid="{00000000-0004-0000-0000-000000000000}"/>
    <hyperlink ref="A56" location="'mvnkos2 - SO-2 Rekonstruk...'!C2" display="/" xr:uid="{00000000-0004-0000-0000-000001000000}"/>
    <hyperlink ref="A57" location="'mvnkos3 - SO-3 Kácení'!C2" display="/" xr:uid="{00000000-0004-0000-0000-000002000000}"/>
    <hyperlink ref="A58" location="'mvnkos4 - SO-4 Náhradní v...'!C2" display="/" xr:uid="{00000000-0004-0000-0000-000003000000}"/>
    <hyperlink ref="A59" location="'mvnkos5 - SO-5 VON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9"/>
  <sheetViews>
    <sheetView showGridLines="0" workbookViewId="0">
      <selection activeCell="E112" sqref="E11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 t="s">
        <v>6</v>
      </c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6" t="s">
        <v>88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102</v>
      </c>
      <c r="L4" s="19"/>
      <c r="M4" s="85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16.5" customHeight="1">
      <c r="B7" s="19"/>
      <c r="E7" s="303" t="str">
        <f>'Rekapitulace stavby'!K6</f>
        <v>Malá vodní nádrž Kosobody-střední rekonstrukce</v>
      </c>
      <c r="F7" s="304"/>
      <c r="G7" s="304"/>
      <c r="H7" s="304"/>
      <c r="L7" s="19"/>
    </row>
    <row r="8" spans="2:46" s="1" customFormat="1" ht="12" customHeight="1">
      <c r="B8" s="32"/>
      <c r="D8" s="26" t="s">
        <v>103</v>
      </c>
      <c r="L8" s="32"/>
    </row>
    <row r="9" spans="2:46" s="1" customFormat="1" ht="16.5" customHeight="1">
      <c r="B9" s="32"/>
      <c r="E9" s="265" t="s">
        <v>104</v>
      </c>
      <c r="F9" s="305"/>
      <c r="G9" s="305"/>
      <c r="H9" s="305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6" t="s">
        <v>19</v>
      </c>
      <c r="F11" s="24" t="s">
        <v>20</v>
      </c>
      <c r="I11" s="26" t="s">
        <v>21</v>
      </c>
      <c r="J11" s="24" t="s">
        <v>3</v>
      </c>
      <c r="L11" s="32"/>
    </row>
    <row r="12" spans="2:46" s="1" customFormat="1" ht="12" customHeight="1">
      <c r="B12" s="32"/>
      <c r="D12" s="26" t="s">
        <v>23</v>
      </c>
      <c r="F12" s="24" t="s">
        <v>24</v>
      </c>
      <c r="I12" s="26" t="s">
        <v>25</v>
      </c>
      <c r="J12" s="49" t="str">
        <f>'Rekapitulace stavby'!AN8</f>
        <v>11. 1. 2025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6" t="s">
        <v>31</v>
      </c>
      <c r="I14" s="26" t="s">
        <v>32</v>
      </c>
      <c r="J14" s="24" t="str">
        <f>IF('Rekapitulace stavby'!AN10="","",'Rekapitulace stavby'!AN10)</f>
        <v/>
      </c>
      <c r="L14" s="32"/>
    </row>
    <row r="15" spans="2:46" s="1" customFormat="1" ht="18" customHeight="1">
      <c r="B15" s="32"/>
      <c r="E15" s="24" t="str">
        <f>IF('Rekapitulace stavby'!E11="","",'Rekapitulace stavby'!E11)</f>
        <v xml:space="preserve"> </v>
      </c>
      <c r="I15" s="26" t="s">
        <v>34</v>
      </c>
      <c r="J15" s="24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6" t="s">
        <v>35</v>
      </c>
      <c r="I17" s="26" t="s">
        <v>32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306" t="str">
        <f>'Rekapitulace stavby'!E14</f>
        <v>Vyplň údaj</v>
      </c>
      <c r="F18" s="286"/>
      <c r="G18" s="286"/>
      <c r="H18" s="286"/>
      <c r="I18" s="26" t="s">
        <v>34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37</v>
      </c>
      <c r="I20" s="26" t="s">
        <v>32</v>
      </c>
      <c r="J20" s="24" t="s">
        <v>38</v>
      </c>
      <c r="L20" s="32"/>
    </row>
    <row r="21" spans="2:12" s="1" customFormat="1" ht="18" customHeight="1">
      <c r="B21" s="32"/>
      <c r="E21" s="24" t="s">
        <v>39</v>
      </c>
      <c r="I21" s="26" t="s">
        <v>34</v>
      </c>
      <c r="J21" s="24" t="s">
        <v>40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42</v>
      </c>
      <c r="I23" s="26" t="s">
        <v>32</v>
      </c>
      <c r="J23" s="24" t="s">
        <v>38</v>
      </c>
      <c r="L23" s="32"/>
    </row>
    <row r="24" spans="2:12" s="1" customFormat="1" ht="18" customHeight="1">
      <c r="B24" s="32"/>
      <c r="E24" s="24" t="s">
        <v>39</v>
      </c>
      <c r="I24" s="26" t="s">
        <v>34</v>
      </c>
      <c r="J24" s="24" t="s">
        <v>40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43</v>
      </c>
      <c r="L26" s="32"/>
    </row>
    <row r="27" spans="2:12" s="7" customFormat="1" ht="16.5" customHeight="1">
      <c r="B27" s="86"/>
      <c r="E27" s="291" t="s">
        <v>3</v>
      </c>
      <c r="F27" s="291"/>
      <c r="G27" s="291"/>
      <c r="H27" s="291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45</v>
      </c>
      <c r="J30" s="63">
        <f>ROUND(J83,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47</v>
      </c>
      <c r="I32" s="35" t="s">
        <v>46</v>
      </c>
      <c r="J32" s="35" t="s">
        <v>48</v>
      </c>
      <c r="L32" s="32"/>
    </row>
    <row r="33" spans="2:12" s="1" customFormat="1" ht="14.45" customHeight="1">
      <c r="B33" s="32"/>
      <c r="D33" s="52" t="s">
        <v>49</v>
      </c>
      <c r="E33" s="26" t="s">
        <v>50</v>
      </c>
      <c r="F33" s="88">
        <f>ROUND((SUM(BE83:BE108)),  2)</f>
        <v>0</v>
      </c>
      <c r="I33" s="89">
        <v>0.21</v>
      </c>
      <c r="J33" s="88">
        <f>ROUND(((SUM(BE83:BE108))*I33),  2)</f>
        <v>0</v>
      </c>
      <c r="L33" s="32"/>
    </row>
    <row r="34" spans="2:12" s="1" customFormat="1" ht="14.45" customHeight="1">
      <c r="B34" s="32"/>
      <c r="E34" s="26" t="s">
        <v>51</v>
      </c>
      <c r="F34" s="88">
        <f>ROUND((SUM(BF83:BF108)),  2)</f>
        <v>0</v>
      </c>
      <c r="I34" s="89">
        <v>0.12</v>
      </c>
      <c r="J34" s="88">
        <f>ROUND(((SUM(BF83:BF108))*I34),  2)</f>
        <v>0</v>
      </c>
      <c r="L34" s="32"/>
    </row>
    <row r="35" spans="2:12" s="1" customFormat="1" ht="14.45" hidden="1" customHeight="1">
      <c r="B35" s="32"/>
      <c r="E35" s="26" t="s">
        <v>52</v>
      </c>
      <c r="F35" s="88">
        <f>ROUND((SUM(BG83:BG108)),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6" t="s">
        <v>53</v>
      </c>
      <c r="F36" s="88">
        <f>ROUND((SUM(BH83:BH108)),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6" t="s">
        <v>54</v>
      </c>
      <c r="F37" s="88">
        <f>ROUND((SUM(BI83:BI108)),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55</v>
      </c>
      <c r="E39" s="54"/>
      <c r="F39" s="54"/>
      <c r="G39" s="92" t="s">
        <v>56</v>
      </c>
      <c r="H39" s="93" t="s">
        <v>57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0" t="s">
        <v>105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6" t="s">
        <v>17</v>
      </c>
      <c r="L47" s="32"/>
    </row>
    <row r="48" spans="2:12" s="1" customFormat="1" ht="16.5" customHeight="1">
      <c r="B48" s="32"/>
      <c r="E48" s="303" t="str">
        <f>E7</f>
        <v>Malá vodní nádrž Kosobody-střední rekonstrukce</v>
      </c>
      <c r="F48" s="304"/>
      <c r="G48" s="304"/>
      <c r="H48" s="304"/>
      <c r="L48" s="32"/>
    </row>
    <row r="49" spans="2:47" s="1" customFormat="1" ht="12" customHeight="1">
      <c r="B49" s="32"/>
      <c r="C49" s="26" t="s">
        <v>103</v>
      </c>
      <c r="L49" s="32"/>
    </row>
    <row r="50" spans="2:47" s="1" customFormat="1" ht="16.5" customHeight="1">
      <c r="B50" s="32"/>
      <c r="E50" s="265" t="str">
        <f>E9</f>
        <v>mvnkos1 - SO-1 Odstranění sedimentů</v>
      </c>
      <c r="F50" s="305"/>
      <c r="G50" s="305"/>
      <c r="H50" s="305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6" t="s">
        <v>23</v>
      </c>
      <c r="F52" s="24" t="str">
        <f>F12</f>
        <v>Kosobody</v>
      </c>
      <c r="I52" s="26" t="s">
        <v>25</v>
      </c>
      <c r="J52" s="49" t="str">
        <f>IF(J12="","",J12)</f>
        <v>11. 1. 2025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6" t="s">
        <v>31</v>
      </c>
      <c r="F54" s="24" t="str">
        <f>E15</f>
        <v xml:space="preserve"> </v>
      </c>
      <c r="I54" s="26" t="s">
        <v>37</v>
      </c>
      <c r="J54" s="30" t="str">
        <f>E21</f>
        <v>Ing.Milan Jícha</v>
      </c>
      <c r="L54" s="32"/>
    </row>
    <row r="55" spans="2:47" s="1" customFormat="1" ht="15.2" customHeight="1">
      <c r="B55" s="32"/>
      <c r="C55" s="26" t="s">
        <v>35</v>
      </c>
      <c r="F55" s="24" t="str">
        <f>IF(E18="","",E18)</f>
        <v>Vyplň údaj</v>
      </c>
      <c r="I55" s="26" t="s">
        <v>42</v>
      </c>
      <c r="J55" s="30" t="str">
        <f>E24</f>
        <v>Ing.Milan Jícha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106</v>
      </c>
      <c r="D57" s="90"/>
      <c r="E57" s="90"/>
      <c r="F57" s="90"/>
      <c r="G57" s="90"/>
      <c r="H57" s="90"/>
      <c r="I57" s="90"/>
      <c r="J57" s="97" t="s">
        <v>107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77</v>
      </c>
      <c r="J59" s="63">
        <f>J83</f>
        <v>0</v>
      </c>
      <c r="L59" s="32"/>
      <c r="AU59" s="16" t="s">
        <v>108</v>
      </c>
    </row>
    <row r="60" spans="2:47" s="8" customFormat="1" ht="24.95" customHeight="1">
      <c r="B60" s="99"/>
      <c r="D60" s="100" t="s">
        <v>109</v>
      </c>
      <c r="E60" s="101"/>
      <c r="F60" s="101"/>
      <c r="G60" s="101"/>
      <c r="H60" s="101"/>
      <c r="I60" s="101"/>
      <c r="J60" s="102">
        <f>J84</f>
        <v>0</v>
      </c>
      <c r="L60" s="99"/>
    </row>
    <row r="61" spans="2:47" s="9" customFormat="1" ht="19.899999999999999" customHeight="1">
      <c r="B61" s="103"/>
      <c r="D61" s="104" t="s">
        <v>110</v>
      </c>
      <c r="E61" s="105"/>
      <c r="F61" s="105"/>
      <c r="G61" s="105"/>
      <c r="H61" s="105"/>
      <c r="I61" s="105"/>
      <c r="J61" s="106">
        <f>J85</f>
        <v>0</v>
      </c>
      <c r="L61" s="103"/>
    </row>
    <row r="62" spans="2:47" s="9" customFormat="1" ht="19.899999999999999" customHeight="1">
      <c r="B62" s="103"/>
      <c r="D62" s="104" t="s">
        <v>111</v>
      </c>
      <c r="E62" s="105"/>
      <c r="F62" s="105"/>
      <c r="G62" s="105"/>
      <c r="H62" s="105"/>
      <c r="I62" s="105"/>
      <c r="J62" s="106">
        <f>J104</f>
        <v>0</v>
      </c>
      <c r="L62" s="103"/>
    </row>
    <row r="63" spans="2:47" s="9" customFormat="1" ht="14.85" customHeight="1">
      <c r="B63" s="103"/>
      <c r="D63" s="104" t="s">
        <v>112</v>
      </c>
      <c r="E63" s="105"/>
      <c r="F63" s="105"/>
      <c r="G63" s="105"/>
      <c r="H63" s="105"/>
      <c r="I63" s="105"/>
      <c r="J63" s="106">
        <f>J105</f>
        <v>0</v>
      </c>
      <c r="L63" s="103"/>
    </row>
    <row r="64" spans="2:47" s="1" customFormat="1" ht="21.75" customHeight="1">
      <c r="B64" s="32"/>
      <c r="L64" s="32"/>
    </row>
    <row r="65" spans="2:12" s="1" customFormat="1" ht="6.95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2"/>
    </row>
    <row r="69" spans="2:12" s="1" customFormat="1" ht="6.95" customHeight="1"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32"/>
    </row>
    <row r="70" spans="2:12" s="1" customFormat="1" ht="24.95" customHeight="1">
      <c r="B70" s="32"/>
      <c r="C70" s="20" t="s">
        <v>113</v>
      </c>
      <c r="L70" s="32"/>
    </row>
    <row r="71" spans="2:12" s="1" customFormat="1" ht="6.95" customHeight="1">
      <c r="B71" s="32"/>
      <c r="L71" s="32"/>
    </row>
    <row r="72" spans="2:12" s="1" customFormat="1" ht="12" customHeight="1">
      <c r="B72" s="32"/>
      <c r="C72" s="26" t="s">
        <v>17</v>
      </c>
      <c r="L72" s="32"/>
    </row>
    <row r="73" spans="2:12" s="1" customFormat="1" ht="16.5" customHeight="1">
      <c r="B73" s="32"/>
      <c r="E73" s="303" t="str">
        <f>E7</f>
        <v>Malá vodní nádrž Kosobody-střední rekonstrukce</v>
      </c>
      <c r="F73" s="304"/>
      <c r="G73" s="304"/>
      <c r="H73" s="304"/>
      <c r="L73" s="32"/>
    </row>
    <row r="74" spans="2:12" s="1" customFormat="1" ht="12" customHeight="1">
      <c r="B74" s="32"/>
      <c r="C74" s="26" t="s">
        <v>103</v>
      </c>
      <c r="L74" s="32"/>
    </row>
    <row r="75" spans="2:12" s="1" customFormat="1" ht="16.5" customHeight="1">
      <c r="B75" s="32"/>
      <c r="E75" s="265" t="str">
        <f>E9</f>
        <v>mvnkos1 - SO-1 Odstranění sedimentů</v>
      </c>
      <c r="F75" s="305"/>
      <c r="G75" s="305"/>
      <c r="H75" s="305"/>
      <c r="L75" s="32"/>
    </row>
    <row r="76" spans="2:12" s="1" customFormat="1" ht="6.95" customHeight="1">
      <c r="B76" s="32"/>
      <c r="L76" s="32"/>
    </row>
    <row r="77" spans="2:12" s="1" customFormat="1" ht="12" customHeight="1">
      <c r="B77" s="32"/>
      <c r="C77" s="26" t="s">
        <v>23</v>
      </c>
      <c r="F77" s="24" t="str">
        <f>F12</f>
        <v>Kosobody</v>
      </c>
      <c r="I77" s="26" t="s">
        <v>25</v>
      </c>
      <c r="J77" s="49" t="str">
        <f>IF(J12="","",J12)</f>
        <v>11. 1. 2025</v>
      </c>
      <c r="L77" s="32"/>
    </row>
    <row r="78" spans="2:12" s="1" customFormat="1" ht="6.95" customHeight="1">
      <c r="B78" s="32"/>
      <c r="L78" s="32"/>
    </row>
    <row r="79" spans="2:12" s="1" customFormat="1" ht="15.2" customHeight="1">
      <c r="B79" s="32"/>
      <c r="C79" s="26" t="s">
        <v>31</v>
      </c>
      <c r="F79" s="24" t="str">
        <f>E15</f>
        <v xml:space="preserve"> </v>
      </c>
      <c r="I79" s="26" t="s">
        <v>37</v>
      </c>
      <c r="J79" s="30" t="str">
        <f>E21</f>
        <v>Ing.Milan Jícha</v>
      </c>
      <c r="L79" s="32"/>
    </row>
    <row r="80" spans="2:12" s="1" customFormat="1" ht="15.2" customHeight="1">
      <c r="B80" s="32"/>
      <c r="C80" s="26" t="s">
        <v>35</v>
      </c>
      <c r="F80" s="24" t="str">
        <f>IF(E18="","",E18)</f>
        <v>Vyplň údaj</v>
      </c>
      <c r="I80" s="26" t="s">
        <v>42</v>
      </c>
      <c r="J80" s="30" t="str">
        <f>E24</f>
        <v>Ing.Milan Jícha</v>
      </c>
      <c r="L80" s="32"/>
    </row>
    <row r="81" spans="2:65" s="1" customFormat="1" ht="10.35" customHeight="1">
      <c r="B81" s="32"/>
      <c r="L81" s="32"/>
    </row>
    <row r="82" spans="2:65" s="10" customFormat="1" ht="29.25" customHeight="1">
      <c r="B82" s="107"/>
      <c r="C82" s="108" t="s">
        <v>114</v>
      </c>
      <c r="D82" s="109" t="s">
        <v>64</v>
      </c>
      <c r="E82" s="109" t="s">
        <v>60</v>
      </c>
      <c r="F82" s="109" t="s">
        <v>61</v>
      </c>
      <c r="G82" s="109" t="s">
        <v>115</v>
      </c>
      <c r="H82" s="109" t="s">
        <v>116</v>
      </c>
      <c r="I82" s="109" t="s">
        <v>117</v>
      </c>
      <c r="J82" s="110" t="s">
        <v>107</v>
      </c>
      <c r="K82" s="111" t="s">
        <v>118</v>
      </c>
      <c r="L82" s="107"/>
      <c r="M82" s="56" t="s">
        <v>3</v>
      </c>
      <c r="N82" s="57" t="s">
        <v>49</v>
      </c>
      <c r="O82" s="57" t="s">
        <v>119</v>
      </c>
      <c r="P82" s="57" t="s">
        <v>120</v>
      </c>
      <c r="Q82" s="57" t="s">
        <v>121</v>
      </c>
      <c r="R82" s="57" t="s">
        <v>122</v>
      </c>
      <c r="S82" s="57" t="s">
        <v>123</v>
      </c>
      <c r="T82" s="58" t="s">
        <v>124</v>
      </c>
    </row>
    <row r="83" spans="2:65" s="1" customFormat="1" ht="22.9" customHeight="1">
      <c r="B83" s="32"/>
      <c r="C83" s="61" t="s">
        <v>125</v>
      </c>
      <c r="J83" s="112">
        <f>BK83</f>
        <v>0</v>
      </c>
      <c r="L83" s="32"/>
      <c r="M83" s="59"/>
      <c r="N83" s="50"/>
      <c r="O83" s="50"/>
      <c r="P83" s="113">
        <f>P84</f>
        <v>0</v>
      </c>
      <c r="Q83" s="50"/>
      <c r="R83" s="113">
        <f>R84</f>
        <v>0</v>
      </c>
      <c r="S83" s="50"/>
      <c r="T83" s="114">
        <f>T84</f>
        <v>0</v>
      </c>
      <c r="AT83" s="16" t="s">
        <v>78</v>
      </c>
      <c r="AU83" s="16" t="s">
        <v>108</v>
      </c>
      <c r="BK83" s="115">
        <f>BK84</f>
        <v>0</v>
      </c>
    </row>
    <row r="84" spans="2:65" s="11" customFormat="1" ht="25.9" customHeight="1">
      <c r="B84" s="116"/>
      <c r="D84" s="117" t="s">
        <v>78</v>
      </c>
      <c r="E84" s="118" t="s">
        <v>126</v>
      </c>
      <c r="F84" s="118" t="s">
        <v>127</v>
      </c>
      <c r="I84" s="119"/>
      <c r="J84" s="120">
        <f>BK84</f>
        <v>0</v>
      </c>
      <c r="L84" s="116"/>
      <c r="M84" s="121"/>
      <c r="P84" s="122">
        <f>P85+P104</f>
        <v>0</v>
      </c>
      <c r="R84" s="122">
        <f>R85+R104</f>
        <v>0</v>
      </c>
      <c r="T84" s="123">
        <f>T85+T104</f>
        <v>0</v>
      </c>
      <c r="AR84" s="117" t="s">
        <v>87</v>
      </c>
      <c r="AT84" s="124" t="s">
        <v>78</v>
      </c>
      <c r="AU84" s="124" t="s">
        <v>79</v>
      </c>
      <c r="AY84" s="117" t="s">
        <v>128</v>
      </c>
      <c r="BK84" s="125">
        <f>BK85+BK104</f>
        <v>0</v>
      </c>
    </row>
    <row r="85" spans="2:65" s="11" customFormat="1" ht="22.9" customHeight="1">
      <c r="B85" s="116"/>
      <c r="D85" s="117" t="s">
        <v>78</v>
      </c>
      <c r="E85" s="126" t="s">
        <v>87</v>
      </c>
      <c r="F85" s="126" t="s">
        <v>129</v>
      </c>
      <c r="I85" s="119"/>
      <c r="J85" s="127">
        <f>BK85</f>
        <v>0</v>
      </c>
      <c r="L85" s="116"/>
      <c r="M85" s="121"/>
      <c r="P85" s="122">
        <f>SUM(P86:P103)</f>
        <v>0</v>
      </c>
      <c r="R85" s="122">
        <f>SUM(R86:R103)</f>
        <v>0</v>
      </c>
      <c r="T85" s="123">
        <f>SUM(T86:T103)</f>
        <v>0</v>
      </c>
      <c r="AR85" s="117" t="s">
        <v>87</v>
      </c>
      <c r="AT85" s="124" t="s">
        <v>78</v>
      </c>
      <c r="AU85" s="124" t="s">
        <v>87</v>
      </c>
      <c r="AY85" s="117" t="s">
        <v>128</v>
      </c>
      <c r="BK85" s="125">
        <f>SUM(BK86:BK103)</f>
        <v>0</v>
      </c>
    </row>
    <row r="86" spans="2:65" s="1" customFormat="1" ht="24.2" customHeight="1">
      <c r="B86" s="128"/>
      <c r="C86" s="129" t="s">
        <v>87</v>
      </c>
      <c r="D86" s="129" t="s">
        <v>130</v>
      </c>
      <c r="E86" s="130" t="s">
        <v>131</v>
      </c>
      <c r="F86" s="131" t="s">
        <v>132</v>
      </c>
      <c r="G86" s="132" t="s">
        <v>133</v>
      </c>
      <c r="H86" s="133">
        <v>1335.865</v>
      </c>
      <c r="I86" s="134"/>
      <c r="J86" s="135">
        <f>ROUND(I86*H86,2)</f>
        <v>0</v>
      </c>
      <c r="K86" s="136"/>
      <c r="L86" s="32"/>
      <c r="M86" s="137" t="s">
        <v>3</v>
      </c>
      <c r="N86" s="138" t="s">
        <v>50</v>
      </c>
      <c r="P86" s="139">
        <f>O86*H86</f>
        <v>0</v>
      </c>
      <c r="Q86" s="139">
        <v>0</v>
      </c>
      <c r="R86" s="139">
        <f>Q86*H86</f>
        <v>0</v>
      </c>
      <c r="S86" s="139">
        <v>0</v>
      </c>
      <c r="T86" s="140">
        <f>S86*H86</f>
        <v>0</v>
      </c>
      <c r="AR86" s="141" t="s">
        <v>134</v>
      </c>
      <c r="AT86" s="141" t="s">
        <v>130</v>
      </c>
      <c r="AU86" s="141" t="s">
        <v>89</v>
      </c>
      <c r="AY86" s="16" t="s">
        <v>128</v>
      </c>
      <c r="BE86" s="142">
        <f>IF(N86="základní",J86,0)</f>
        <v>0</v>
      </c>
      <c r="BF86" s="142">
        <f>IF(N86="snížená",J86,0)</f>
        <v>0</v>
      </c>
      <c r="BG86" s="142">
        <f>IF(N86="zákl. přenesená",J86,0)</f>
        <v>0</v>
      </c>
      <c r="BH86" s="142">
        <f>IF(N86="sníž. přenesená",J86,0)</f>
        <v>0</v>
      </c>
      <c r="BI86" s="142">
        <f>IF(N86="nulová",J86,0)</f>
        <v>0</v>
      </c>
      <c r="BJ86" s="16" t="s">
        <v>87</v>
      </c>
      <c r="BK86" s="142">
        <f>ROUND(I86*H86,2)</f>
        <v>0</v>
      </c>
      <c r="BL86" s="16" t="s">
        <v>134</v>
      </c>
      <c r="BM86" s="141" t="s">
        <v>135</v>
      </c>
    </row>
    <row r="87" spans="2:65" s="1" customFormat="1" ht="24.2" customHeight="1">
      <c r="B87" s="128"/>
      <c r="C87" s="315"/>
      <c r="D87" s="315"/>
      <c r="E87" s="316"/>
      <c r="F87" s="322" t="s">
        <v>1159</v>
      </c>
      <c r="G87" s="317"/>
      <c r="H87" s="318"/>
      <c r="I87" s="319"/>
      <c r="J87" s="320"/>
      <c r="K87" s="321"/>
      <c r="L87" s="32"/>
      <c r="M87" s="137"/>
      <c r="N87" s="138"/>
      <c r="P87" s="139"/>
      <c r="Q87" s="139"/>
      <c r="R87" s="139"/>
      <c r="S87" s="139"/>
      <c r="T87" s="140"/>
      <c r="AR87" s="141"/>
      <c r="AT87" s="141"/>
      <c r="AU87" s="141"/>
      <c r="AY87" s="16"/>
      <c r="BE87" s="142"/>
      <c r="BF87" s="142"/>
      <c r="BG87" s="142"/>
      <c r="BH87" s="142"/>
      <c r="BI87" s="142"/>
      <c r="BJ87" s="16"/>
      <c r="BK87" s="142"/>
      <c r="BL87" s="16"/>
      <c r="BM87" s="141"/>
    </row>
    <row r="88" spans="2:65" s="12" customFormat="1" ht="11.25">
      <c r="B88" s="143"/>
      <c r="D88" s="144" t="s">
        <v>136</v>
      </c>
      <c r="E88" s="145" t="s">
        <v>3</v>
      </c>
      <c r="F88" s="146" t="s">
        <v>137</v>
      </c>
      <c r="H88" s="147">
        <v>152.65</v>
      </c>
      <c r="I88" s="148"/>
      <c r="L88" s="143"/>
      <c r="M88" s="149"/>
      <c r="T88" s="150"/>
      <c r="AT88" s="145" t="s">
        <v>136</v>
      </c>
      <c r="AU88" s="145" t="s">
        <v>89</v>
      </c>
      <c r="AV88" s="12" t="s">
        <v>89</v>
      </c>
      <c r="AW88" s="12" t="s">
        <v>41</v>
      </c>
      <c r="AX88" s="12" t="s">
        <v>79</v>
      </c>
      <c r="AY88" s="145" t="s">
        <v>128</v>
      </c>
    </row>
    <row r="89" spans="2:65" s="12" customFormat="1" ht="11.25">
      <c r="B89" s="143"/>
      <c r="D89" s="144" t="s">
        <v>136</v>
      </c>
      <c r="E89" s="145" t="s">
        <v>3</v>
      </c>
      <c r="F89" s="146" t="s">
        <v>138</v>
      </c>
      <c r="H89" s="147">
        <v>734.45500000000004</v>
      </c>
      <c r="I89" s="148"/>
      <c r="L89" s="143"/>
      <c r="M89" s="149"/>
      <c r="T89" s="150"/>
      <c r="AT89" s="145" t="s">
        <v>136</v>
      </c>
      <c r="AU89" s="145" t="s">
        <v>89</v>
      </c>
      <c r="AV89" s="12" t="s">
        <v>89</v>
      </c>
      <c r="AW89" s="12" t="s">
        <v>41</v>
      </c>
      <c r="AX89" s="12" t="s">
        <v>79</v>
      </c>
      <c r="AY89" s="145" t="s">
        <v>128</v>
      </c>
    </row>
    <row r="90" spans="2:65" s="12" customFormat="1" ht="11.25">
      <c r="B90" s="143"/>
      <c r="D90" s="144" t="s">
        <v>136</v>
      </c>
      <c r="E90" s="145" t="s">
        <v>3</v>
      </c>
      <c r="F90" s="146" t="s">
        <v>139</v>
      </c>
      <c r="H90" s="147">
        <v>317.92500000000001</v>
      </c>
      <c r="I90" s="148"/>
      <c r="L90" s="143"/>
      <c r="M90" s="149"/>
      <c r="T90" s="150"/>
      <c r="AT90" s="145" t="s">
        <v>136</v>
      </c>
      <c r="AU90" s="145" t="s">
        <v>89</v>
      </c>
      <c r="AV90" s="12" t="s">
        <v>89</v>
      </c>
      <c r="AW90" s="12" t="s">
        <v>41</v>
      </c>
      <c r="AX90" s="12" t="s">
        <v>79</v>
      </c>
      <c r="AY90" s="145" t="s">
        <v>128</v>
      </c>
    </row>
    <row r="91" spans="2:65" s="12" customFormat="1" ht="11.25">
      <c r="B91" s="143"/>
      <c r="D91" s="144" t="s">
        <v>136</v>
      </c>
      <c r="E91" s="145" t="s">
        <v>3</v>
      </c>
      <c r="F91" s="146" t="s">
        <v>140</v>
      </c>
      <c r="H91" s="147">
        <v>55.22</v>
      </c>
      <c r="I91" s="148"/>
      <c r="L91" s="143"/>
      <c r="M91" s="149"/>
      <c r="T91" s="150"/>
      <c r="AT91" s="145" t="s">
        <v>136</v>
      </c>
      <c r="AU91" s="145" t="s">
        <v>89</v>
      </c>
      <c r="AV91" s="12" t="s">
        <v>89</v>
      </c>
      <c r="AW91" s="12" t="s">
        <v>41</v>
      </c>
      <c r="AX91" s="12" t="s">
        <v>79</v>
      </c>
      <c r="AY91" s="145" t="s">
        <v>128</v>
      </c>
    </row>
    <row r="92" spans="2:65" s="12" customFormat="1" ht="11.25">
      <c r="B92" s="143"/>
      <c r="D92" s="144" t="s">
        <v>136</v>
      </c>
      <c r="E92" s="145" t="s">
        <v>3</v>
      </c>
      <c r="F92" s="146" t="s">
        <v>141</v>
      </c>
      <c r="H92" s="147">
        <v>75.614999999999995</v>
      </c>
      <c r="I92" s="148"/>
      <c r="L92" s="143"/>
      <c r="M92" s="149"/>
      <c r="T92" s="150"/>
      <c r="AT92" s="145" t="s">
        <v>136</v>
      </c>
      <c r="AU92" s="145" t="s">
        <v>89</v>
      </c>
      <c r="AV92" s="12" t="s">
        <v>89</v>
      </c>
      <c r="AW92" s="12" t="s">
        <v>41</v>
      </c>
      <c r="AX92" s="12" t="s">
        <v>79</v>
      </c>
      <c r="AY92" s="145" t="s">
        <v>128</v>
      </c>
    </row>
    <row r="93" spans="2:65" s="13" customFormat="1" ht="11.25">
      <c r="B93" s="151"/>
      <c r="D93" s="144" t="s">
        <v>136</v>
      </c>
      <c r="E93" s="152" t="s">
        <v>3</v>
      </c>
      <c r="F93" s="153" t="s">
        <v>142</v>
      </c>
      <c r="H93" s="154">
        <v>1335.865</v>
      </c>
      <c r="I93" s="155"/>
      <c r="L93" s="151"/>
      <c r="M93" s="156"/>
      <c r="T93" s="157"/>
      <c r="AT93" s="152" t="s">
        <v>136</v>
      </c>
      <c r="AU93" s="152" t="s">
        <v>89</v>
      </c>
      <c r="AV93" s="13" t="s">
        <v>134</v>
      </c>
      <c r="AW93" s="13" t="s">
        <v>41</v>
      </c>
      <c r="AX93" s="13" t="s">
        <v>87</v>
      </c>
      <c r="AY93" s="152" t="s">
        <v>128</v>
      </c>
    </row>
    <row r="94" spans="2:65" s="1" customFormat="1" ht="24.2" customHeight="1">
      <c r="B94" s="128"/>
      <c r="C94" s="129" t="s">
        <v>89</v>
      </c>
      <c r="D94" s="129" t="s">
        <v>130</v>
      </c>
      <c r="E94" s="130" t="s">
        <v>143</v>
      </c>
      <c r="F94" s="131" t="s">
        <v>144</v>
      </c>
      <c r="G94" s="132" t="s">
        <v>133</v>
      </c>
      <c r="H94" s="133">
        <v>1335.865</v>
      </c>
      <c r="I94" s="134"/>
      <c r="J94" s="135">
        <f>ROUND(I94*H94,2)</f>
        <v>0</v>
      </c>
      <c r="K94" s="136"/>
      <c r="L94" s="32"/>
      <c r="M94" s="137" t="s">
        <v>3</v>
      </c>
      <c r="N94" s="138" t="s">
        <v>50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134</v>
      </c>
      <c r="AT94" s="141" t="s">
        <v>130</v>
      </c>
      <c r="AU94" s="141" t="s">
        <v>89</v>
      </c>
      <c r="AY94" s="16" t="s">
        <v>128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6" t="s">
        <v>87</v>
      </c>
      <c r="BK94" s="142">
        <f>ROUND(I94*H94,2)</f>
        <v>0</v>
      </c>
      <c r="BL94" s="16" t="s">
        <v>134</v>
      </c>
      <c r="BM94" s="141" t="s">
        <v>145</v>
      </c>
    </row>
    <row r="95" spans="2:65" s="1" customFormat="1" ht="24.2" customHeight="1">
      <c r="B95" s="128"/>
      <c r="C95" s="315"/>
      <c r="D95" s="315"/>
      <c r="E95" s="316"/>
      <c r="F95" s="322" t="s">
        <v>1159</v>
      </c>
      <c r="G95" s="317"/>
      <c r="H95" s="318"/>
      <c r="I95" s="319"/>
      <c r="J95" s="320"/>
      <c r="K95" s="321"/>
      <c r="L95" s="32"/>
      <c r="M95" s="137"/>
      <c r="N95" s="138"/>
      <c r="P95" s="139"/>
      <c r="Q95" s="139"/>
      <c r="R95" s="139"/>
      <c r="S95" s="139"/>
      <c r="T95" s="140"/>
      <c r="AR95" s="141"/>
      <c r="AT95" s="141"/>
      <c r="AU95" s="141"/>
      <c r="AY95" s="16"/>
      <c r="BE95" s="142"/>
      <c r="BF95" s="142"/>
      <c r="BG95" s="142"/>
      <c r="BH95" s="142"/>
      <c r="BI95" s="142"/>
      <c r="BJ95" s="16"/>
      <c r="BK95" s="142"/>
      <c r="BL95" s="16"/>
      <c r="BM95" s="141"/>
    </row>
    <row r="96" spans="2:65" s="12" customFormat="1" ht="11.25">
      <c r="B96" s="143"/>
      <c r="D96" s="144" t="s">
        <v>136</v>
      </c>
      <c r="E96" s="145" t="s">
        <v>3</v>
      </c>
      <c r="F96" s="146" t="s">
        <v>146</v>
      </c>
      <c r="H96" s="147">
        <v>1335.865</v>
      </c>
      <c r="I96" s="148"/>
      <c r="L96" s="143"/>
      <c r="M96" s="149"/>
      <c r="T96" s="150"/>
      <c r="AT96" s="145" t="s">
        <v>136</v>
      </c>
      <c r="AU96" s="145" t="s">
        <v>89</v>
      </c>
      <c r="AV96" s="12" t="s">
        <v>89</v>
      </c>
      <c r="AW96" s="12" t="s">
        <v>41</v>
      </c>
      <c r="AX96" s="12" t="s">
        <v>87</v>
      </c>
      <c r="AY96" s="145" t="s">
        <v>128</v>
      </c>
    </row>
    <row r="97" spans="2:65" s="1" customFormat="1" ht="24.2" customHeight="1">
      <c r="B97" s="128"/>
      <c r="C97" s="129" t="s">
        <v>147</v>
      </c>
      <c r="D97" s="129" t="s">
        <v>130</v>
      </c>
      <c r="E97" s="130" t="s">
        <v>148</v>
      </c>
      <c r="F97" s="131" t="s">
        <v>149</v>
      </c>
      <c r="G97" s="132" t="s">
        <v>133</v>
      </c>
      <c r="H97" s="133">
        <v>1335.865</v>
      </c>
      <c r="I97" s="134"/>
      <c r="J97" s="135">
        <f>ROUND(I97*H97,2)</f>
        <v>0</v>
      </c>
      <c r="K97" s="136"/>
      <c r="L97" s="32"/>
      <c r="M97" s="137" t="s">
        <v>3</v>
      </c>
      <c r="N97" s="138" t="s">
        <v>50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134</v>
      </c>
      <c r="AT97" s="141" t="s">
        <v>130</v>
      </c>
      <c r="AU97" s="141" t="s">
        <v>89</v>
      </c>
      <c r="AY97" s="16" t="s">
        <v>128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87</v>
      </c>
      <c r="BK97" s="142">
        <f>ROUND(I97*H97,2)</f>
        <v>0</v>
      </c>
      <c r="BL97" s="16" t="s">
        <v>134</v>
      </c>
      <c r="BM97" s="141" t="s">
        <v>150</v>
      </c>
    </row>
    <row r="98" spans="2:65" s="1" customFormat="1" ht="11.25">
      <c r="B98" s="32"/>
      <c r="D98" s="158" t="s">
        <v>151</v>
      </c>
      <c r="F98" s="159" t="s">
        <v>152</v>
      </c>
      <c r="I98" s="160"/>
      <c r="L98" s="32"/>
      <c r="M98" s="161"/>
      <c r="T98" s="53"/>
      <c r="AT98" s="16" t="s">
        <v>151</v>
      </c>
      <c r="AU98" s="16" t="s">
        <v>89</v>
      </c>
    </row>
    <row r="99" spans="2:65" s="1" customFormat="1" ht="12">
      <c r="B99" s="32"/>
      <c r="D99" s="158"/>
      <c r="F99" s="322" t="s">
        <v>1159</v>
      </c>
      <c r="I99" s="160"/>
      <c r="L99" s="32"/>
      <c r="M99" s="161"/>
      <c r="T99" s="53"/>
      <c r="AT99" s="16"/>
      <c r="AU99" s="16"/>
    </row>
    <row r="100" spans="2:65" s="12" customFormat="1" ht="11.25">
      <c r="B100" s="143"/>
      <c r="D100" s="144" t="s">
        <v>136</v>
      </c>
      <c r="E100" s="145" t="s">
        <v>3</v>
      </c>
      <c r="F100" s="146" t="s">
        <v>146</v>
      </c>
      <c r="H100" s="147">
        <v>1335.865</v>
      </c>
      <c r="I100" s="148"/>
      <c r="L100" s="143"/>
      <c r="M100" s="149"/>
      <c r="T100" s="150"/>
      <c r="AT100" s="145" t="s">
        <v>136</v>
      </c>
      <c r="AU100" s="145" t="s">
        <v>89</v>
      </c>
      <c r="AV100" s="12" t="s">
        <v>89</v>
      </c>
      <c r="AW100" s="12" t="s">
        <v>41</v>
      </c>
      <c r="AX100" s="12" t="s">
        <v>87</v>
      </c>
      <c r="AY100" s="145" t="s">
        <v>128</v>
      </c>
    </row>
    <row r="101" spans="2:65" s="1" customFormat="1" ht="24.2" customHeight="1">
      <c r="B101" s="128"/>
      <c r="C101" s="129" t="s">
        <v>134</v>
      </c>
      <c r="D101" s="129" t="s">
        <v>130</v>
      </c>
      <c r="E101" s="130" t="s">
        <v>153</v>
      </c>
      <c r="F101" s="131" t="s">
        <v>154</v>
      </c>
      <c r="G101" s="132" t="s">
        <v>133</v>
      </c>
      <c r="H101" s="133">
        <v>1335.865</v>
      </c>
      <c r="I101" s="134"/>
      <c r="J101" s="135">
        <f>ROUND(I101*H101,2)</f>
        <v>0</v>
      </c>
      <c r="K101" s="136"/>
      <c r="L101" s="32"/>
      <c r="M101" s="137" t="s">
        <v>3</v>
      </c>
      <c r="N101" s="138" t="s">
        <v>50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134</v>
      </c>
      <c r="AT101" s="141" t="s">
        <v>130</v>
      </c>
      <c r="AU101" s="141" t="s">
        <v>89</v>
      </c>
      <c r="AY101" s="16" t="s">
        <v>128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6" t="s">
        <v>87</v>
      </c>
      <c r="BK101" s="142">
        <f>ROUND(I101*H101,2)</f>
        <v>0</v>
      </c>
      <c r="BL101" s="16" t="s">
        <v>134</v>
      </c>
      <c r="BM101" s="141" t="s">
        <v>155</v>
      </c>
    </row>
    <row r="102" spans="2:65" s="1" customFormat="1" ht="24.2" customHeight="1">
      <c r="B102" s="128"/>
      <c r="C102" s="315"/>
      <c r="D102" s="315"/>
      <c r="E102" s="316"/>
      <c r="F102" s="322" t="s">
        <v>1159</v>
      </c>
      <c r="G102" s="317"/>
      <c r="H102" s="318"/>
      <c r="I102" s="319"/>
      <c r="J102" s="320"/>
      <c r="K102" s="321"/>
      <c r="L102" s="32"/>
      <c r="M102" s="137"/>
      <c r="N102" s="138"/>
      <c r="P102" s="139"/>
      <c r="Q102" s="139"/>
      <c r="R102" s="139"/>
      <c r="S102" s="139"/>
      <c r="T102" s="140"/>
      <c r="AR102" s="141"/>
      <c r="AT102" s="141"/>
      <c r="AU102" s="141"/>
      <c r="AY102" s="16"/>
      <c r="BE102" s="142"/>
      <c r="BF102" s="142"/>
      <c r="BG102" s="142"/>
      <c r="BH102" s="142"/>
      <c r="BI102" s="142"/>
      <c r="BJ102" s="16"/>
      <c r="BK102" s="142"/>
      <c r="BL102" s="16"/>
      <c r="BM102" s="141"/>
    </row>
    <row r="103" spans="2:65" s="12" customFormat="1" ht="11.25">
      <c r="B103" s="143"/>
      <c r="D103" s="144" t="s">
        <v>136</v>
      </c>
      <c r="E103" s="145" t="s">
        <v>3</v>
      </c>
      <c r="F103" s="146" t="s">
        <v>146</v>
      </c>
      <c r="H103" s="147">
        <v>1335.865</v>
      </c>
      <c r="I103" s="148"/>
      <c r="L103" s="143"/>
      <c r="M103" s="149"/>
      <c r="T103" s="150"/>
      <c r="AT103" s="145" t="s">
        <v>136</v>
      </c>
      <c r="AU103" s="145" t="s">
        <v>89</v>
      </c>
      <c r="AV103" s="12" t="s">
        <v>89</v>
      </c>
      <c r="AW103" s="12" t="s">
        <v>41</v>
      </c>
      <c r="AX103" s="12" t="s">
        <v>87</v>
      </c>
      <c r="AY103" s="145" t="s">
        <v>128</v>
      </c>
    </row>
    <row r="104" spans="2:65" s="11" customFormat="1" ht="22.9" customHeight="1">
      <c r="B104" s="116"/>
      <c r="D104" s="117" t="s">
        <v>78</v>
      </c>
      <c r="E104" s="126" t="s">
        <v>156</v>
      </c>
      <c r="F104" s="126" t="s">
        <v>157</v>
      </c>
      <c r="I104" s="119"/>
      <c r="J104" s="127">
        <f>BK104</f>
        <v>0</v>
      </c>
      <c r="L104" s="116"/>
      <c r="M104" s="121"/>
      <c r="P104" s="122">
        <f>P105</f>
        <v>0</v>
      </c>
      <c r="R104" s="122">
        <f>R105</f>
        <v>0</v>
      </c>
      <c r="T104" s="123">
        <f>T105</f>
        <v>0</v>
      </c>
      <c r="AR104" s="117" t="s">
        <v>87</v>
      </c>
      <c r="AT104" s="124" t="s">
        <v>78</v>
      </c>
      <c r="AU104" s="124" t="s">
        <v>87</v>
      </c>
      <c r="AY104" s="117" t="s">
        <v>128</v>
      </c>
      <c r="BK104" s="125">
        <f>BK105</f>
        <v>0</v>
      </c>
    </row>
    <row r="105" spans="2:65" s="11" customFormat="1" ht="20.85" customHeight="1">
      <c r="B105" s="116"/>
      <c r="D105" s="117" t="s">
        <v>78</v>
      </c>
      <c r="E105" s="126" t="s">
        <v>158</v>
      </c>
      <c r="F105" s="126" t="s">
        <v>159</v>
      </c>
      <c r="I105" s="119"/>
      <c r="J105" s="127">
        <f>BK105</f>
        <v>0</v>
      </c>
      <c r="L105" s="116"/>
      <c r="M105" s="121"/>
      <c r="P105" s="122">
        <f>SUM(P106:P108)</f>
        <v>0</v>
      </c>
      <c r="R105" s="122">
        <f>SUM(R106:R108)</f>
        <v>0</v>
      </c>
      <c r="T105" s="123">
        <f>SUM(T106:T108)</f>
        <v>0</v>
      </c>
      <c r="AR105" s="117" t="s">
        <v>87</v>
      </c>
      <c r="AT105" s="124" t="s">
        <v>78</v>
      </c>
      <c r="AU105" s="124" t="s">
        <v>89</v>
      </c>
      <c r="AY105" s="117" t="s">
        <v>128</v>
      </c>
      <c r="BK105" s="125">
        <f>SUM(BK106:BK108)</f>
        <v>0</v>
      </c>
    </row>
    <row r="106" spans="2:65" s="1" customFormat="1" ht="24.2" customHeight="1">
      <c r="B106" s="128"/>
      <c r="C106" s="129" t="s">
        <v>160</v>
      </c>
      <c r="D106" s="129" t="s">
        <v>130</v>
      </c>
      <c r="E106" s="130" t="s">
        <v>161</v>
      </c>
      <c r="F106" s="131" t="s">
        <v>162</v>
      </c>
      <c r="G106" s="132" t="s">
        <v>163</v>
      </c>
      <c r="H106" s="133">
        <v>2404.5569999999998</v>
      </c>
      <c r="I106" s="134"/>
      <c r="J106" s="135">
        <f>ROUND(I106*H106,2)</f>
        <v>0</v>
      </c>
      <c r="K106" s="136"/>
      <c r="L106" s="32"/>
      <c r="M106" s="137" t="s">
        <v>3</v>
      </c>
      <c r="N106" s="138" t="s">
        <v>50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134</v>
      </c>
      <c r="AT106" s="141" t="s">
        <v>130</v>
      </c>
      <c r="AU106" s="141" t="s">
        <v>147</v>
      </c>
      <c r="AY106" s="16" t="s">
        <v>128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6" t="s">
        <v>87</v>
      </c>
      <c r="BK106" s="142">
        <f>ROUND(I106*H106,2)</f>
        <v>0</v>
      </c>
      <c r="BL106" s="16" t="s">
        <v>134</v>
      </c>
      <c r="BM106" s="141" t="s">
        <v>164</v>
      </c>
    </row>
    <row r="107" spans="2:65" s="1" customFormat="1" ht="24.2" customHeight="1">
      <c r="B107" s="128"/>
      <c r="C107" s="315"/>
      <c r="D107" s="315"/>
      <c r="E107" s="316"/>
      <c r="F107" s="322" t="s">
        <v>1159</v>
      </c>
      <c r="G107" s="317"/>
      <c r="H107" s="318"/>
      <c r="I107" s="319"/>
      <c r="J107" s="320"/>
      <c r="K107" s="321"/>
      <c r="L107" s="32"/>
      <c r="M107" s="137"/>
      <c r="N107" s="138"/>
      <c r="P107" s="139"/>
      <c r="Q107" s="139"/>
      <c r="R107" s="139"/>
      <c r="S107" s="139"/>
      <c r="T107" s="140"/>
      <c r="AR107" s="141"/>
      <c r="AT107" s="141"/>
      <c r="AU107" s="141"/>
      <c r="AY107" s="16"/>
      <c r="BE107" s="142"/>
      <c r="BF107" s="142"/>
      <c r="BG107" s="142"/>
      <c r="BH107" s="142"/>
      <c r="BI107" s="142"/>
      <c r="BJ107" s="16"/>
      <c r="BK107" s="142"/>
      <c r="BL107" s="16"/>
      <c r="BM107" s="141"/>
    </row>
    <row r="108" spans="2:65" s="12" customFormat="1" ht="11.25">
      <c r="B108" s="143"/>
      <c r="D108" s="144" t="s">
        <v>136</v>
      </c>
      <c r="E108" s="145" t="s">
        <v>3</v>
      </c>
      <c r="F108" s="146" t="s">
        <v>165</v>
      </c>
      <c r="H108" s="147">
        <v>2404.5569999999998</v>
      </c>
      <c r="I108" s="148"/>
      <c r="L108" s="143"/>
      <c r="M108" s="162"/>
      <c r="N108" s="163"/>
      <c r="O108" s="163"/>
      <c r="P108" s="163"/>
      <c r="Q108" s="163"/>
      <c r="R108" s="163"/>
      <c r="S108" s="163"/>
      <c r="T108" s="164"/>
      <c r="AT108" s="145" t="s">
        <v>136</v>
      </c>
      <c r="AU108" s="145" t="s">
        <v>147</v>
      </c>
      <c r="AV108" s="12" t="s">
        <v>89</v>
      </c>
      <c r="AW108" s="12" t="s">
        <v>41</v>
      </c>
      <c r="AX108" s="12" t="s">
        <v>87</v>
      </c>
      <c r="AY108" s="145" t="s">
        <v>128</v>
      </c>
    </row>
    <row r="109" spans="2:65" s="1" customFormat="1" ht="6.95" customHeight="1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2"/>
    </row>
  </sheetData>
  <autoFilter ref="C82:K108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98" r:id="rId1" xr:uid="{00000000-0004-0000-01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504"/>
  <sheetViews>
    <sheetView showGridLines="0" tabSelected="1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 t="s">
        <v>6</v>
      </c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6" t="s">
        <v>92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102</v>
      </c>
      <c r="L4" s="19"/>
      <c r="M4" s="85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16.5" customHeight="1">
      <c r="B7" s="19"/>
      <c r="E7" s="303" t="str">
        <f>'Rekapitulace stavby'!K6</f>
        <v>Malá vodní nádrž Kosobody-střední rekonstrukce</v>
      </c>
      <c r="F7" s="304"/>
      <c r="G7" s="304"/>
      <c r="H7" s="304"/>
      <c r="L7" s="19"/>
    </row>
    <row r="8" spans="2:46" s="1" customFormat="1" ht="12" customHeight="1">
      <c r="B8" s="32"/>
      <c r="D8" s="26" t="s">
        <v>103</v>
      </c>
      <c r="L8" s="32"/>
    </row>
    <row r="9" spans="2:46" s="1" customFormat="1" ht="16.5" customHeight="1">
      <c r="B9" s="32"/>
      <c r="E9" s="265" t="s">
        <v>166</v>
      </c>
      <c r="F9" s="305"/>
      <c r="G9" s="305"/>
      <c r="H9" s="305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6" t="s">
        <v>19</v>
      </c>
      <c r="F11" s="24" t="s">
        <v>20</v>
      </c>
      <c r="I11" s="26" t="s">
        <v>21</v>
      </c>
      <c r="J11" s="24" t="s">
        <v>3</v>
      </c>
      <c r="L11" s="32"/>
    </row>
    <row r="12" spans="2:46" s="1" customFormat="1" ht="12" customHeight="1">
      <c r="B12" s="32"/>
      <c r="D12" s="26" t="s">
        <v>23</v>
      </c>
      <c r="F12" s="24" t="s">
        <v>24</v>
      </c>
      <c r="I12" s="26" t="s">
        <v>25</v>
      </c>
      <c r="J12" s="49" t="str">
        <f>'Rekapitulace stavby'!AN8</f>
        <v>11. 1. 2025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6" t="s">
        <v>31</v>
      </c>
      <c r="I14" s="26" t="s">
        <v>32</v>
      </c>
      <c r="J14" s="24" t="str">
        <f>IF('Rekapitulace stavby'!AN10="","",'Rekapitulace stavby'!AN10)</f>
        <v/>
      </c>
      <c r="L14" s="32"/>
    </row>
    <row r="15" spans="2:46" s="1" customFormat="1" ht="18" customHeight="1">
      <c r="B15" s="32"/>
      <c r="E15" s="24" t="str">
        <f>IF('Rekapitulace stavby'!E11="","",'Rekapitulace stavby'!E11)</f>
        <v xml:space="preserve"> </v>
      </c>
      <c r="I15" s="26" t="s">
        <v>34</v>
      </c>
      <c r="J15" s="24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6" t="s">
        <v>35</v>
      </c>
      <c r="I17" s="26" t="s">
        <v>32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306" t="str">
        <f>'Rekapitulace stavby'!E14</f>
        <v>Vyplň údaj</v>
      </c>
      <c r="F18" s="286"/>
      <c r="G18" s="286"/>
      <c r="H18" s="286"/>
      <c r="I18" s="26" t="s">
        <v>34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37</v>
      </c>
      <c r="I20" s="26" t="s">
        <v>32</v>
      </c>
      <c r="J20" s="24" t="s">
        <v>38</v>
      </c>
      <c r="L20" s="32"/>
    </row>
    <row r="21" spans="2:12" s="1" customFormat="1" ht="18" customHeight="1">
      <c r="B21" s="32"/>
      <c r="E21" s="24" t="s">
        <v>39</v>
      </c>
      <c r="I21" s="26" t="s">
        <v>34</v>
      </c>
      <c r="J21" s="24" t="s">
        <v>40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42</v>
      </c>
      <c r="I23" s="26" t="s">
        <v>32</v>
      </c>
      <c r="J23" s="24" t="s">
        <v>38</v>
      </c>
      <c r="L23" s="32"/>
    </row>
    <row r="24" spans="2:12" s="1" customFormat="1" ht="18" customHeight="1">
      <c r="B24" s="32"/>
      <c r="E24" s="24" t="s">
        <v>39</v>
      </c>
      <c r="I24" s="26" t="s">
        <v>34</v>
      </c>
      <c r="J24" s="24" t="s">
        <v>40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43</v>
      </c>
      <c r="L26" s="32"/>
    </row>
    <row r="27" spans="2:12" s="7" customFormat="1" ht="16.5" customHeight="1">
      <c r="B27" s="86"/>
      <c r="E27" s="291" t="s">
        <v>3</v>
      </c>
      <c r="F27" s="291"/>
      <c r="G27" s="291"/>
      <c r="H27" s="291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45</v>
      </c>
      <c r="J30" s="63">
        <f>ROUND(J94,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47</v>
      </c>
      <c r="I32" s="35" t="s">
        <v>46</v>
      </c>
      <c r="J32" s="35" t="s">
        <v>48</v>
      </c>
      <c r="L32" s="32"/>
    </row>
    <row r="33" spans="2:12" s="1" customFormat="1" ht="14.45" customHeight="1">
      <c r="B33" s="32"/>
      <c r="D33" s="52" t="s">
        <v>49</v>
      </c>
      <c r="E33" s="26" t="s">
        <v>50</v>
      </c>
      <c r="F33" s="88">
        <f>ROUND((SUM(BE94:BE503)),  2)</f>
        <v>0</v>
      </c>
      <c r="I33" s="89">
        <v>0.21</v>
      </c>
      <c r="J33" s="88">
        <f>ROUND(((SUM(BE94:BE503))*I33),  2)</f>
        <v>0</v>
      </c>
      <c r="L33" s="32"/>
    </row>
    <row r="34" spans="2:12" s="1" customFormat="1" ht="14.45" customHeight="1">
      <c r="B34" s="32"/>
      <c r="E34" s="26" t="s">
        <v>51</v>
      </c>
      <c r="F34" s="88">
        <f>ROUND((SUM(BF94:BF503)),  2)</f>
        <v>0</v>
      </c>
      <c r="I34" s="89">
        <v>0.12</v>
      </c>
      <c r="J34" s="88">
        <f>ROUND(((SUM(BF94:BF503))*I34),  2)</f>
        <v>0</v>
      </c>
      <c r="L34" s="32"/>
    </row>
    <row r="35" spans="2:12" s="1" customFormat="1" ht="14.45" hidden="1" customHeight="1">
      <c r="B35" s="32"/>
      <c r="E35" s="26" t="s">
        <v>52</v>
      </c>
      <c r="F35" s="88">
        <f>ROUND((SUM(BG94:BG503)),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6" t="s">
        <v>53</v>
      </c>
      <c r="F36" s="88">
        <f>ROUND((SUM(BH94:BH503)),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6" t="s">
        <v>54</v>
      </c>
      <c r="F37" s="88">
        <f>ROUND((SUM(BI94:BI503)),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55</v>
      </c>
      <c r="E39" s="54"/>
      <c r="F39" s="54"/>
      <c r="G39" s="92" t="s">
        <v>56</v>
      </c>
      <c r="H39" s="93" t="s">
        <v>57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0" t="s">
        <v>105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6" t="s">
        <v>17</v>
      </c>
      <c r="L47" s="32"/>
    </row>
    <row r="48" spans="2:12" s="1" customFormat="1" ht="16.5" customHeight="1">
      <c r="B48" s="32"/>
      <c r="E48" s="303" t="str">
        <f>E7</f>
        <v>Malá vodní nádrž Kosobody-střední rekonstrukce</v>
      </c>
      <c r="F48" s="304"/>
      <c r="G48" s="304"/>
      <c r="H48" s="304"/>
      <c r="L48" s="32"/>
    </row>
    <row r="49" spans="2:47" s="1" customFormat="1" ht="12" customHeight="1">
      <c r="B49" s="32"/>
      <c r="C49" s="26" t="s">
        <v>103</v>
      </c>
      <c r="L49" s="32"/>
    </row>
    <row r="50" spans="2:47" s="1" customFormat="1" ht="16.5" customHeight="1">
      <c r="B50" s="32"/>
      <c r="E50" s="265" t="str">
        <f>E9</f>
        <v>mvnkos2 - SO-2 Rekonstrukce hráze a objektů</v>
      </c>
      <c r="F50" s="305"/>
      <c r="G50" s="305"/>
      <c r="H50" s="305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6" t="s">
        <v>23</v>
      </c>
      <c r="F52" s="24" t="str">
        <f>F12</f>
        <v>Kosobody</v>
      </c>
      <c r="I52" s="26" t="s">
        <v>25</v>
      </c>
      <c r="J52" s="49" t="str">
        <f>IF(J12="","",J12)</f>
        <v>11. 1. 2025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6" t="s">
        <v>31</v>
      </c>
      <c r="F54" s="24" t="str">
        <f>E15</f>
        <v xml:space="preserve"> </v>
      </c>
      <c r="I54" s="26" t="s">
        <v>37</v>
      </c>
      <c r="J54" s="30" t="str">
        <f>E21</f>
        <v>Ing.Milan Jícha</v>
      </c>
      <c r="L54" s="32"/>
    </row>
    <row r="55" spans="2:47" s="1" customFormat="1" ht="15.2" customHeight="1">
      <c r="B55" s="32"/>
      <c r="C55" s="26" t="s">
        <v>35</v>
      </c>
      <c r="F55" s="24" t="str">
        <f>IF(E18="","",E18)</f>
        <v>Vyplň údaj</v>
      </c>
      <c r="I55" s="26" t="s">
        <v>42</v>
      </c>
      <c r="J55" s="30" t="str">
        <f>E24</f>
        <v>Ing.Milan Jícha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106</v>
      </c>
      <c r="D57" s="90"/>
      <c r="E57" s="90"/>
      <c r="F57" s="90"/>
      <c r="G57" s="90"/>
      <c r="H57" s="90"/>
      <c r="I57" s="90"/>
      <c r="J57" s="97" t="s">
        <v>107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77</v>
      </c>
      <c r="J59" s="63">
        <f>J94</f>
        <v>0</v>
      </c>
      <c r="L59" s="32"/>
      <c r="AU59" s="16" t="s">
        <v>108</v>
      </c>
    </row>
    <row r="60" spans="2:47" s="8" customFormat="1" ht="24.95" customHeight="1">
      <c r="B60" s="99"/>
      <c r="D60" s="100" t="s">
        <v>109</v>
      </c>
      <c r="E60" s="101"/>
      <c r="F60" s="101"/>
      <c r="G60" s="101"/>
      <c r="H60" s="101"/>
      <c r="I60" s="101"/>
      <c r="J60" s="102">
        <f>J95</f>
        <v>0</v>
      </c>
      <c r="L60" s="99"/>
    </row>
    <row r="61" spans="2:47" s="9" customFormat="1" ht="19.899999999999999" customHeight="1">
      <c r="B61" s="103"/>
      <c r="D61" s="104" t="s">
        <v>110</v>
      </c>
      <c r="E61" s="105"/>
      <c r="F61" s="105"/>
      <c r="G61" s="105"/>
      <c r="H61" s="105"/>
      <c r="I61" s="105"/>
      <c r="J61" s="106">
        <f>J96</f>
        <v>0</v>
      </c>
      <c r="L61" s="103"/>
    </row>
    <row r="62" spans="2:47" s="9" customFormat="1" ht="19.899999999999999" customHeight="1">
      <c r="B62" s="103"/>
      <c r="D62" s="104" t="s">
        <v>167</v>
      </c>
      <c r="E62" s="105"/>
      <c r="F62" s="105"/>
      <c r="G62" s="105"/>
      <c r="H62" s="105"/>
      <c r="I62" s="105"/>
      <c r="J62" s="106">
        <f>J241</f>
        <v>0</v>
      </c>
      <c r="L62" s="103"/>
    </row>
    <row r="63" spans="2:47" s="9" customFormat="1" ht="19.899999999999999" customHeight="1">
      <c r="B63" s="103"/>
      <c r="D63" s="104" t="s">
        <v>168</v>
      </c>
      <c r="E63" s="105"/>
      <c r="F63" s="105"/>
      <c r="G63" s="105"/>
      <c r="H63" s="105"/>
      <c r="I63" s="105"/>
      <c r="J63" s="106">
        <f>J336</f>
        <v>0</v>
      </c>
      <c r="L63" s="103"/>
    </row>
    <row r="64" spans="2:47" s="9" customFormat="1" ht="19.899999999999999" customHeight="1">
      <c r="B64" s="103"/>
      <c r="D64" s="104" t="s">
        <v>169</v>
      </c>
      <c r="E64" s="105"/>
      <c r="F64" s="105"/>
      <c r="G64" s="105"/>
      <c r="H64" s="105"/>
      <c r="I64" s="105"/>
      <c r="J64" s="106">
        <f>J395</f>
        <v>0</v>
      </c>
      <c r="L64" s="103"/>
    </row>
    <row r="65" spans="2:12" s="9" customFormat="1" ht="19.899999999999999" customHeight="1">
      <c r="B65" s="103"/>
      <c r="D65" s="104" t="s">
        <v>170</v>
      </c>
      <c r="E65" s="105"/>
      <c r="F65" s="105"/>
      <c r="G65" s="105"/>
      <c r="H65" s="105"/>
      <c r="I65" s="105"/>
      <c r="J65" s="106">
        <f>J411</f>
        <v>0</v>
      </c>
      <c r="L65" s="103"/>
    </row>
    <row r="66" spans="2:12" s="9" customFormat="1" ht="19.899999999999999" customHeight="1">
      <c r="B66" s="103"/>
      <c r="D66" s="104" t="s">
        <v>171</v>
      </c>
      <c r="E66" s="105"/>
      <c r="F66" s="105"/>
      <c r="G66" s="105"/>
      <c r="H66" s="105"/>
      <c r="I66" s="105"/>
      <c r="J66" s="106">
        <f>J433</f>
        <v>0</v>
      </c>
      <c r="L66" s="103"/>
    </row>
    <row r="67" spans="2:12" s="9" customFormat="1" ht="19.899999999999999" customHeight="1">
      <c r="B67" s="103"/>
      <c r="D67" s="104" t="s">
        <v>172</v>
      </c>
      <c r="E67" s="105"/>
      <c r="F67" s="105"/>
      <c r="G67" s="105"/>
      <c r="H67" s="105"/>
      <c r="I67" s="105"/>
      <c r="J67" s="106">
        <f>J453</f>
        <v>0</v>
      </c>
      <c r="L67" s="103"/>
    </row>
    <row r="68" spans="2:12" s="9" customFormat="1" ht="19.899999999999999" customHeight="1">
      <c r="B68" s="103"/>
      <c r="D68" s="104" t="s">
        <v>173</v>
      </c>
      <c r="E68" s="105"/>
      <c r="F68" s="105"/>
      <c r="G68" s="105"/>
      <c r="H68" s="105"/>
      <c r="I68" s="105"/>
      <c r="J68" s="106">
        <f>J458</f>
        <v>0</v>
      </c>
      <c r="L68" s="103"/>
    </row>
    <row r="69" spans="2:12" s="8" customFormat="1" ht="24.95" customHeight="1">
      <c r="B69" s="99"/>
      <c r="D69" s="100" t="s">
        <v>174</v>
      </c>
      <c r="E69" s="101"/>
      <c r="F69" s="101"/>
      <c r="G69" s="101"/>
      <c r="H69" s="101"/>
      <c r="I69" s="101"/>
      <c r="J69" s="102">
        <f>J461</f>
        <v>0</v>
      </c>
      <c r="L69" s="99"/>
    </row>
    <row r="70" spans="2:12" s="9" customFormat="1" ht="19.899999999999999" customHeight="1">
      <c r="B70" s="103"/>
      <c r="D70" s="104" t="s">
        <v>175</v>
      </c>
      <c r="E70" s="105"/>
      <c r="F70" s="105"/>
      <c r="G70" s="105"/>
      <c r="H70" s="105"/>
      <c r="I70" s="105"/>
      <c r="J70" s="106">
        <f>J462</f>
        <v>0</v>
      </c>
      <c r="L70" s="103"/>
    </row>
    <row r="71" spans="2:12" s="9" customFormat="1" ht="19.899999999999999" customHeight="1">
      <c r="B71" s="103"/>
      <c r="D71" s="104" t="s">
        <v>176</v>
      </c>
      <c r="E71" s="105"/>
      <c r="F71" s="105"/>
      <c r="G71" s="105"/>
      <c r="H71" s="105"/>
      <c r="I71" s="105"/>
      <c r="J71" s="106">
        <f>J488</f>
        <v>0</v>
      </c>
      <c r="L71" s="103"/>
    </row>
    <row r="72" spans="2:12" s="9" customFormat="1" ht="19.899999999999999" customHeight="1">
      <c r="B72" s="103"/>
      <c r="D72" s="104" t="s">
        <v>177</v>
      </c>
      <c r="E72" s="105"/>
      <c r="F72" s="105"/>
      <c r="G72" s="105"/>
      <c r="H72" s="105"/>
      <c r="I72" s="105"/>
      <c r="J72" s="106">
        <f>J495</f>
        <v>0</v>
      </c>
      <c r="L72" s="103"/>
    </row>
    <row r="73" spans="2:12" s="8" customFormat="1" ht="24.95" customHeight="1">
      <c r="B73" s="99"/>
      <c r="D73" s="100" t="s">
        <v>178</v>
      </c>
      <c r="E73" s="101"/>
      <c r="F73" s="101"/>
      <c r="G73" s="101"/>
      <c r="H73" s="101"/>
      <c r="I73" s="101"/>
      <c r="J73" s="102">
        <f>J500</f>
        <v>0</v>
      </c>
      <c r="L73" s="99"/>
    </row>
    <row r="74" spans="2:12" s="9" customFormat="1" ht="19.899999999999999" customHeight="1">
      <c r="B74" s="103"/>
      <c r="D74" s="104" t="s">
        <v>179</v>
      </c>
      <c r="E74" s="105"/>
      <c r="F74" s="105"/>
      <c r="G74" s="105"/>
      <c r="H74" s="105"/>
      <c r="I74" s="105"/>
      <c r="J74" s="106">
        <f>J501</f>
        <v>0</v>
      </c>
      <c r="L74" s="103"/>
    </row>
    <row r="75" spans="2:12" s="1" customFormat="1" ht="21.75" customHeight="1">
      <c r="B75" s="32"/>
      <c r="L75" s="32"/>
    </row>
    <row r="76" spans="2:12" s="1" customFormat="1" ht="6.95" customHeight="1"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32"/>
    </row>
    <row r="80" spans="2:12" s="1" customFormat="1" ht="6.95" customHeight="1"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32"/>
    </row>
    <row r="81" spans="2:63" s="1" customFormat="1" ht="24.95" customHeight="1">
      <c r="B81" s="32"/>
      <c r="C81" s="20" t="s">
        <v>113</v>
      </c>
      <c r="L81" s="32"/>
    </row>
    <row r="82" spans="2:63" s="1" customFormat="1" ht="6.95" customHeight="1">
      <c r="B82" s="32"/>
      <c r="L82" s="32"/>
    </row>
    <row r="83" spans="2:63" s="1" customFormat="1" ht="12" customHeight="1">
      <c r="B83" s="32"/>
      <c r="C83" s="26" t="s">
        <v>17</v>
      </c>
      <c r="L83" s="32"/>
    </row>
    <row r="84" spans="2:63" s="1" customFormat="1" ht="16.5" customHeight="1">
      <c r="B84" s="32"/>
      <c r="E84" s="303" t="str">
        <f>E7</f>
        <v>Malá vodní nádrž Kosobody-střední rekonstrukce</v>
      </c>
      <c r="F84" s="304"/>
      <c r="G84" s="304"/>
      <c r="H84" s="304"/>
      <c r="L84" s="32"/>
    </row>
    <row r="85" spans="2:63" s="1" customFormat="1" ht="12" customHeight="1">
      <c r="B85" s="32"/>
      <c r="C85" s="26" t="s">
        <v>103</v>
      </c>
      <c r="L85" s="32"/>
    </row>
    <row r="86" spans="2:63" s="1" customFormat="1" ht="16.5" customHeight="1">
      <c r="B86" s="32"/>
      <c r="E86" s="265" t="str">
        <f>E9</f>
        <v>mvnkos2 - SO-2 Rekonstrukce hráze a objektů</v>
      </c>
      <c r="F86" s="305"/>
      <c r="G86" s="305"/>
      <c r="H86" s="305"/>
      <c r="L86" s="32"/>
    </row>
    <row r="87" spans="2:63" s="1" customFormat="1" ht="6.95" customHeight="1">
      <c r="B87" s="32"/>
      <c r="L87" s="32"/>
    </row>
    <row r="88" spans="2:63" s="1" customFormat="1" ht="12" customHeight="1">
      <c r="B88" s="32"/>
      <c r="C88" s="26" t="s">
        <v>23</v>
      </c>
      <c r="F88" s="24" t="str">
        <f>F12</f>
        <v>Kosobody</v>
      </c>
      <c r="I88" s="26" t="s">
        <v>25</v>
      </c>
      <c r="J88" s="49" t="str">
        <f>IF(J12="","",J12)</f>
        <v>11. 1. 2025</v>
      </c>
      <c r="L88" s="32"/>
    </row>
    <row r="89" spans="2:63" s="1" customFormat="1" ht="6.95" customHeight="1">
      <c r="B89" s="32"/>
      <c r="L89" s="32"/>
    </row>
    <row r="90" spans="2:63" s="1" customFormat="1" ht="15.2" customHeight="1">
      <c r="B90" s="32"/>
      <c r="C90" s="26" t="s">
        <v>31</v>
      </c>
      <c r="F90" s="24" t="str">
        <f>E15</f>
        <v xml:space="preserve"> </v>
      </c>
      <c r="I90" s="26" t="s">
        <v>37</v>
      </c>
      <c r="J90" s="30" t="str">
        <f>E21</f>
        <v>Ing.Milan Jícha</v>
      </c>
      <c r="L90" s="32"/>
    </row>
    <row r="91" spans="2:63" s="1" customFormat="1" ht="15.2" customHeight="1">
      <c r="B91" s="32"/>
      <c r="C91" s="26" t="s">
        <v>35</v>
      </c>
      <c r="F91" s="24" t="str">
        <f>IF(E18="","",E18)</f>
        <v>Vyplň údaj</v>
      </c>
      <c r="I91" s="26" t="s">
        <v>42</v>
      </c>
      <c r="J91" s="30" t="str">
        <f>E24</f>
        <v>Ing.Milan Jícha</v>
      </c>
      <c r="L91" s="32"/>
    </row>
    <row r="92" spans="2:63" s="1" customFormat="1" ht="10.35" customHeight="1">
      <c r="B92" s="32"/>
      <c r="L92" s="32"/>
    </row>
    <row r="93" spans="2:63" s="10" customFormat="1" ht="29.25" customHeight="1">
      <c r="B93" s="107"/>
      <c r="C93" s="108" t="s">
        <v>114</v>
      </c>
      <c r="D93" s="109" t="s">
        <v>64</v>
      </c>
      <c r="E93" s="109" t="s">
        <v>60</v>
      </c>
      <c r="F93" s="109" t="s">
        <v>61</v>
      </c>
      <c r="G93" s="109" t="s">
        <v>115</v>
      </c>
      <c r="H93" s="109" t="s">
        <v>116</v>
      </c>
      <c r="I93" s="109" t="s">
        <v>117</v>
      </c>
      <c r="J93" s="110" t="s">
        <v>107</v>
      </c>
      <c r="K93" s="111" t="s">
        <v>118</v>
      </c>
      <c r="L93" s="107"/>
      <c r="M93" s="56" t="s">
        <v>3</v>
      </c>
      <c r="N93" s="57" t="s">
        <v>49</v>
      </c>
      <c r="O93" s="57" t="s">
        <v>119</v>
      </c>
      <c r="P93" s="57" t="s">
        <v>120</v>
      </c>
      <c r="Q93" s="57" t="s">
        <v>121</v>
      </c>
      <c r="R93" s="57" t="s">
        <v>122</v>
      </c>
      <c r="S93" s="57" t="s">
        <v>123</v>
      </c>
      <c r="T93" s="58" t="s">
        <v>124</v>
      </c>
    </row>
    <row r="94" spans="2:63" s="1" customFormat="1" ht="22.9" customHeight="1">
      <c r="B94" s="32"/>
      <c r="C94" s="61" t="s">
        <v>125</v>
      </c>
      <c r="J94" s="112">
        <f>BK94</f>
        <v>0</v>
      </c>
      <c r="L94" s="32"/>
      <c r="M94" s="59"/>
      <c r="N94" s="50"/>
      <c r="O94" s="50"/>
      <c r="P94" s="113">
        <f>P95+P461+P500</f>
        <v>0</v>
      </c>
      <c r="Q94" s="50"/>
      <c r="R94" s="113">
        <f>R95+R461+R500</f>
        <v>848.51344858999983</v>
      </c>
      <c r="S94" s="50"/>
      <c r="T94" s="114">
        <f>T95+T461+T500</f>
        <v>0</v>
      </c>
      <c r="AT94" s="16" t="s">
        <v>78</v>
      </c>
      <c r="AU94" s="16" t="s">
        <v>108</v>
      </c>
      <c r="BK94" s="115">
        <f>BK95+BK461+BK500</f>
        <v>0</v>
      </c>
    </row>
    <row r="95" spans="2:63" s="11" customFormat="1" ht="25.9" customHeight="1">
      <c r="B95" s="116"/>
      <c r="D95" s="117" t="s">
        <v>78</v>
      </c>
      <c r="E95" s="118" t="s">
        <v>126</v>
      </c>
      <c r="F95" s="118" t="s">
        <v>127</v>
      </c>
      <c r="I95" s="119"/>
      <c r="J95" s="120">
        <f>BK95</f>
        <v>0</v>
      </c>
      <c r="L95" s="116"/>
      <c r="M95" s="121"/>
      <c r="P95" s="122">
        <f>P96+P241+P336+P395+P411+P433+P453+P458</f>
        <v>0</v>
      </c>
      <c r="R95" s="122">
        <f>R96+R241+R336+R395+R411+R433+R453+R458</f>
        <v>847.52625628999988</v>
      </c>
      <c r="T95" s="123">
        <f>T96+T241+T336+T395+T411+T433+T453+T458</f>
        <v>0</v>
      </c>
      <c r="AR95" s="117" t="s">
        <v>87</v>
      </c>
      <c r="AT95" s="124" t="s">
        <v>78</v>
      </c>
      <c r="AU95" s="124" t="s">
        <v>79</v>
      </c>
      <c r="AY95" s="117" t="s">
        <v>128</v>
      </c>
      <c r="BK95" s="125">
        <f>BK96+BK241+BK336+BK395+BK411+BK433+BK453+BK458</f>
        <v>0</v>
      </c>
    </row>
    <row r="96" spans="2:63" s="11" customFormat="1" ht="22.9" customHeight="1">
      <c r="B96" s="116"/>
      <c r="D96" s="117" t="s">
        <v>78</v>
      </c>
      <c r="E96" s="126" t="s">
        <v>87</v>
      </c>
      <c r="F96" s="126" t="s">
        <v>129</v>
      </c>
      <c r="I96" s="119"/>
      <c r="J96" s="127">
        <f>BK96</f>
        <v>0</v>
      </c>
      <c r="L96" s="116"/>
      <c r="M96" s="121"/>
      <c r="P96" s="122">
        <f>SUM(P97:P240)</f>
        <v>0</v>
      </c>
      <c r="R96" s="122">
        <f>SUM(R97:R240)</f>
        <v>1.1463451199999999</v>
      </c>
      <c r="T96" s="123">
        <f>SUM(T97:T240)</f>
        <v>0</v>
      </c>
      <c r="AR96" s="117" t="s">
        <v>87</v>
      </c>
      <c r="AT96" s="124" t="s">
        <v>78</v>
      </c>
      <c r="AU96" s="124" t="s">
        <v>87</v>
      </c>
      <c r="AY96" s="117" t="s">
        <v>128</v>
      </c>
      <c r="BK96" s="125">
        <f>SUM(BK97:BK240)</f>
        <v>0</v>
      </c>
    </row>
    <row r="97" spans="2:65" s="1" customFormat="1" ht="16.5" customHeight="1">
      <c r="B97" s="128"/>
      <c r="C97" s="129" t="s">
        <v>87</v>
      </c>
      <c r="D97" s="129" t="s">
        <v>130</v>
      </c>
      <c r="E97" s="130" t="s">
        <v>180</v>
      </c>
      <c r="F97" s="131" t="s">
        <v>181</v>
      </c>
      <c r="G97" s="132" t="s">
        <v>182</v>
      </c>
      <c r="H97" s="133">
        <v>1</v>
      </c>
      <c r="I97" s="134"/>
      <c r="J97" s="135">
        <f>ROUND(I97*H97,2)</f>
        <v>0</v>
      </c>
      <c r="K97" s="136"/>
      <c r="L97" s="32"/>
      <c r="M97" s="137" t="s">
        <v>3</v>
      </c>
      <c r="N97" s="138" t="s">
        <v>50</v>
      </c>
      <c r="P97" s="139">
        <f>O97*H97</f>
        <v>0</v>
      </c>
      <c r="Q97" s="139">
        <v>1</v>
      </c>
      <c r="R97" s="139">
        <f>Q97*H97</f>
        <v>1</v>
      </c>
      <c r="S97" s="139">
        <v>0</v>
      </c>
      <c r="T97" s="140">
        <f>S97*H97</f>
        <v>0</v>
      </c>
      <c r="AR97" s="141" t="s">
        <v>134</v>
      </c>
      <c r="AT97" s="141" t="s">
        <v>130</v>
      </c>
      <c r="AU97" s="141" t="s">
        <v>89</v>
      </c>
      <c r="AY97" s="16" t="s">
        <v>128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87</v>
      </c>
      <c r="BK97" s="142">
        <f>ROUND(I97*H97,2)</f>
        <v>0</v>
      </c>
      <c r="BL97" s="16" t="s">
        <v>134</v>
      </c>
      <c r="BM97" s="141" t="s">
        <v>183</v>
      </c>
    </row>
    <row r="98" spans="2:65" s="12" customFormat="1" ht="11.25">
      <c r="B98" s="143"/>
      <c r="D98" s="144" t="s">
        <v>136</v>
      </c>
      <c r="E98" s="145" t="s">
        <v>3</v>
      </c>
      <c r="F98" s="146" t="s">
        <v>87</v>
      </c>
      <c r="H98" s="147">
        <v>1</v>
      </c>
      <c r="I98" s="148"/>
      <c r="L98" s="143"/>
      <c r="M98" s="149"/>
      <c r="T98" s="150"/>
      <c r="AT98" s="145" t="s">
        <v>136</v>
      </c>
      <c r="AU98" s="145" t="s">
        <v>89</v>
      </c>
      <c r="AV98" s="12" t="s">
        <v>89</v>
      </c>
      <c r="AW98" s="12" t="s">
        <v>41</v>
      </c>
      <c r="AX98" s="12" t="s">
        <v>87</v>
      </c>
      <c r="AY98" s="145" t="s">
        <v>128</v>
      </c>
    </row>
    <row r="99" spans="2:65" s="1" customFormat="1" ht="16.5" customHeight="1">
      <c r="B99" s="128"/>
      <c r="C99" s="129" t="s">
        <v>89</v>
      </c>
      <c r="D99" s="129" t="s">
        <v>130</v>
      </c>
      <c r="E99" s="130" t="s">
        <v>184</v>
      </c>
      <c r="F99" s="131" t="s">
        <v>185</v>
      </c>
      <c r="G99" s="132" t="s">
        <v>186</v>
      </c>
      <c r="H99" s="133">
        <v>450</v>
      </c>
      <c r="I99" s="134"/>
      <c r="J99" s="135">
        <f>ROUND(I99*H99,2)</f>
        <v>0</v>
      </c>
      <c r="K99" s="136"/>
      <c r="L99" s="32"/>
      <c r="M99" s="137" t="s">
        <v>3</v>
      </c>
      <c r="N99" s="138" t="s">
        <v>50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134</v>
      </c>
      <c r="AT99" s="141" t="s">
        <v>130</v>
      </c>
      <c r="AU99" s="141" t="s">
        <v>89</v>
      </c>
      <c r="AY99" s="16" t="s">
        <v>128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87</v>
      </c>
      <c r="BK99" s="142">
        <f>ROUND(I99*H99,2)</f>
        <v>0</v>
      </c>
      <c r="BL99" s="16" t="s">
        <v>134</v>
      </c>
      <c r="BM99" s="141" t="s">
        <v>187</v>
      </c>
    </row>
    <row r="100" spans="2:65" s="1" customFormat="1" ht="11.25">
      <c r="B100" s="32"/>
      <c r="D100" s="158" t="s">
        <v>151</v>
      </c>
      <c r="F100" s="159" t="s">
        <v>188</v>
      </c>
      <c r="I100" s="160"/>
      <c r="L100" s="32"/>
      <c r="M100" s="161"/>
      <c r="T100" s="53"/>
      <c r="AT100" s="16" t="s">
        <v>151</v>
      </c>
      <c r="AU100" s="16" t="s">
        <v>89</v>
      </c>
    </row>
    <row r="101" spans="2:65" s="12" customFormat="1" ht="11.25">
      <c r="B101" s="143"/>
      <c r="D101" s="144" t="s">
        <v>136</v>
      </c>
      <c r="E101" s="145" t="s">
        <v>3</v>
      </c>
      <c r="F101" s="146" t="s">
        <v>189</v>
      </c>
      <c r="H101" s="147">
        <v>450</v>
      </c>
      <c r="I101" s="148"/>
      <c r="L101" s="143"/>
      <c r="M101" s="149"/>
      <c r="T101" s="150"/>
      <c r="AT101" s="145" t="s">
        <v>136</v>
      </c>
      <c r="AU101" s="145" t="s">
        <v>89</v>
      </c>
      <c r="AV101" s="12" t="s">
        <v>89</v>
      </c>
      <c r="AW101" s="12" t="s">
        <v>41</v>
      </c>
      <c r="AX101" s="12" t="s">
        <v>87</v>
      </c>
      <c r="AY101" s="145" t="s">
        <v>128</v>
      </c>
    </row>
    <row r="102" spans="2:65" s="1" customFormat="1" ht="21.75" customHeight="1">
      <c r="B102" s="128"/>
      <c r="C102" s="129" t="s">
        <v>147</v>
      </c>
      <c r="D102" s="129" t="s">
        <v>130</v>
      </c>
      <c r="E102" s="130" t="s">
        <v>190</v>
      </c>
      <c r="F102" s="131" t="s">
        <v>191</v>
      </c>
      <c r="G102" s="132" t="s">
        <v>133</v>
      </c>
      <c r="H102" s="133">
        <v>1146.9480000000001</v>
      </c>
      <c r="I102" s="134"/>
      <c r="J102" s="135">
        <f>ROUND(I102*H102,2)</f>
        <v>0</v>
      </c>
      <c r="K102" s="136"/>
      <c r="L102" s="32"/>
      <c r="M102" s="137" t="s">
        <v>3</v>
      </c>
      <c r="N102" s="138" t="s">
        <v>50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134</v>
      </c>
      <c r="AT102" s="141" t="s">
        <v>130</v>
      </c>
      <c r="AU102" s="141" t="s">
        <v>89</v>
      </c>
      <c r="AY102" s="16" t="s">
        <v>128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6" t="s">
        <v>87</v>
      </c>
      <c r="BK102" s="142">
        <f>ROUND(I102*H102,2)</f>
        <v>0</v>
      </c>
      <c r="BL102" s="16" t="s">
        <v>134</v>
      </c>
      <c r="BM102" s="141" t="s">
        <v>192</v>
      </c>
    </row>
    <row r="103" spans="2:65" s="1" customFormat="1" ht="11.25">
      <c r="B103" s="32"/>
      <c r="D103" s="158" t="s">
        <v>151</v>
      </c>
      <c r="F103" s="159" t="s">
        <v>193</v>
      </c>
      <c r="I103" s="160"/>
      <c r="L103" s="32"/>
      <c r="M103" s="161"/>
      <c r="T103" s="53"/>
      <c r="AT103" s="16" t="s">
        <v>151</v>
      </c>
      <c r="AU103" s="16" t="s">
        <v>89</v>
      </c>
    </row>
    <row r="104" spans="2:65" s="12" customFormat="1" ht="11.25">
      <c r="B104" s="143"/>
      <c r="D104" s="144" t="s">
        <v>136</v>
      </c>
      <c r="E104" s="145" t="s">
        <v>3</v>
      </c>
      <c r="F104" s="146" t="s">
        <v>194</v>
      </c>
      <c r="H104" s="147">
        <v>38.42</v>
      </c>
      <c r="I104" s="148"/>
      <c r="L104" s="143"/>
      <c r="M104" s="149"/>
      <c r="T104" s="150"/>
      <c r="AT104" s="145" t="s">
        <v>136</v>
      </c>
      <c r="AU104" s="145" t="s">
        <v>89</v>
      </c>
      <c r="AV104" s="12" t="s">
        <v>89</v>
      </c>
      <c r="AW104" s="12" t="s">
        <v>41</v>
      </c>
      <c r="AX104" s="12" t="s">
        <v>79</v>
      </c>
      <c r="AY104" s="145" t="s">
        <v>128</v>
      </c>
    </row>
    <row r="105" spans="2:65" s="12" customFormat="1" ht="11.25">
      <c r="B105" s="143"/>
      <c r="D105" s="144" t="s">
        <v>136</v>
      </c>
      <c r="E105" s="145" t="s">
        <v>3</v>
      </c>
      <c r="F105" s="146" t="s">
        <v>195</v>
      </c>
      <c r="H105" s="147">
        <v>67.168000000000006</v>
      </c>
      <c r="I105" s="148"/>
      <c r="L105" s="143"/>
      <c r="M105" s="149"/>
      <c r="T105" s="150"/>
      <c r="AT105" s="145" t="s">
        <v>136</v>
      </c>
      <c r="AU105" s="145" t="s">
        <v>89</v>
      </c>
      <c r="AV105" s="12" t="s">
        <v>89</v>
      </c>
      <c r="AW105" s="12" t="s">
        <v>41</v>
      </c>
      <c r="AX105" s="12" t="s">
        <v>79</v>
      </c>
      <c r="AY105" s="145" t="s">
        <v>128</v>
      </c>
    </row>
    <row r="106" spans="2:65" s="12" customFormat="1" ht="11.25">
      <c r="B106" s="143"/>
      <c r="D106" s="144" t="s">
        <v>136</v>
      </c>
      <c r="E106" s="145" t="s">
        <v>3</v>
      </c>
      <c r="F106" s="146" t="s">
        <v>196</v>
      </c>
      <c r="H106" s="147">
        <v>102.8</v>
      </c>
      <c r="I106" s="148"/>
      <c r="L106" s="143"/>
      <c r="M106" s="149"/>
      <c r="T106" s="150"/>
      <c r="AT106" s="145" t="s">
        <v>136</v>
      </c>
      <c r="AU106" s="145" t="s">
        <v>89</v>
      </c>
      <c r="AV106" s="12" t="s">
        <v>89</v>
      </c>
      <c r="AW106" s="12" t="s">
        <v>41</v>
      </c>
      <c r="AX106" s="12" t="s">
        <v>79</v>
      </c>
      <c r="AY106" s="145" t="s">
        <v>128</v>
      </c>
    </row>
    <row r="107" spans="2:65" s="12" customFormat="1" ht="11.25">
      <c r="B107" s="143"/>
      <c r="D107" s="144" t="s">
        <v>136</v>
      </c>
      <c r="E107" s="145" t="s">
        <v>3</v>
      </c>
      <c r="F107" s="146" t="s">
        <v>197</v>
      </c>
      <c r="H107" s="147">
        <v>126</v>
      </c>
      <c r="I107" s="148"/>
      <c r="L107" s="143"/>
      <c r="M107" s="149"/>
      <c r="T107" s="150"/>
      <c r="AT107" s="145" t="s">
        <v>136</v>
      </c>
      <c r="AU107" s="145" t="s">
        <v>89</v>
      </c>
      <c r="AV107" s="12" t="s">
        <v>89</v>
      </c>
      <c r="AW107" s="12" t="s">
        <v>41</v>
      </c>
      <c r="AX107" s="12" t="s">
        <v>79</v>
      </c>
      <c r="AY107" s="145" t="s">
        <v>128</v>
      </c>
    </row>
    <row r="108" spans="2:65" s="12" customFormat="1" ht="11.25">
      <c r="B108" s="143"/>
      <c r="D108" s="144" t="s">
        <v>136</v>
      </c>
      <c r="E108" s="145" t="s">
        <v>3</v>
      </c>
      <c r="F108" s="146" t="s">
        <v>198</v>
      </c>
      <c r="H108" s="147">
        <v>41.4</v>
      </c>
      <c r="I108" s="148"/>
      <c r="L108" s="143"/>
      <c r="M108" s="149"/>
      <c r="T108" s="150"/>
      <c r="AT108" s="145" t="s">
        <v>136</v>
      </c>
      <c r="AU108" s="145" t="s">
        <v>89</v>
      </c>
      <c r="AV108" s="12" t="s">
        <v>89</v>
      </c>
      <c r="AW108" s="12" t="s">
        <v>41</v>
      </c>
      <c r="AX108" s="12" t="s">
        <v>79</v>
      </c>
      <c r="AY108" s="145" t="s">
        <v>128</v>
      </c>
    </row>
    <row r="109" spans="2:65" s="12" customFormat="1" ht="11.25">
      <c r="B109" s="143"/>
      <c r="D109" s="144" t="s">
        <v>136</v>
      </c>
      <c r="E109" s="145" t="s">
        <v>3</v>
      </c>
      <c r="F109" s="146" t="s">
        <v>199</v>
      </c>
      <c r="H109" s="147">
        <v>110.77</v>
      </c>
      <c r="I109" s="148"/>
      <c r="L109" s="143"/>
      <c r="M109" s="149"/>
      <c r="T109" s="150"/>
      <c r="AT109" s="145" t="s">
        <v>136</v>
      </c>
      <c r="AU109" s="145" t="s">
        <v>89</v>
      </c>
      <c r="AV109" s="12" t="s">
        <v>89</v>
      </c>
      <c r="AW109" s="12" t="s">
        <v>41</v>
      </c>
      <c r="AX109" s="12" t="s">
        <v>79</v>
      </c>
      <c r="AY109" s="145" t="s">
        <v>128</v>
      </c>
    </row>
    <row r="110" spans="2:65" s="12" customFormat="1" ht="11.25">
      <c r="B110" s="143"/>
      <c r="D110" s="144" t="s">
        <v>136</v>
      </c>
      <c r="E110" s="145" t="s">
        <v>3</v>
      </c>
      <c r="F110" s="146" t="s">
        <v>200</v>
      </c>
      <c r="H110" s="147">
        <v>197.76</v>
      </c>
      <c r="I110" s="148"/>
      <c r="L110" s="143"/>
      <c r="M110" s="149"/>
      <c r="T110" s="150"/>
      <c r="AT110" s="145" t="s">
        <v>136</v>
      </c>
      <c r="AU110" s="145" t="s">
        <v>89</v>
      </c>
      <c r="AV110" s="12" t="s">
        <v>89</v>
      </c>
      <c r="AW110" s="12" t="s">
        <v>41</v>
      </c>
      <c r="AX110" s="12" t="s">
        <v>79</v>
      </c>
      <c r="AY110" s="145" t="s">
        <v>128</v>
      </c>
    </row>
    <row r="111" spans="2:65" s="12" customFormat="1" ht="11.25">
      <c r="B111" s="143"/>
      <c r="D111" s="144" t="s">
        <v>136</v>
      </c>
      <c r="E111" s="145" t="s">
        <v>3</v>
      </c>
      <c r="F111" s="146" t="s">
        <v>201</v>
      </c>
      <c r="H111" s="147">
        <v>210.87</v>
      </c>
      <c r="I111" s="148"/>
      <c r="L111" s="143"/>
      <c r="M111" s="149"/>
      <c r="T111" s="150"/>
      <c r="AT111" s="145" t="s">
        <v>136</v>
      </c>
      <c r="AU111" s="145" t="s">
        <v>89</v>
      </c>
      <c r="AV111" s="12" t="s">
        <v>89</v>
      </c>
      <c r="AW111" s="12" t="s">
        <v>41</v>
      </c>
      <c r="AX111" s="12" t="s">
        <v>79</v>
      </c>
      <c r="AY111" s="145" t="s">
        <v>128</v>
      </c>
    </row>
    <row r="112" spans="2:65" s="12" customFormat="1" ht="11.25">
      <c r="B112" s="143"/>
      <c r="D112" s="144" t="s">
        <v>136</v>
      </c>
      <c r="E112" s="145" t="s">
        <v>3</v>
      </c>
      <c r="F112" s="146" t="s">
        <v>202</v>
      </c>
      <c r="H112" s="147">
        <v>251.76</v>
      </c>
      <c r="I112" s="148"/>
      <c r="L112" s="143"/>
      <c r="M112" s="149"/>
      <c r="T112" s="150"/>
      <c r="AT112" s="145" t="s">
        <v>136</v>
      </c>
      <c r="AU112" s="145" t="s">
        <v>89</v>
      </c>
      <c r="AV112" s="12" t="s">
        <v>89</v>
      </c>
      <c r="AW112" s="12" t="s">
        <v>41</v>
      </c>
      <c r="AX112" s="12" t="s">
        <v>79</v>
      </c>
      <c r="AY112" s="145" t="s">
        <v>128</v>
      </c>
    </row>
    <row r="113" spans="2:65" s="13" customFormat="1" ht="11.25">
      <c r="B113" s="151"/>
      <c r="D113" s="144" t="s">
        <v>136</v>
      </c>
      <c r="E113" s="152" t="s">
        <v>3</v>
      </c>
      <c r="F113" s="153" t="s">
        <v>142</v>
      </c>
      <c r="H113" s="154">
        <v>1146.9479999999999</v>
      </c>
      <c r="I113" s="155"/>
      <c r="L113" s="151"/>
      <c r="M113" s="156"/>
      <c r="T113" s="157"/>
      <c r="AT113" s="152" t="s">
        <v>136</v>
      </c>
      <c r="AU113" s="152" t="s">
        <v>89</v>
      </c>
      <c r="AV113" s="13" t="s">
        <v>134</v>
      </c>
      <c r="AW113" s="13" t="s">
        <v>41</v>
      </c>
      <c r="AX113" s="13" t="s">
        <v>87</v>
      </c>
      <c r="AY113" s="152" t="s">
        <v>128</v>
      </c>
    </row>
    <row r="114" spans="2:65" s="1" customFormat="1" ht="24.2" customHeight="1">
      <c r="B114" s="128"/>
      <c r="C114" s="129" t="s">
        <v>134</v>
      </c>
      <c r="D114" s="129" t="s">
        <v>130</v>
      </c>
      <c r="E114" s="130" t="s">
        <v>203</v>
      </c>
      <c r="F114" s="131" t="s">
        <v>204</v>
      </c>
      <c r="G114" s="132" t="s">
        <v>133</v>
      </c>
      <c r="H114" s="133">
        <v>317.66000000000003</v>
      </c>
      <c r="I114" s="134"/>
      <c r="J114" s="135">
        <f>ROUND(I114*H114,2)</f>
        <v>0</v>
      </c>
      <c r="K114" s="136"/>
      <c r="L114" s="32"/>
      <c r="M114" s="137" t="s">
        <v>3</v>
      </c>
      <c r="N114" s="138" t="s">
        <v>50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134</v>
      </c>
      <c r="AT114" s="141" t="s">
        <v>130</v>
      </c>
      <c r="AU114" s="141" t="s">
        <v>89</v>
      </c>
      <c r="AY114" s="16" t="s">
        <v>128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6" t="s">
        <v>87</v>
      </c>
      <c r="BK114" s="142">
        <f>ROUND(I114*H114,2)</f>
        <v>0</v>
      </c>
      <c r="BL114" s="16" t="s">
        <v>134</v>
      </c>
      <c r="BM114" s="141" t="s">
        <v>205</v>
      </c>
    </row>
    <row r="115" spans="2:65" s="1" customFormat="1" ht="11.25">
      <c r="B115" s="32"/>
      <c r="D115" s="158" t="s">
        <v>151</v>
      </c>
      <c r="F115" s="159" t="s">
        <v>206</v>
      </c>
      <c r="I115" s="160"/>
      <c r="L115" s="32"/>
      <c r="M115" s="161"/>
      <c r="T115" s="53"/>
      <c r="AT115" s="16" t="s">
        <v>151</v>
      </c>
      <c r="AU115" s="16" t="s">
        <v>89</v>
      </c>
    </row>
    <row r="116" spans="2:65" s="1" customFormat="1" ht="19.5">
      <c r="B116" s="32"/>
      <c r="D116" s="144" t="s">
        <v>207</v>
      </c>
      <c r="F116" s="165" t="s">
        <v>208</v>
      </c>
      <c r="I116" s="160"/>
      <c r="L116" s="32"/>
      <c r="M116" s="161"/>
      <c r="T116" s="53"/>
      <c r="AT116" s="16" t="s">
        <v>207</v>
      </c>
      <c r="AU116" s="16" t="s">
        <v>89</v>
      </c>
    </row>
    <row r="117" spans="2:65" s="12" customFormat="1" ht="11.25">
      <c r="B117" s="143"/>
      <c r="D117" s="144" t="s">
        <v>136</v>
      </c>
      <c r="E117" s="145" t="s">
        <v>3</v>
      </c>
      <c r="F117" s="146" t="s">
        <v>209</v>
      </c>
      <c r="H117" s="147">
        <v>135.80000000000001</v>
      </c>
      <c r="I117" s="148"/>
      <c r="L117" s="143"/>
      <c r="M117" s="149"/>
      <c r="T117" s="150"/>
      <c r="AT117" s="145" t="s">
        <v>136</v>
      </c>
      <c r="AU117" s="145" t="s">
        <v>89</v>
      </c>
      <c r="AV117" s="12" t="s">
        <v>89</v>
      </c>
      <c r="AW117" s="12" t="s">
        <v>41</v>
      </c>
      <c r="AX117" s="12" t="s">
        <v>79</v>
      </c>
      <c r="AY117" s="145" t="s">
        <v>128</v>
      </c>
    </row>
    <row r="118" spans="2:65" s="12" customFormat="1" ht="11.25">
      <c r="B118" s="143"/>
      <c r="D118" s="144" t="s">
        <v>136</v>
      </c>
      <c r="E118" s="145" t="s">
        <v>3</v>
      </c>
      <c r="F118" s="146" t="s">
        <v>210</v>
      </c>
      <c r="H118" s="147">
        <v>113.125</v>
      </c>
      <c r="I118" s="148"/>
      <c r="L118" s="143"/>
      <c r="M118" s="149"/>
      <c r="T118" s="150"/>
      <c r="AT118" s="145" t="s">
        <v>136</v>
      </c>
      <c r="AU118" s="145" t="s">
        <v>89</v>
      </c>
      <c r="AV118" s="12" t="s">
        <v>89</v>
      </c>
      <c r="AW118" s="12" t="s">
        <v>41</v>
      </c>
      <c r="AX118" s="12" t="s">
        <v>79</v>
      </c>
      <c r="AY118" s="145" t="s">
        <v>128</v>
      </c>
    </row>
    <row r="119" spans="2:65" s="12" customFormat="1" ht="11.25">
      <c r="B119" s="143"/>
      <c r="D119" s="144" t="s">
        <v>136</v>
      </c>
      <c r="E119" s="145" t="s">
        <v>3</v>
      </c>
      <c r="F119" s="146" t="s">
        <v>211</v>
      </c>
      <c r="H119" s="147">
        <v>31.645</v>
      </c>
      <c r="I119" s="148"/>
      <c r="L119" s="143"/>
      <c r="M119" s="149"/>
      <c r="T119" s="150"/>
      <c r="AT119" s="145" t="s">
        <v>136</v>
      </c>
      <c r="AU119" s="145" t="s">
        <v>89</v>
      </c>
      <c r="AV119" s="12" t="s">
        <v>89</v>
      </c>
      <c r="AW119" s="12" t="s">
        <v>41</v>
      </c>
      <c r="AX119" s="12" t="s">
        <v>79</v>
      </c>
      <c r="AY119" s="145" t="s">
        <v>128</v>
      </c>
    </row>
    <row r="120" spans="2:65" s="12" customFormat="1" ht="11.25">
      <c r="B120" s="143"/>
      <c r="D120" s="144" t="s">
        <v>136</v>
      </c>
      <c r="E120" s="145" t="s">
        <v>3</v>
      </c>
      <c r="F120" s="146" t="s">
        <v>212</v>
      </c>
      <c r="H120" s="147">
        <v>37.090000000000003</v>
      </c>
      <c r="I120" s="148"/>
      <c r="L120" s="143"/>
      <c r="M120" s="149"/>
      <c r="T120" s="150"/>
      <c r="AT120" s="145" t="s">
        <v>136</v>
      </c>
      <c r="AU120" s="145" t="s">
        <v>89</v>
      </c>
      <c r="AV120" s="12" t="s">
        <v>89</v>
      </c>
      <c r="AW120" s="12" t="s">
        <v>41</v>
      </c>
      <c r="AX120" s="12" t="s">
        <v>79</v>
      </c>
      <c r="AY120" s="145" t="s">
        <v>128</v>
      </c>
    </row>
    <row r="121" spans="2:65" s="13" customFormat="1" ht="11.25">
      <c r="B121" s="151"/>
      <c r="D121" s="144" t="s">
        <v>136</v>
      </c>
      <c r="E121" s="152" t="s">
        <v>3</v>
      </c>
      <c r="F121" s="153" t="s">
        <v>142</v>
      </c>
      <c r="H121" s="154">
        <v>317.65999999999997</v>
      </c>
      <c r="I121" s="155"/>
      <c r="L121" s="151"/>
      <c r="M121" s="156"/>
      <c r="T121" s="157"/>
      <c r="AT121" s="152" t="s">
        <v>136</v>
      </c>
      <c r="AU121" s="152" t="s">
        <v>89</v>
      </c>
      <c r="AV121" s="13" t="s">
        <v>134</v>
      </c>
      <c r="AW121" s="13" t="s">
        <v>41</v>
      </c>
      <c r="AX121" s="13" t="s">
        <v>87</v>
      </c>
      <c r="AY121" s="152" t="s">
        <v>128</v>
      </c>
    </row>
    <row r="122" spans="2:65" s="1" customFormat="1" ht="24.2" customHeight="1">
      <c r="B122" s="128"/>
      <c r="C122" s="129" t="s">
        <v>160</v>
      </c>
      <c r="D122" s="129" t="s">
        <v>130</v>
      </c>
      <c r="E122" s="130" t="s">
        <v>213</v>
      </c>
      <c r="F122" s="131" t="s">
        <v>214</v>
      </c>
      <c r="G122" s="132" t="s">
        <v>133</v>
      </c>
      <c r="H122" s="133">
        <v>4.6360000000000001</v>
      </c>
      <c r="I122" s="134"/>
      <c r="J122" s="135">
        <f>ROUND(I122*H122,2)</f>
        <v>0</v>
      </c>
      <c r="K122" s="136"/>
      <c r="L122" s="32"/>
      <c r="M122" s="137" t="s">
        <v>3</v>
      </c>
      <c r="N122" s="138" t="s">
        <v>50</v>
      </c>
      <c r="P122" s="139">
        <f>O122*H122</f>
        <v>0</v>
      </c>
      <c r="Q122" s="139">
        <v>0</v>
      </c>
      <c r="R122" s="139">
        <f>Q122*H122</f>
        <v>0</v>
      </c>
      <c r="S122" s="139">
        <v>0</v>
      </c>
      <c r="T122" s="140">
        <f>S122*H122</f>
        <v>0</v>
      </c>
      <c r="AR122" s="141" t="s">
        <v>134</v>
      </c>
      <c r="AT122" s="141" t="s">
        <v>130</v>
      </c>
      <c r="AU122" s="141" t="s">
        <v>89</v>
      </c>
      <c r="AY122" s="16" t="s">
        <v>128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6" t="s">
        <v>87</v>
      </c>
      <c r="BK122" s="142">
        <f>ROUND(I122*H122,2)</f>
        <v>0</v>
      </c>
      <c r="BL122" s="16" t="s">
        <v>134</v>
      </c>
      <c r="BM122" s="141" t="s">
        <v>215</v>
      </c>
    </row>
    <row r="123" spans="2:65" s="1" customFormat="1" ht="11.25">
      <c r="B123" s="32"/>
      <c r="D123" s="158" t="s">
        <v>151</v>
      </c>
      <c r="F123" s="159" t="s">
        <v>216</v>
      </c>
      <c r="I123" s="160"/>
      <c r="L123" s="32"/>
      <c r="M123" s="161"/>
      <c r="T123" s="53"/>
      <c r="AT123" s="16" t="s">
        <v>151</v>
      </c>
      <c r="AU123" s="16" t="s">
        <v>89</v>
      </c>
    </row>
    <row r="124" spans="2:65" s="12" customFormat="1" ht="11.25">
      <c r="B124" s="143"/>
      <c r="D124" s="144" t="s">
        <v>136</v>
      </c>
      <c r="E124" s="145" t="s">
        <v>3</v>
      </c>
      <c r="F124" s="146" t="s">
        <v>217</v>
      </c>
      <c r="H124" s="147">
        <v>3.1360000000000001</v>
      </c>
      <c r="I124" s="148"/>
      <c r="L124" s="143"/>
      <c r="M124" s="149"/>
      <c r="T124" s="150"/>
      <c r="AT124" s="145" t="s">
        <v>136</v>
      </c>
      <c r="AU124" s="145" t="s">
        <v>89</v>
      </c>
      <c r="AV124" s="12" t="s">
        <v>89</v>
      </c>
      <c r="AW124" s="12" t="s">
        <v>41</v>
      </c>
      <c r="AX124" s="12" t="s">
        <v>79</v>
      </c>
      <c r="AY124" s="145" t="s">
        <v>128</v>
      </c>
    </row>
    <row r="125" spans="2:65" s="12" customFormat="1" ht="11.25">
      <c r="B125" s="143"/>
      <c r="D125" s="144" t="s">
        <v>136</v>
      </c>
      <c r="E125" s="145" t="s">
        <v>3</v>
      </c>
      <c r="F125" s="146" t="s">
        <v>218</v>
      </c>
      <c r="H125" s="147">
        <v>1.5</v>
      </c>
      <c r="I125" s="148"/>
      <c r="L125" s="143"/>
      <c r="M125" s="149"/>
      <c r="T125" s="150"/>
      <c r="AT125" s="145" t="s">
        <v>136</v>
      </c>
      <c r="AU125" s="145" t="s">
        <v>89</v>
      </c>
      <c r="AV125" s="12" t="s">
        <v>89</v>
      </c>
      <c r="AW125" s="12" t="s">
        <v>41</v>
      </c>
      <c r="AX125" s="12" t="s">
        <v>79</v>
      </c>
      <c r="AY125" s="145" t="s">
        <v>128</v>
      </c>
    </row>
    <row r="126" spans="2:65" s="13" customFormat="1" ht="11.25">
      <c r="B126" s="151"/>
      <c r="D126" s="144" t="s">
        <v>136</v>
      </c>
      <c r="E126" s="152" t="s">
        <v>3</v>
      </c>
      <c r="F126" s="153" t="s">
        <v>142</v>
      </c>
      <c r="H126" s="154">
        <v>4.6360000000000001</v>
      </c>
      <c r="I126" s="155"/>
      <c r="L126" s="151"/>
      <c r="M126" s="156"/>
      <c r="T126" s="157"/>
      <c r="AT126" s="152" t="s">
        <v>136</v>
      </c>
      <c r="AU126" s="152" t="s">
        <v>89</v>
      </c>
      <c r="AV126" s="13" t="s">
        <v>134</v>
      </c>
      <c r="AW126" s="13" t="s">
        <v>41</v>
      </c>
      <c r="AX126" s="13" t="s">
        <v>87</v>
      </c>
      <c r="AY126" s="152" t="s">
        <v>128</v>
      </c>
    </row>
    <row r="127" spans="2:65" s="1" customFormat="1" ht="24.2" customHeight="1">
      <c r="B127" s="128"/>
      <c r="C127" s="129" t="s">
        <v>219</v>
      </c>
      <c r="D127" s="129" t="s">
        <v>130</v>
      </c>
      <c r="E127" s="130" t="s">
        <v>220</v>
      </c>
      <c r="F127" s="131" t="s">
        <v>221</v>
      </c>
      <c r="G127" s="132" t="s">
        <v>133</v>
      </c>
      <c r="H127" s="133">
        <v>28.725999999999999</v>
      </c>
      <c r="I127" s="134"/>
      <c r="J127" s="135">
        <f>ROUND(I127*H127,2)</f>
        <v>0</v>
      </c>
      <c r="K127" s="136"/>
      <c r="L127" s="32"/>
      <c r="M127" s="137" t="s">
        <v>3</v>
      </c>
      <c r="N127" s="138" t="s">
        <v>50</v>
      </c>
      <c r="P127" s="139">
        <f>O127*H127</f>
        <v>0</v>
      </c>
      <c r="Q127" s="139">
        <v>0</v>
      </c>
      <c r="R127" s="139">
        <f>Q127*H127</f>
        <v>0</v>
      </c>
      <c r="S127" s="139">
        <v>0</v>
      </c>
      <c r="T127" s="140">
        <f>S127*H127</f>
        <v>0</v>
      </c>
      <c r="AR127" s="141" t="s">
        <v>134</v>
      </c>
      <c r="AT127" s="141" t="s">
        <v>130</v>
      </c>
      <c r="AU127" s="141" t="s">
        <v>89</v>
      </c>
      <c r="AY127" s="16" t="s">
        <v>128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6" t="s">
        <v>87</v>
      </c>
      <c r="BK127" s="142">
        <f>ROUND(I127*H127,2)</f>
        <v>0</v>
      </c>
      <c r="BL127" s="16" t="s">
        <v>134</v>
      </c>
      <c r="BM127" s="141" t="s">
        <v>222</v>
      </c>
    </row>
    <row r="128" spans="2:65" s="1" customFormat="1" ht="11.25">
      <c r="B128" s="32"/>
      <c r="D128" s="158" t="s">
        <v>151</v>
      </c>
      <c r="F128" s="159" t="s">
        <v>223</v>
      </c>
      <c r="I128" s="160"/>
      <c r="L128" s="32"/>
      <c r="M128" s="161"/>
      <c r="T128" s="53"/>
      <c r="AT128" s="16" t="s">
        <v>151</v>
      </c>
      <c r="AU128" s="16" t="s">
        <v>89</v>
      </c>
    </row>
    <row r="129" spans="2:65" s="12" customFormat="1" ht="11.25">
      <c r="B129" s="143"/>
      <c r="D129" s="144" t="s">
        <v>136</v>
      </c>
      <c r="E129" s="145" t="s">
        <v>3</v>
      </c>
      <c r="F129" s="146" t="s">
        <v>224</v>
      </c>
      <c r="H129" s="147">
        <v>24.09</v>
      </c>
      <c r="I129" s="148"/>
      <c r="L129" s="143"/>
      <c r="M129" s="149"/>
      <c r="T129" s="150"/>
      <c r="AT129" s="145" t="s">
        <v>136</v>
      </c>
      <c r="AU129" s="145" t="s">
        <v>89</v>
      </c>
      <c r="AV129" s="12" t="s">
        <v>89</v>
      </c>
      <c r="AW129" s="12" t="s">
        <v>41</v>
      </c>
      <c r="AX129" s="12" t="s">
        <v>79</v>
      </c>
      <c r="AY129" s="145" t="s">
        <v>128</v>
      </c>
    </row>
    <row r="130" spans="2:65" s="12" customFormat="1" ht="11.25">
      <c r="B130" s="143"/>
      <c r="D130" s="144" t="s">
        <v>136</v>
      </c>
      <c r="E130" s="145" t="s">
        <v>3</v>
      </c>
      <c r="F130" s="146" t="s">
        <v>217</v>
      </c>
      <c r="H130" s="147">
        <v>3.1360000000000001</v>
      </c>
      <c r="I130" s="148"/>
      <c r="L130" s="143"/>
      <c r="M130" s="149"/>
      <c r="T130" s="150"/>
      <c r="AT130" s="145" t="s">
        <v>136</v>
      </c>
      <c r="AU130" s="145" t="s">
        <v>89</v>
      </c>
      <c r="AV130" s="12" t="s">
        <v>89</v>
      </c>
      <c r="AW130" s="12" t="s">
        <v>41</v>
      </c>
      <c r="AX130" s="12" t="s">
        <v>79</v>
      </c>
      <c r="AY130" s="145" t="s">
        <v>128</v>
      </c>
    </row>
    <row r="131" spans="2:65" s="12" customFormat="1" ht="11.25">
      <c r="B131" s="143"/>
      <c r="D131" s="144" t="s">
        <v>136</v>
      </c>
      <c r="E131" s="145" t="s">
        <v>3</v>
      </c>
      <c r="F131" s="146" t="s">
        <v>218</v>
      </c>
      <c r="H131" s="147">
        <v>1.5</v>
      </c>
      <c r="I131" s="148"/>
      <c r="L131" s="143"/>
      <c r="M131" s="149"/>
      <c r="T131" s="150"/>
      <c r="AT131" s="145" t="s">
        <v>136</v>
      </c>
      <c r="AU131" s="145" t="s">
        <v>89</v>
      </c>
      <c r="AV131" s="12" t="s">
        <v>89</v>
      </c>
      <c r="AW131" s="12" t="s">
        <v>41</v>
      </c>
      <c r="AX131" s="12" t="s">
        <v>79</v>
      </c>
      <c r="AY131" s="145" t="s">
        <v>128</v>
      </c>
    </row>
    <row r="132" spans="2:65" s="13" customFormat="1" ht="11.25">
      <c r="B132" s="151"/>
      <c r="D132" s="144" t="s">
        <v>136</v>
      </c>
      <c r="E132" s="152" t="s">
        <v>3</v>
      </c>
      <c r="F132" s="153" t="s">
        <v>142</v>
      </c>
      <c r="H132" s="154">
        <v>28.725999999999999</v>
      </c>
      <c r="I132" s="155"/>
      <c r="L132" s="151"/>
      <c r="M132" s="156"/>
      <c r="T132" s="157"/>
      <c r="AT132" s="152" t="s">
        <v>136</v>
      </c>
      <c r="AU132" s="152" t="s">
        <v>89</v>
      </c>
      <c r="AV132" s="13" t="s">
        <v>134</v>
      </c>
      <c r="AW132" s="13" t="s">
        <v>41</v>
      </c>
      <c r="AX132" s="13" t="s">
        <v>87</v>
      </c>
      <c r="AY132" s="152" t="s">
        <v>128</v>
      </c>
    </row>
    <row r="133" spans="2:65" s="1" customFormat="1" ht="16.5" customHeight="1">
      <c r="B133" s="128"/>
      <c r="C133" s="129" t="s">
        <v>225</v>
      </c>
      <c r="D133" s="129" t="s">
        <v>130</v>
      </c>
      <c r="E133" s="130" t="s">
        <v>226</v>
      </c>
      <c r="F133" s="131" t="s">
        <v>227</v>
      </c>
      <c r="G133" s="132" t="s">
        <v>133</v>
      </c>
      <c r="H133" s="133">
        <v>12.454000000000001</v>
      </c>
      <c r="I133" s="134"/>
      <c r="J133" s="135">
        <f>ROUND(I133*H133,2)</f>
        <v>0</v>
      </c>
      <c r="K133" s="136"/>
      <c r="L133" s="32"/>
      <c r="M133" s="137" t="s">
        <v>3</v>
      </c>
      <c r="N133" s="138" t="s">
        <v>50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134</v>
      </c>
      <c r="AT133" s="141" t="s">
        <v>130</v>
      </c>
      <c r="AU133" s="141" t="s">
        <v>89</v>
      </c>
      <c r="AY133" s="16" t="s">
        <v>128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6" t="s">
        <v>87</v>
      </c>
      <c r="BK133" s="142">
        <f>ROUND(I133*H133,2)</f>
        <v>0</v>
      </c>
      <c r="BL133" s="16" t="s">
        <v>134</v>
      </c>
      <c r="BM133" s="141" t="s">
        <v>228</v>
      </c>
    </row>
    <row r="134" spans="2:65" s="1" customFormat="1" ht="11.25">
      <c r="B134" s="32"/>
      <c r="D134" s="158" t="s">
        <v>151</v>
      </c>
      <c r="F134" s="159" t="s">
        <v>229</v>
      </c>
      <c r="I134" s="160"/>
      <c r="L134" s="32"/>
      <c r="M134" s="161"/>
      <c r="T134" s="53"/>
      <c r="AT134" s="16" t="s">
        <v>151</v>
      </c>
      <c r="AU134" s="16" t="s">
        <v>89</v>
      </c>
    </row>
    <row r="135" spans="2:65" s="12" customFormat="1" ht="11.25">
      <c r="B135" s="143"/>
      <c r="D135" s="144" t="s">
        <v>136</v>
      </c>
      <c r="E135" s="145" t="s">
        <v>3</v>
      </c>
      <c r="F135" s="146" t="s">
        <v>230</v>
      </c>
      <c r="H135" s="147">
        <v>10.834</v>
      </c>
      <c r="I135" s="148"/>
      <c r="L135" s="143"/>
      <c r="M135" s="149"/>
      <c r="T135" s="150"/>
      <c r="AT135" s="145" t="s">
        <v>136</v>
      </c>
      <c r="AU135" s="145" t="s">
        <v>89</v>
      </c>
      <c r="AV135" s="12" t="s">
        <v>89</v>
      </c>
      <c r="AW135" s="12" t="s">
        <v>41</v>
      </c>
      <c r="AX135" s="12" t="s">
        <v>79</v>
      </c>
      <c r="AY135" s="145" t="s">
        <v>128</v>
      </c>
    </row>
    <row r="136" spans="2:65" s="12" customFormat="1" ht="11.25">
      <c r="B136" s="143"/>
      <c r="D136" s="144" t="s">
        <v>136</v>
      </c>
      <c r="E136" s="145" t="s">
        <v>3</v>
      </c>
      <c r="F136" s="146" t="s">
        <v>231</v>
      </c>
      <c r="H136" s="147">
        <v>1.62</v>
      </c>
      <c r="I136" s="148"/>
      <c r="L136" s="143"/>
      <c r="M136" s="149"/>
      <c r="T136" s="150"/>
      <c r="AT136" s="145" t="s">
        <v>136</v>
      </c>
      <c r="AU136" s="145" t="s">
        <v>89</v>
      </c>
      <c r="AV136" s="12" t="s">
        <v>89</v>
      </c>
      <c r="AW136" s="12" t="s">
        <v>41</v>
      </c>
      <c r="AX136" s="12" t="s">
        <v>79</v>
      </c>
      <c r="AY136" s="145" t="s">
        <v>128</v>
      </c>
    </row>
    <row r="137" spans="2:65" s="13" customFormat="1" ht="11.25">
      <c r="B137" s="151"/>
      <c r="D137" s="144" t="s">
        <v>136</v>
      </c>
      <c r="E137" s="152" t="s">
        <v>3</v>
      </c>
      <c r="F137" s="153" t="s">
        <v>142</v>
      </c>
      <c r="H137" s="154">
        <v>12.454000000000001</v>
      </c>
      <c r="I137" s="155"/>
      <c r="L137" s="151"/>
      <c r="M137" s="156"/>
      <c r="T137" s="157"/>
      <c r="AT137" s="152" t="s">
        <v>136</v>
      </c>
      <c r="AU137" s="152" t="s">
        <v>89</v>
      </c>
      <c r="AV137" s="13" t="s">
        <v>134</v>
      </c>
      <c r="AW137" s="13" t="s">
        <v>41</v>
      </c>
      <c r="AX137" s="13" t="s">
        <v>87</v>
      </c>
      <c r="AY137" s="152" t="s">
        <v>128</v>
      </c>
    </row>
    <row r="138" spans="2:65" s="1" customFormat="1" ht="33" customHeight="1">
      <c r="B138" s="128"/>
      <c r="C138" s="129" t="s">
        <v>232</v>
      </c>
      <c r="D138" s="129" t="s">
        <v>130</v>
      </c>
      <c r="E138" s="130" t="s">
        <v>233</v>
      </c>
      <c r="F138" s="131" t="s">
        <v>234</v>
      </c>
      <c r="G138" s="132" t="s">
        <v>133</v>
      </c>
      <c r="H138" s="133">
        <v>20</v>
      </c>
      <c r="I138" s="134"/>
      <c r="J138" s="135">
        <f>ROUND(I138*H138,2)</f>
        <v>0</v>
      </c>
      <c r="K138" s="136"/>
      <c r="L138" s="32"/>
      <c r="M138" s="137" t="s">
        <v>3</v>
      </c>
      <c r="N138" s="138" t="s">
        <v>50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134</v>
      </c>
      <c r="AT138" s="141" t="s">
        <v>130</v>
      </c>
      <c r="AU138" s="141" t="s">
        <v>89</v>
      </c>
      <c r="AY138" s="16" t="s">
        <v>128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87</v>
      </c>
      <c r="BK138" s="142">
        <f>ROUND(I138*H138,2)</f>
        <v>0</v>
      </c>
      <c r="BL138" s="16" t="s">
        <v>134</v>
      </c>
      <c r="BM138" s="141" t="s">
        <v>235</v>
      </c>
    </row>
    <row r="139" spans="2:65" s="1" customFormat="1" ht="11.25">
      <c r="B139" s="32"/>
      <c r="D139" s="158" t="s">
        <v>151</v>
      </c>
      <c r="F139" s="159" t="s">
        <v>236</v>
      </c>
      <c r="I139" s="160"/>
      <c r="L139" s="32"/>
      <c r="M139" s="161"/>
      <c r="T139" s="53"/>
      <c r="AT139" s="16" t="s">
        <v>151</v>
      </c>
      <c r="AU139" s="16" t="s">
        <v>89</v>
      </c>
    </row>
    <row r="140" spans="2:65" s="12" customFormat="1" ht="11.25">
      <c r="B140" s="143"/>
      <c r="D140" s="144" t="s">
        <v>136</v>
      </c>
      <c r="E140" s="145" t="s">
        <v>3</v>
      </c>
      <c r="F140" s="146" t="s">
        <v>237</v>
      </c>
      <c r="H140" s="147">
        <v>20</v>
      </c>
      <c r="I140" s="148"/>
      <c r="L140" s="143"/>
      <c r="M140" s="149"/>
      <c r="T140" s="150"/>
      <c r="AT140" s="145" t="s">
        <v>136</v>
      </c>
      <c r="AU140" s="145" t="s">
        <v>89</v>
      </c>
      <c r="AV140" s="12" t="s">
        <v>89</v>
      </c>
      <c r="AW140" s="12" t="s">
        <v>41</v>
      </c>
      <c r="AX140" s="12" t="s">
        <v>87</v>
      </c>
      <c r="AY140" s="145" t="s">
        <v>128</v>
      </c>
    </row>
    <row r="141" spans="2:65" s="1" customFormat="1" ht="21.75" customHeight="1">
      <c r="B141" s="128"/>
      <c r="C141" s="129" t="s">
        <v>156</v>
      </c>
      <c r="D141" s="129" t="s">
        <v>130</v>
      </c>
      <c r="E141" s="130" t="s">
        <v>238</v>
      </c>
      <c r="F141" s="131" t="s">
        <v>239</v>
      </c>
      <c r="G141" s="132" t="s">
        <v>186</v>
      </c>
      <c r="H141" s="133">
        <v>134.41800000000001</v>
      </c>
      <c r="I141" s="134"/>
      <c r="J141" s="135">
        <f>ROUND(I141*H141,2)</f>
        <v>0</v>
      </c>
      <c r="K141" s="136"/>
      <c r="L141" s="32"/>
      <c r="M141" s="137" t="s">
        <v>3</v>
      </c>
      <c r="N141" s="138" t="s">
        <v>50</v>
      </c>
      <c r="P141" s="139">
        <f>O141*H141</f>
        <v>0</v>
      </c>
      <c r="Q141" s="139">
        <v>8.4000000000000003E-4</v>
      </c>
      <c r="R141" s="139">
        <f>Q141*H141</f>
        <v>0.11291112</v>
      </c>
      <c r="S141" s="139">
        <v>0</v>
      </c>
      <c r="T141" s="140">
        <f>S141*H141</f>
        <v>0</v>
      </c>
      <c r="AR141" s="141" t="s">
        <v>134</v>
      </c>
      <c r="AT141" s="141" t="s">
        <v>130</v>
      </c>
      <c r="AU141" s="141" t="s">
        <v>89</v>
      </c>
      <c r="AY141" s="16" t="s">
        <v>128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87</v>
      </c>
      <c r="BK141" s="142">
        <f>ROUND(I141*H141,2)</f>
        <v>0</v>
      </c>
      <c r="BL141" s="16" t="s">
        <v>134</v>
      </c>
      <c r="BM141" s="141" t="s">
        <v>240</v>
      </c>
    </row>
    <row r="142" spans="2:65" s="1" customFormat="1" ht="11.25">
      <c r="B142" s="32"/>
      <c r="D142" s="158" t="s">
        <v>151</v>
      </c>
      <c r="F142" s="159" t="s">
        <v>241</v>
      </c>
      <c r="I142" s="160"/>
      <c r="L142" s="32"/>
      <c r="M142" s="161"/>
      <c r="T142" s="53"/>
      <c r="AT142" s="16" t="s">
        <v>151</v>
      </c>
      <c r="AU142" s="16" t="s">
        <v>89</v>
      </c>
    </row>
    <row r="143" spans="2:65" s="12" customFormat="1" ht="11.25">
      <c r="B143" s="143"/>
      <c r="D143" s="144" t="s">
        <v>136</v>
      </c>
      <c r="E143" s="145" t="s">
        <v>3</v>
      </c>
      <c r="F143" s="146" t="s">
        <v>242</v>
      </c>
      <c r="H143" s="147">
        <v>16.858000000000001</v>
      </c>
      <c r="I143" s="148"/>
      <c r="L143" s="143"/>
      <c r="M143" s="149"/>
      <c r="T143" s="150"/>
      <c r="AT143" s="145" t="s">
        <v>136</v>
      </c>
      <c r="AU143" s="145" t="s">
        <v>89</v>
      </c>
      <c r="AV143" s="12" t="s">
        <v>89</v>
      </c>
      <c r="AW143" s="12" t="s">
        <v>41</v>
      </c>
      <c r="AX143" s="12" t="s">
        <v>79</v>
      </c>
      <c r="AY143" s="145" t="s">
        <v>128</v>
      </c>
    </row>
    <row r="144" spans="2:65" s="12" customFormat="1" ht="11.25">
      <c r="B144" s="143"/>
      <c r="D144" s="144" t="s">
        <v>136</v>
      </c>
      <c r="E144" s="145" t="s">
        <v>3</v>
      </c>
      <c r="F144" s="146" t="s">
        <v>243</v>
      </c>
      <c r="H144" s="147">
        <v>21.28</v>
      </c>
      <c r="I144" s="148"/>
      <c r="L144" s="143"/>
      <c r="M144" s="149"/>
      <c r="T144" s="150"/>
      <c r="AT144" s="145" t="s">
        <v>136</v>
      </c>
      <c r="AU144" s="145" t="s">
        <v>89</v>
      </c>
      <c r="AV144" s="12" t="s">
        <v>89</v>
      </c>
      <c r="AW144" s="12" t="s">
        <v>41</v>
      </c>
      <c r="AX144" s="12" t="s">
        <v>79</v>
      </c>
      <c r="AY144" s="145" t="s">
        <v>128</v>
      </c>
    </row>
    <row r="145" spans="2:65" s="12" customFormat="1" ht="11.25">
      <c r="B145" s="143"/>
      <c r="D145" s="144" t="s">
        <v>136</v>
      </c>
      <c r="E145" s="145" t="s">
        <v>3</v>
      </c>
      <c r="F145" s="146" t="s">
        <v>244</v>
      </c>
      <c r="H145" s="147">
        <v>28.8</v>
      </c>
      <c r="I145" s="148"/>
      <c r="L145" s="143"/>
      <c r="M145" s="149"/>
      <c r="T145" s="150"/>
      <c r="AT145" s="145" t="s">
        <v>136</v>
      </c>
      <c r="AU145" s="145" t="s">
        <v>89</v>
      </c>
      <c r="AV145" s="12" t="s">
        <v>89</v>
      </c>
      <c r="AW145" s="12" t="s">
        <v>41</v>
      </c>
      <c r="AX145" s="12" t="s">
        <v>79</v>
      </c>
      <c r="AY145" s="145" t="s">
        <v>128</v>
      </c>
    </row>
    <row r="146" spans="2:65" s="12" customFormat="1" ht="11.25">
      <c r="B146" s="143"/>
      <c r="D146" s="144" t="s">
        <v>136</v>
      </c>
      <c r="E146" s="145" t="s">
        <v>3</v>
      </c>
      <c r="F146" s="146" t="s">
        <v>245</v>
      </c>
      <c r="H146" s="147">
        <v>43.8</v>
      </c>
      <c r="I146" s="148"/>
      <c r="L146" s="143"/>
      <c r="M146" s="149"/>
      <c r="T146" s="150"/>
      <c r="AT146" s="145" t="s">
        <v>136</v>
      </c>
      <c r="AU146" s="145" t="s">
        <v>89</v>
      </c>
      <c r="AV146" s="12" t="s">
        <v>89</v>
      </c>
      <c r="AW146" s="12" t="s">
        <v>41</v>
      </c>
      <c r="AX146" s="12" t="s">
        <v>79</v>
      </c>
      <c r="AY146" s="145" t="s">
        <v>128</v>
      </c>
    </row>
    <row r="147" spans="2:65" s="12" customFormat="1" ht="11.25">
      <c r="B147" s="143"/>
      <c r="D147" s="144" t="s">
        <v>136</v>
      </c>
      <c r="E147" s="145" t="s">
        <v>3</v>
      </c>
      <c r="F147" s="146" t="s">
        <v>246</v>
      </c>
      <c r="H147" s="147">
        <v>9.92</v>
      </c>
      <c r="I147" s="148"/>
      <c r="L147" s="143"/>
      <c r="M147" s="149"/>
      <c r="T147" s="150"/>
      <c r="AT147" s="145" t="s">
        <v>136</v>
      </c>
      <c r="AU147" s="145" t="s">
        <v>89</v>
      </c>
      <c r="AV147" s="12" t="s">
        <v>89</v>
      </c>
      <c r="AW147" s="12" t="s">
        <v>41</v>
      </c>
      <c r="AX147" s="12" t="s">
        <v>79</v>
      </c>
      <c r="AY147" s="145" t="s">
        <v>128</v>
      </c>
    </row>
    <row r="148" spans="2:65" s="12" customFormat="1" ht="11.25">
      <c r="B148" s="143"/>
      <c r="D148" s="144" t="s">
        <v>136</v>
      </c>
      <c r="E148" s="145" t="s">
        <v>3</v>
      </c>
      <c r="F148" s="146" t="s">
        <v>247</v>
      </c>
      <c r="H148" s="147">
        <v>5.76</v>
      </c>
      <c r="I148" s="148"/>
      <c r="L148" s="143"/>
      <c r="M148" s="149"/>
      <c r="T148" s="150"/>
      <c r="AT148" s="145" t="s">
        <v>136</v>
      </c>
      <c r="AU148" s="145" t="s">
        <v>89</v>
      </c>
      <c r="AV148" s="12" t="s">
        <v>89</v>
      </c>
      <c r="AW148" s="12" t="s">
        <v>41</v>
      </c>
      <c r="AX148" s="12" t="s">
        <v>79</v>
      </c>
      <c r="AY148" s="145" t="s">
        <v>128</v>
      </c>
    </row>
    <row r="149" spans="2:65" s="12" customFormat="1" ht="11.25">
      <c r="B149" s="143"/>
      <c r="D149" s="144" t="s">
        <v>136</v>
      </c>
      <c r="E149" s="145" t="s">
        <v>3</v>
      </c>
      <c r="F149" s="146" t="s">
        <v>248</v>
      </c>
      <c r="H149" s="147">
        <v>8</v>
      </c>
      <c r="I149" s="148"/>
      <c r="L149" s="143"/>
      <c r="M149" s="149"/>
      <c r="T149" s="150"/>
      <c r="AT149" s="145" t="s">
        <v>136</v>
      </c>
      <c r="AU149" s="145" t="s">
        <v>89</v>
      </c>
      <c r="AV149" s="12" t="s">
        <v>89</v>
      </c>
      <c r="AW149" s="12" t="s">
        <v>41</v>
      </c>
      <c r="AX149" s="12" t="s">
        <v>79</v>
      </c>
      <c r="AY149" s="145" t="s">
        <v>128</v>
      </c>
    </row>
    <row r="150" spans="2:65" s="13" customFormat="1" ht="11.25">
      <c r="B150" s="151"/>
      <c r="D150" s="144" t="s">
        <v>136</v>
      </c>
      <c r="E150" s="152" t="s">
        <v>3</v>
      </c>
      <c r="F150" s="153" t="s">
        <v>142</v>
      </c>
      <c r="H150" s="154">
        <v>134.41800000000001</v>
      </c>
      <c r="I150" s="155"/>
      <c r="L150" s="151"/>
      <c r="M150" s="156"/>
      <c r="T150" s="157"/>
      <c r="AT150" s="152" t="s">
        <v>136</v>
      </c>
      <c r="AU150" s="152" t="s">
        <v>89</v>
      </c>
      <c r="AV150" s="13" t="s">
        <v>134</v>
      </c>
      <c r="AW150" s="13" t="s">
        <v>41</v>
      </c>
      <c r="AX150" s="13" t="s">
        <v>87</v>
      </c>
      <c r="AY150" s="152" t="s">
        <v>128</v>
      </c>
    </row>
    <row r="151" spans="2:65" s="1" customFormat="1" ht="24.2" customHeight="1">
      <c r="B151" s="128"/>
      <c r="C151" s="129" t="s">
        <v>249</v>
      </c>
      <c r="D151" s="129" t="s">
        <v>130</v>
      </c>
      <c r="E151" s="130" t="s">
        <v>250</v>
      </c>
      <c r="F151" s="131" t="s">
        <v>251</v>
      </c>
      <c r="G151" s="132" t="s">
        <v>186</v>
      </c>
      <c r="H151" s="133">
        <v>134.41800000000001</v>
      </c>
      <c r="I151" s="134"/>
      <c r="J151" s="135">
        <f>ROUND(I151*H151,2)</f>
        <v>0</v>
      </c>
      <c r="K151" s="136"/>
      <c r="L151" s="32"/>
      <c r="M151" s="137" t="s">
        <v>3</v>
      </c>
      <c r="N151" s="138" t="s">
        <v>50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134</v>
      </c>
      <c r="AT151" s="141" t="s">
        <v>130</v>
      </c>
      <c r="AU151" s="141" t="s">
        <v>89</v>
      </c>
      <c r="AY151" s="16" t="s">
        <v>128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6" t="s">
        <v>87</v>
      </c>
      <c r="BK151" s="142">
        <f>ROUND(I151*H151,2)</f>
        <v>0</v>
      </c>
      <c r="BL151" s="16" t="s">
        <v>134</v>
      </c>
      <c r="BM151" s="141" t="s">
        <v>252</v>
      </c>
    </row>
    <row r="152" spans="2:65" s="1" customFormat="1" ht="11.25">
      <c r="B152" s="32"/>
      <c r="D152" s="158" t="s">
        <v>151</v>
      </c>
      <c r="F152" s="159" t="s">
        <v>253</v>
      </c>
      <c r="I152" s="160"/>
      <c r="L152" s="32"/>
      <c r="M152" s="161"/>
      <c r="T152" s="53"/>
      <c r="AT152" s="16" t="s">
        <v>151</v>
      </c>
      <c r="AU152" s="16" t="s">
        <v>89</v>
      </c>
    </row>
    <row r="153" spans="2:65" s="12" customFormat="1" ht="11.25">
      <c r="B153" s="143"/>
      <c r="D153" s="144" t="s">
        <v>136</v>
      </c>
      <c r="E153" s="145" t="s">
        <v>3</v>
      </c>
      <c r="F153" s="146" t="s">
        <v>254</v>
      </c>
      <c r="H153" s="147">
        <v>16.858000000000001</v>
      </c>
      <c r="I153" s="148"/>
      <c r="L153" s="143"/>
      <c r="M153" s="149"/>
      <c r="T153" s="150"/>
      <c r="AT153" s="145" t="s">
        <v>136</v>
      </c>
      <c r="AU153" s="145" t="s">
        <v>89</v>
      </c>
      <c r="AV153" s="12" t="s">
        <v>89</v>
      </c>
      <c r="AW153" s="12" t="s">
        <v>41</v>
      </c>
      <c r="AX153" s="12" t="s">
        <v>79</v>
      </c>
      <c r="AY153" s="145" t="s">
        <v>128</v>
      </c>
    </row>
    <row r="154" spans="2:65" s="12" customFormat="1" ht="11.25">
      <c r="B154" s="143"/>
      <c r="D154" s="144" t="s">
        <v>136</v>
      </c>
      <c r="E154" s="145" t="s">
        <v>3</v>
      </c>
      <c r="F154" s="146" t="s">
        <v>255</v>
      </c>
      <c r="H154" s="147">
        <v>21.28</v>
      </c>
      <c r="I154" s="148"/>
      <c r="L154" s="143"/>
      <c r="M154" s="149"/>
      <c r="T154" s="150"/>
      <c r="AT154" s="145" t="s">
        <v>136</v>
      </c>
      <c r="AU154" s="145" t="s">
        <v>89</v>
      </c>
      <c r="AV154" s="12" t="s">
        <v>89</v>
      </c>
      <c r="AW154" s="12" t="s">
        <v>41</v>
      </c>
      <c r="AX154" s="12" t="s">
        <v>79</v>
      </c>
      <c r="AY154" s="145" t="s">
        <v>128</v>
      </c>
    </row>
    <row r="155" spans="2:65" s="12" customFormat="1" ht="11.25">
      <c r="B155" s="143"/>
      <c r="D155" s="144" t="s">
        <v>136</v>
      </c>
      <c r="E155" s="145" t="s">
        <v>3</v>
      </c>
      <c r="F155" s="146" t="s">
        <v>256</v>
      </c>
      <c r="H155" s="147">
        <v>28.8</v>
      </c>
      <c r="I155" s="148"/>
      <c r="L155" s="143"/>
      <c r="M155" s="149"/>
      <c r="T155" s="150"/>
      <c r="AT155" s="145" t="s">
        <v>136</v>
      </c>
      <c r="AU155" s="145" t="s">
        <v>89</v>
      </c>
      <c r="AV155" s="12" t="s">
        <v>89</v>
      </c>
      <c r="AW155" s="12" t="s">
        <v>41</v>
      </c>
      <c r="AX155" s="12" t="s">
        <v>79</v>
      </c>
      <c r="AY155" s="145" t="s">
        <v>128</v>
      </c>
    </row>
    <row r="156" spans="2:65" s="12" customFormat="1" ht="11.25">
      <c r="B156" s="143"/>
      <c r="D156" s="144" t="s">
        <v>136</v>
      </c>
      <c r="E156" s="145" t="s">
        <v>3</v>
      </c>
      <c r="F156" s="146" t="s">
        <v>257</v>
      </c>
      <c r="H156" s="147">
        <v>43.8</v>
      </c>
      <c r="I156" s="148"/>
      <c r="L156" s="143"/>
      <c r="M156" s="149"/>
      <c r="T156" s="150"/>
      <c r="AT156" s="145" t="s">
        <v>136</v>
      </c>
      <c r="AU156" s="145" t="s">
        <v>89</v>
      </c>
      <c r="AV156" s="12" t="s">
        <v>89</v>
      </c>
      <c r="AW156" s="12" t="s">
        <v>41</v>
      </c>
      <c r="AX156" s="12" t="s">
        <v>79</v>
      </c>
      <c r="AY156" s="145" t="s">
        <v>128</v>
      </c>
    </row>
    <row r="157" spans="2:65" s="12" customFormat="1" ht="11.25">
      <c r="B157" s="143"/>
      <c r="D157" s="144" t="s">
        <v>136</v>
      </c>
      <c r="E157" s="145" t="s">
        <v>3</v>
      </c>
      <c r="F157" s="146" t="s">
        <v>258</v>
      </c>
      <c r="H157" s="147">
        <v>9.92</v>
      </c>
      <c r="I157" s="148"/>
      <c r="L157" s="143"/>
      <c r="M157" s="149"/>
      <c r="T157" s="150"/>
      <c r="AT157" s="145" t="s">
        <v>136</v>
      </c>
      <c r="AU157" s="145" t="s">
        <v>89</v>
      </c>
      <c r="AV157" s="12" t="s">
        <v>89</v>
      </c>
      <c r="AW157" s="12" t="s">
        <v>41</v>
      </c>
      <c r="AX157" s="12" t="s">
        <v>79</v>
      </c>
      <c r="AY157" s="145" t="s">
        <v>128</v>
      </c>
    </row>
    <row r="158" spans="2:65" s="12" customFormat="1" ht="11.25">
      <c r="B158" s="143"/>
      <c r="D158" s="144" t="s">
        <v>136</v>
      </c>
      <c r="E158" s="145" t="s">
        <v>3</v>
      </c>
      <c r="F158" s="146" t="s">
        <v>259</v>
      </c>
      <c r="H158" s="147">
        <v>5.76</v>
      </c>
      <c r="I158" s="148"/>
      <c r="L158" s="143"/>
      <c r="M158" s="149"/>
      <c r="T158" s="150"/>
      <c r="AT158" s="145" t="s">
        <v>136</v>
      </c>
      <c r="AU158" s="145" t="s">
        <v>89</v>
      </c>
      <c r="AV158" s="12" t="s">
        <v>89</v>
      </c>
      <c r="AW158" s="12" t="s">
        <v>41</v>
      </c>
      <c r="AX158" s="12" t="s">
        <v>79</v>
      </c>
      <c r="AY158" s="145" t="s">
        <v>128</v>
      </c>
    </row>
    <row r="159" spans="2:65" s="12" customFormat="1" ht="11.25">
      <c r="B159" s="143"/>
      <c r="D159" s="144" t="s">
        <v>136</v>
      </c>
      <c r="E159" s="145" t="s">
        <v>3</v>
      </c>
      <c r="F159" s="146" t="s">
        <v>232</v>
      </c>
      <c r="H159" s="147">
        <v>8</v>
      </c>
      <c r="I159" s="148"/>
      <c r="L159" s="143"/>
      <c r="M159" s="149"/>
      <c r="T159" s="150"/>
      <c r="AT159" s="145" t="s">
        <v>136</v>
      </c>
      <c r="AU159" s="145" t="s">
        <v>89</v>
      </c>
      <c r="AV159" s="12" t="s">
        <v>89</v>
      </c>
      <c r="AW159" s="12" t="s">
        <v>41</v>
      </c>
      <c r="AX159" s="12" t="s">
        <v>79</v>
      </c>
      <c r="AY159" s="145" t="s">
        <v>128</v>
      </c>
    </row>
    <row r="160" spans="2:65" s="13" customFormat="1" ht="11.25">
      <c r="B160" s="151"/>
      <c r="D160" s="144" t="s">
        <v>136</v>
      </c>
      <c r="E160" s="152" t="s">
        <v>3</v>
      </c>
      <c r="F160" s="153" t="s">
        <v>142</v>
      </c>
      <c r="H160" s="154">
        <v>134.41800000000001</v>
      </c>
      <c r="I160" s="155"/>
      <c r="L160" s="151"/>
      <c r="M160" s="156"/>
      <c r="T160" s="157"/>
      <c r="AT160" s="152" t="s">
        <v>136</v>
      </c>
      <c r="AU160" s="152" t="s">
        <v>89</v>
      </c>
      <c r="AV160" s="13" t="s">
        <v>134</v>
      </c>
      <c r="AW160" s="13" t="s">
        <v>41</v>
      </c>
      <c r="AX160" s="13" t="s">
        <v>87</v>
      </c>
      <c r="AY160" s="152" t="s">
        <v>128</v>
      </c>
    </row>
    <row r="161" spans="2:65" s="1" customFormat="1" ht="37.9" customHeight="1">
      <c r="B161" s="128"/>
      <c r="C161" s="129" t="s">
        <v>260</v>
      </c>
      <c r="D161" s="129" t="s">
        <v>130</v>
      </c>
      <c r="E161" s="130" t="s">
        <v>261</v>
      </c>
      <c r="F161" s="131" t="s">
        <v>262</v>
      </c>
      <c r="G161" s="132" t="s">
        <v>133</v>
      </c>
      <c r="H161" s="133">
        <v>389.01100000000002</v>
      </c>
      <c r="I161" s="134"/>
      <c r="J161" s="135">
        <f>ROUND(I161*H161,2)</f>
        <v>0</v>
      </c>
      <c r="K161" s="136"/>
      <c r="L161" s="32"/>
      <c r="M161" s="137" t="s">
        <v>3</v>
      </c>
      <c r="N161" s="138" t="s">
        <v>50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134</v>
      </c>
      <c r="AT161" s="141" t="s">
        <v>130</v>
      </c>
      <c r="AU161" s="141" t="s">
        <v>89</v>
      </c>
      <c r="AY161" s="16" t="s">
        <v>128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6" t="s">
        <v>87</v>
      </c>
      <c r="BK161" s="142">
        <f>ROUND(I161*H161,2)</f>
        <v>0</v>
      </c>
      <c r="BL161" s="16" t="s">
        <v>134</v>
      </c>
      <c r="BM161" s="141" t="s">
        <v>263</v>
      </c>
    </row>
    <row r="162" spans="2:65" s="1" customFormat="1" ht="11.25">
      <c r="B162" s="32"/>
      <c r="D162" s="158" t="s">
        <v>151</v>
      </c>
      <c r="F162" s="159" t="s">
        <v>264</v>
      </c>
      <c r="I162" s="160"/>
      <c r="L162" s="32"/>
      <c r="M162" s="161"/>
      <c r="T162" s="53"/>
      <c r="AT162" s="16" t="s">
        <v>151</v>
      </c>
      <c r="AU162" s="16" t="s">
        <v>89</v>
      </c>
    </row>
    <row r="163" spans="2:65" s="12" customFormat="1" ht="11.25">
      <c r="B163" s="143"/>
      <c r="D163" s="144" t="s">
        <v>136</v>
      </c>
      <c r="E163" s="145" t="s">
        <v>3</v>
      </c>
      <c r="F163" s="146" t="s">
        <v>265</v>
      </c>
      <c r="H163" s="147">
        <v>76.84</v>
      </c>
      <c r="I163" s="148"/>
      <c r="L163" s="143"/>
      <c r="M163" s="149"/>
      <c r="T163" s="150"/>
      <c r="AT163" s="145" t="s">
        <v>136</v>
      </c>
      <c r="AU163" s="145" t="s">
        <v>89</v>
      </c>
      <c r="AV163" s="12" t="s">
        <v>89</v>
      </c>
      <c r="AW163" s="12" t="s">
        <v>41</v>
      </c>
      <c r="AX163" s="12" t="s">
        <v>79</v>
      </c>
      <c r="AY163" s="145" t="s">
        <v>128</v>
      </c>
    </row>
    <row r="164" spans="2:65" s="12" customFormat="1" ht="11.25">
      <c r="B164" s="143"/>
      <c r="D164" s="144" t="s">
        <v>136</v>
      </c>
      <c r="E164" s="145" t="s">
        <v>3</v>
      </c>
      <c r="F164" s="146" t="s">
        <v>266</v>
      </c>
      <c r="H164" s="147">
        <v>106.971</v>
      </c>
      <c r="I164" s="148"/>
      <c r="L164" s="143"/>
      <c r="M164" s="149"/>
      <c r="T164" s="150"/>
      <c r="AT164" s="145" t="s">
        <v>136</v>
      </c>
      <c r="AU164" s="145" t="s">
        <v>89</v>
      </c>
      <c r="AV164" s="12" t="s">
        <v>89</v>
      </c>
      <c r="AW164" s="12" t="s">
        <v>41</v>
      </c>
      <c r="AX164" s="12" t="s">
        <v>79</v>
      </c>
      <c r="AY164" s="145" t="s">
        <v>128</v>
      </c>
    </row>
    <row r="165" spans="2:65" s="12" customFormat="1" ht="11.25">
      <c r="B165" s="143"/>
      <c r="D165" s="144" t="s">
        <v>136</v>
      </c>
      <c r="E165" s="145" t="s">
        <v>3</v>
      </c>
      <c r="F165" s="146" t="s">
        <v>267</v>
      </c>
      <c r="H165" s="147">
        <v>205.2</v>
      </c>
      <c r="I165" s="148"/>
      <c r="L165" s="143"/>
      <c r="M165" s="149"/>
      <c r="T165" s="150"/>
      <c r="AT165" s="145" t="s">
        <v>136</v>
      </c>
      <c r="AU165" s="145" t="s">
        <v>89</v>
      </c>
      <c r="AV165" s="12" t="s">
        <v>89</v>
      </c>
      <c r="AW165" s="12" t="s">
        <v>41</v>
      </c>
      <c r="AX165" s="12" t="s">
        <v>79</v>
      </c>
      <c r="AY165" s="145" t="s">
        <v>128</v>
      </c>
    </row>
    <row r="166" spans="2:65" s="13" customFormat="1" ht="11.25">
      <c r="B166" s="151"/>
      <c r="D166" s="144" t="s">
        <v>136</v>
      </c>
      <c r="E166" s="152" t="s">
        <v>3</v>
      </c>
      <c r="F166" s="153" t="s">
        <v>142</v>
      </c>
      <c r="H166" s="154">
        <v>389.01099999999997</v>
      </c>
      <c r="I166" s="155"/>
      <c r="L166" s="151"/>
      <c r="M166" s="156"/>
      <c r="T166" s="157"/>
      <c r="AT166" s="152" t="s">
        <v>136</v>
      </c>
      <c r="AU166" s="152" t="s">
        <v>89</v>
      </c>
      <c r="AV166" s="13" t="s">
        <v>134</v>
      </c>
      <c r="AW166" s="13" t="s">
        <v>41</v>
      </c>
      <c r="AX166" s="13" t="s">
        <v>87</v>
      </c>
      <c r="AY166" s="152" t="s">
        <v>128</v>
      </c>
    </row>
    <row r="167" spans="2:65" s="1" customFormat="1" ht="16.5" customHeight="1">
      <c r="B167" s="128"/>
      <c r="C167" s="129" t="s">
        <v>9</v>
      </c>
      <c r="D167" s="129" t="s">
        <v>130</v>
      </c>
      <c r="E167" s="130" t="s">
        <v>268</v>
      </c>
      <c r="F167" s="131" t="s">
        <v>269</v>
      </c>
      <c r="G167" s="132" t="s">
        <v>133</v>
      </c>
      <c r="H167" s="133">
        <v>297.41000000000003</v>
      </c>
      <c r="I167" s="134"/>
      <c r="J167" s="135">
        <f>ROUND(I167*H167,2)</f>
        <v>0</v>
      </c>
      <c r="K167" s="136"/>
      <c r="L167" s="32"/>
      <c r="M167" s="137" t="s">
        <v>3</v>
      </c>
      <c r="N167" s="138" t="s">
        <v>50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134</v>
      </c>
      <c r="AT167" s="141" t="s">
        <v>130</v>
      </c>
      <c r="AU167" s="141" t="s">
        <v>89</v>
      </c>
      <c r="AY167" s="16" t="s">
        <v>128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6" t="s">
        <v>87</v>
      </c>
      <c r="BK167" s="142">
        <f>ROUND(I167*H167,2)</f>
        <v>0</v>
      </c>
      <c r="BL167" s="16" t="s">
        <v>134</v>
      </c>
      <c r="BM167" s="141" t="s">
        <v>270</v>
      </c>
    </row>
    <row r="168" spans="2:65" s="1" customFormat="1" ht="11.25">
      <c r="B168" s="32"/>
      <c r="D168" s="158" t="s">
        <v>151</v>
      </c>
      <c r="F168" s="159" t="s">
        <v>271</v>
      </c>
      <c r="I168" s="160"/>
      <c r="L168" s="32"/>
      <c r="M168" s="161"/>
      <c r="T168" s="53"/>
      <c r="AT168" s="16" t="s">
        <v>151</v>
      </c>
      <c r="AU168" s="16" t="s">
        <v>89</v>
      </c>
    </row>
    <row r="169" spans="2:65" s="12" customFormat="1" ht="11.25">
      <c r="B169" s="143"/>
      <c r="D169" s="144" t="s">
        <v>136</v>
      </c>
      <c r="E169" s="145" t="s">
        <v>3</v>
      </c>
      <c r="F169" s="146" t="s">
        <v>272</v>
      </c>
      <c r="H169" s="147">
        <v>102.8</v>
      </c>
      <c r="I169" s="148"/>
      <c r="L169" s="143"/>
      <c r="M169" s="149"/>
      <c r="T169" s="150"/>
      <c r="AT169" s="145" t="s">
        <v>136</v>
      </c>
      <c r="AU169" s="145" t="s">
        <v>89</v>
      </c>
      <c r="AV169" s="12" t="s">
        <v>89</v>
      </c>
      <c r="AW169" s="12" t="s">
        <v>41</v>
      </c>
      <c r="AX169" s="12" t="s">
        <v>79</v>
      </c>
      <c r="AY169" s="145" t="s">
        <v>128</v>
      </c>
    </row>
    <row r="170" spans="2:65" s="12" customFormat="1" ht="11.25">
      <c r="B170" s="143"/>
      <c r="D170" s="144" t="s">
        <v>136</v>
      </c>
      <c r="E170" s="145" t="s">
        <v>3</v>
      </c>
      <c r="F170" s="146" t="s">
        <v>273</v>
      </c>
      <c r="H170" s="147">
        <v>126</v>
      </c>
      <c r="I170" s="148"/>
      <c r="L170" s="143"/>
      <c r="M170" s="149"/>
      <c r="T170" s="150"/>
      <c r="AT170" s="145" t="s">
        <v>136</v>
      </c>
      <c r="AU170" s="145" t="s">
        <v>89</v>
      </c>
      <c r="AV170" s="12" t="s">
        <v>89</v>
      </c>
      <c r="AW170" s="12" t="s">
        <v>41</v>
      </c>
      <c r="AX170" s="12" t="s">
        <v>79</v>
      </c>
      <c r="AY170" s="145" t="s">
        <v>128</v>
      </c>
    </row>
    <row r="171" spans="2:65" s="12" customFormat="1" ht="11.25">
      <c r="B171" s="143"/>
      <c r="D171" s="144" t="s">
        <v>136</v>
      </c>
      <c r="E171" s="145" t="s">
        <v>3</v>
      </c>
      <c r="F171" s="146" t="s">
        <v>274</v>
      </c>
      <c r="H171" s="147">
        <v>41.4</v>
      </c>
      <c r="I171" s="148"/>
      <c r="L171" s="143"/>
      <c r="M171" s="149"/>
      <c r="T171" s="150"/>
      <c r="AT171" s="145" t="s">
        <v>136</v>
      </c>
      <c r="AU171" s="145" t="s">
        <v>89</v>
      </c>
      <c r="AV171" s="12" t="s">
        <v>89</v>
      </c>
      <c r="AW171" s="12" t="s">
        <v>41</v>
      </c>
      <c r="AX171" s="12" t="s">
        <v>79</v>
      </c>
      <c r="AY171" s="145" t="s">
        <v>128</v>
      </c>
    </row>
    <row r="172" spans="2:65" s="12" customFormat="1" ht="11.25">
      <c r="B172" s="143"/>
      <c r="D172" s="144" t="s">
        <v>136</v>
      </c>
      <c r="E172" s="145" t="s">
        <v>3</v>
      </c>
      <c r="F172" s="146" t="s">
        <v>275</v>
      </c>
      <c r="H172" s="147">
        <v>27.21</v>
      </c>
      <c r="I172" s="148"/>
      <c r="L172" s="143"/>
      <c r="M172" s="149"/>
      <c r="T172" s="150"/>
      <c r="AT172" s="145" t="s">
        <v>136</v>
      </c>
      <c r="AU172" s="145" t="s">
        <v>89</v>
      </c>
      <c r="AV172" s="12" t="s">
        <v>89</v>
      </c>
      <c r="AW172" s="12" t="s">
        <v>41</v>
      </c>
      <c r="AX172" s="12" t="s">
        <v>79</v>
      </c>
      <c r="AY172" s="145" t="s">
        <v>128</v>
      </c>
    </row>
    <row r="173" spans="2:65" s="13" customFormat="1" ht="11.25">
      <c r="B173" s="151"/>
      <c r="D173" s="144" t="s">
        <v>136</v>
      </c>
      <c r="E173" s="152" t="s">
        <v>3</v>
      </c>
      <c r="F173" s="153" t="s">
        <v>142</v>
      </c>
      <c r="H173" s="154">
        <v>297.40999999999997</v>
      </c>
      <c r="I173" s="155"/>
      <c r="L173" s="151"/>
      <c r="M173" s="156"/>
      <c r="T173" s="157"/>
      <c r="AT173" s="152" t="s">
        <v>136</v>
      </c>
      <c r="AU173" s="152" t="s">
        <v>89</v>
      </c>
      <c r="AV173" s="13" t="s">
        <v>134</v>
      </c>
      <c r="AW173" s="13" t="s">
        <v>41</v>
      </c>
      <c r="AX173" s="13" t="s">
        <v>87</v>
      </c>
      <c r="AY173" s="152" t="s">
        <v>128</v>
      </c>
    </row>
    <row r="174" spans="2:65" s="1" customFormat="1" ht="24.2" customHeight="1">
      <c r="B174" s="128"/>
      <c r="C174" s="129" t="s">
        <v>276</v>
      </c>
      <c r="D174" s="129" t="s">
        <v>130</v>
      </c>
      <c r="E174" s="130" t="s">
        <v>153</v>
      </c>
      <c r="F174" s="131" t="s">
        <v>277</v>
      </c>
      <c r="G174" s="132" t="s">
        <v>133</v>
      </c>
      <c r="H174" s="133">
        <v>1627.0889999999999</v>
      </c>
      <c r="I174" s="134"/>
      <c r="J174" s="135">
        <f>ROUND(I174*H174,2)</f>
        <v>0</v>
      </c>
      <c r="K174" s="136"/>
      <c r="L174" s="32"/>
      <c r="M174" s="137" t="s">
        <v>3</v>
      </c>
      <c r="N174" s="138" t="s">
        <v>50</v>
      </c>
      <c r="P174" s="139">
        <f>O174*H174</f>
        <v>0</v>
      </c>
      <c r="Q174" s="139">
        <v>0</v>
      </c>
      <c r="R174" s="139">
        <f>Q174*H174</f>
        <v>0</v>
      </c>
      <c r="S174" s="139">
        <v>0</v>
      </c>
      <c r="T174" s="140">
        <f>S174*H174</f>
        <v>0</v>
      </c>
      <c r="AR174" s="141" t="s">
        <v>134</v>
      </c>
      <c r="AT174" s="141" t="s">
        <v>130</v>
      </c>
      <c r="AU174" s="141" t="s">
        <v>89</v>
      </c>
      <c r="AY174" s="16" t="s">
        <v>128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6" t="s">
        <v>87</v>
      </c>
      <c r="BK174" s="142">
        <f>ROUND(I174*H174,2)</f>
        <v>0</v>
      </c>
      <c r="BL174" s="16" t="s">
        <v>134</v>
      </c>
      <c r="BM174" s="141" t="s">
        <v>278</v>
      </c>
    </row>
    <row r="175" spans="2:65" s="1" customFormat="1" ht="11.25">
      <c r="B175" s="32"/>
      <c r="D175" s="158" t="s">
        <v>151</v>
      </c>
      <c r="F175" s="159" t="s">
        <v>279</v>
      </c>
      <c r="I175" s="160"/>
      <c r="L175" s="32"/>
      <c r="M175" s="161"/>
      <c r="T175" s="53"/>
      <c r="AT175" s="16" t="s">
        <v>151</v>
      </c>
      <c r="AU175" s="16" t="s">
        <v>89</v>
      </c>
    </row>
    <row r="176" spans="2:65" s="12" customFormat="1" ht="11.25">
      <c r="B176" s="143"/>
      <c r="D176" s="144" t="s">
        <v>136</v>
      </c>
      <c r="E176" s="145" t="s">
        <v>3</v>
      </c>
      <c r="F176" s="146" t="s">
        <v>280</v>
      </c>
      <c r="H176" s="147">
        <v>10.834</v>
      </c>
      <c r="I176" s="148"/>
      <c r="L176" s="143"/>
      <c r="M176" s="149"/>
      <c r="T176" s="150"/>
      <c r="AT176" s="145" t="s">
        <v>136</v>
      </c>
      <c r="AU176" s="145" t="s">
        <v>89</v>
      </c>
      <c r="AV176" s="12" t="s">
        <v>89</v>
      </c>
      <c r="AW176" s="12" t="s">
        <v>41</v>
      </c>
      <c r="AX176" s="12" t="s">
        <v>79</v>
      </c>
      <c r="AY176" s="145" t="s">
        <v>128</v>
      </c>
    </row>
    <row r="177" spans="2:65" s="12" customFormat="1" ht="11.25">
      <c r="B177" s="143"/>
      <c r="D177" s="144" t="s">
        <v>136</v>
      </c>
      <c r="E177" s="145" t="s">
        <v>3</v>
      </c>
      <c r="F177" s="146" t="s">
        <v>265</v>
      </c>
      <c r="H177" s="147">
        <v>76.84</v>
      </c>
      <c r="I177" s="148"/>
      <c r="L177" s="143"/>
      <c r="M177" s="149"/>
      <c r="T177" s="150"/>
      <c r="AT177" s="145" t="s">
        <v>136</v>
      </c>
      <c r="AU177" s="145" t="s">
        <v>89</v>
      </c>
      <c r="AV177" s="12" t="s">
        <v>89</v>
      </c>
      <c r="AW177" s="12" t="s">
        <v>41</v>
      </c>
      <c r="AX177" s="12" t="s">
        <v>79</v>
      </c>
      <c r="AY177" s="145" t="s">
        <v>128</v>
      </c>
    </row>
    <row r="178" spans="2:65" s="12" customFormat="1" ht="11.25">
      <c r="B178" s="143"/>
      <c r="D178" s="144" t="s">
        <v>136</v>
      </c>
      <c r="E178" s="145" t="s">
        <v>3</v>
      </c>
      <c r="F178" s="146" t="s">
        <v>281</v>
      </c>
      <c r="H178" s="147">
        <v>67.168000000000006</v>
      </c>
      <c r="I178" s="148"/>
      <c r="L178" s="143"/>
      <c r="M178" s="149"/>
      <c r="T178" s="150"/>
      <c r="AT178" s="145" t="s">
        <v>136</v>
      </c>
      <c r="AU178" s="145" t="s">
        <v>89</v>
      </c>
      <c r="AV178" s="12" t="s">
        <v>89</v>
      </c>
      <c r="AW178" s="12" t="s">
        <v>41</v>
      </c>
      <c r="AX178" s="12" t="s">
        <v>79</v>
      </c>
      <c r="AY178" s="145" t="s">
        <v>128</v>
      </c>
    </row>
    <row r="179" spans="2:65" s="12" customFormat="1" ht="11.25">
      <c r="B179" s="143"/>
      <c r="D179" s="144" t="s">
        <v>136</v>
      </c>
      <c r="E179" s="145" t="s">
        <v>3</v>
      </c>
      <c r="F179" s="146" t="s">
        <v>272</v>
      </c>
      <c r="H179" s="147">
        <v>102.8</v>
      </c>
      <c r="I179" s="148"/>
      <c r="L179" s="143"/>
      <c r="M179" s="149"/>
      <c r="T179" s="150"/>
      <c r="AT179" s="145" t="s">
        <v>136</v>
      </c>
      <c r="AU179" s="145" t="s">
        <v>89</v>
      </c>
      <c r="AV179" s="12" t="s">
        <v>89</v>
      </c>
      <c r="AW179" s="12" t="s">
        <v>41</v>
      </c>
      <c r="AX179" s="12" t="s">
        <v>79</v>
      </c>
      <c r="AY179" s="145" t="s">
        <v>128</v>
      </c>
    </row>
    <row r="180" spans="2:65" s="12" customFormat="1" ht="11.25">
      <c r="B180" s="143"/>
      <c r="D180" s="144" t="s">
        <v>136</v>
      </c>
      <c r="E180" s="145" t="s">
        <v>3</v>
      </c>
      <c r="F180" s="146" t="s">
        <v>273</v>
      </c>
      <c r="H180" s="147">
        <v>126</v>
      </c>
      <c r="I180" s="148"/>
      <c r="L180" s="143"/>
      <c r="M180" s="149"/>
      <c r="T180" s="150"/>
      <c r="AT180" s="145" t="s">
        <v>136</v>
      </c>
      <c r="AU180" s="145" t="s">
        <v>89</v>
      </c>
      <c r="AV180" s="12" t="s">
        <v>89</v>
      </c>
      <c r="AW180" s="12" t="s">
        <v>41</v>
      </c>
      <c r="AX180" s="12" t="s">
        <v>79</v>
      </c>
      <c r="AY180" s="145" t="s">
        <v>128</v>
      </c>
    </row>
    <row r="181" spans="2:65" s="12" customFormat="1" ht="11.25">
      <c r="B181" s="143"/>
      <c r="D181" s="144" t="s">
        <v>136</v>
      </c>
      <c r="E181" s="145" t="s">
        <v>3</v>
      </c>
      <c r="F181" s="146" t="s">
        <v>274</v>
      </c>
      <c r="H181" s="147">
        <v>41.4</v>
      </c>
      <c r="I181" s="148"/>
      <c r="L181" s="143"/>
      <c r="M181" s="149"/>
      <c r="T181" s="150"/>
      <c r="AT181" s="145" t="s">
        <v>136</v>
      </c>
      <c r="AU181" s="145" t="s">
        <v>89</v>
      </c>
      <c r="AV181" s="12" t="s">
        <v>89</v>
      </c>
      <c r="AW181" s="12" t="s">
        <v>41</v>
      </c>
      <c r="AX181" s="12" t="s">
        <v>79</v>
      </c>
      <c r="AY181" s="145" t="s">
        <v>128</v>
      </c>
    </row>
    <row r="182" spans="2:65" s="12" customFormat="1" ht="11.25">
      <c r="B182" s="143"/>
      <c r="D182" s="144" t="s">
        <v>136</v>
      </c>
      <c r="E182" s="145" t="s">
        <v>3</v>
      </c>
      <c r="F182" s="146" t="s">
        <v>282</v>
      </c>
      <c r="H182" s="147">
        <v>3.1360000000000001</v>
      </c>
      <c r="I182" s="148"/>
      <c r="L182" s="143"/>
      <c r="M182" s="149"/>
      <c r="T182" s="150"/>
      <c r="AT182" s="145" t="s">
        <v>136</v>
      </c>
      <c r="AU182" s="145" t="s">
        <v>89</v>
      </c>
      <c r="AV182" s="12" t="s">
        <v>89</v>
      </c>
      <c r="AW182" s="12" t="s">
        <v>41</v>
      </c>
      <c r="AX182" s="12" t="s">
        <v>79</v>
      </c>
      <c r="AY182" s="145" t="s">
        <v>128</v>
      </c>
    </row>
    <row r="183" spans="2:65" s="12" customFormat="1" ht="11.25">
      <c r="B183" s="143"/>
      <c r="D183" s="144" t="s">
        <v>136</v>
      </c>
      <c r="E183" s="145" t="s">
        <v>3</v>
      </c>
      <c r="F183" s="146" t="s">
        <v>283</v>
      </c>
      <c r="H183" s="147">
        <v>1.62</v>
      </c>
      <c r="I183" s="148"/>
      <c r="L183" s="143"/>
      <c r="M183" s="149"/>
      <c r="T183" s="150"/>
      <c r="AT183" s="145" t="s">
        <v>136</v>
      </c>
      <c r="AU183" s="145" t="s">
        <v>89</v>
      </c>
      <c r="AV183" s="12" t="s">
        <v>89</v>
      </c>
      <c r="AW183" s="12" t="s">
        <v>41</v>
      </c>
      <c r="AX183" s="12" t="s">
        <v>79</v>
      </c>
      <c r="AY183" s="145" t="s">
        <v>128</v>
      </c>
    </row>
    <row r="184" spans="2:65" s="12" customFormat="1" ht="11.25">
      <c r="B184" s="143"/>
      <c r="D184" s="144" t="s">
        <v>136</v>
      </c>
      <c r="E184" s="145" t="s">
        <v>3</v>
      </c>
      <c r="F184" s="146" t="s">
        <v>284</v>
      </c>
      <c r="H184" s="147">
        <v>1.5</v>
      </c>
      <c r="I184" s="148"/>
      <c r="L184" s="143"/>
      <c r="M184" s="149"/>
      <c r="T184" s="150"/>
      <c r="AT184" s="145" t="s">
        <v>136</v>
      </c>
      <c r="AU184" s="145" t="s">
        <v>89</v>
      </c>
      <c r="AV184" s="12" t="s">
        <v>89</v>
      </c>
      <c r="AW184" s="12" t="s">
        <v>41</v>
      </c>
      <c r="AX184" s="12" t="s">
        <v>79</v>
      </c>
      <c r="AY184" s="145" t="s">
        <v>128</v>
      </c>
    </row>
    <row r="185" spans="2:65" s="12" customFormat="1" ht="11.25">
      <c r="B185" s="143"/>
      <c r="D185" s="144" t="s">
        <v>136</v>
      </c>
      <c r="E185" s="145" t="s">
        <v>3</v>
      </c>
      <c r="F185" s="146" t="s">
        <v>266</v>
      </c>
      <c r="H185" s="147">
        <v>106.971</v>
      </c>
      <c r="I185" s="148"/>
      <c r="L185" s="143"/>
      <c r="M185" s="149"/>
      <c r="T185" s="150"/>
      <c r="AT185" s="145" t="s">
        <v>136</v>
      </c>
      <c r="AU185" s="145" t="s">
        <v>89</v>
      </c>
      <c r="AV185" s="12" t="s">
        <v>89</v>
      </c>
      <c r="AW185" s="12" t="s">
        <v>41</v>
      </c>
      <c r="AX185" s="12" t="s">
        <v>79</v>
      </c>
      <c r="AY185" s="145" t="s">
        <v>128</v>
      </c>
    </row>
    <row r="186" spans="2:65" s="12" customFormat="1" ht="11.25">
      <c r="B186" s="143"/>
      <c r="D186" s="144" t="s">
        <v>136</v>
      </c>
      <c r="E186" s="145" t="s">
        <v>3</v>
      </c>
      <c r="F186" s="146" t="s">
        <v>285</v>
      </c>
      <c r="H186" s="147">
        <v>317.66000000000003</v>
      </c>
      <c r="I186" s="148"/>
      <c r="L186" s="143"/>
      <c r="M186" s="149"/>
      <c r="T186" s="150"/>
      <c r="AT186" s="145" t="s">
        <v>136</v>
      </c>
      <c r="AU186" s="145" t="s">
        <v>89</v>
      </c>
      <c r="AV186" s="12" t="s">
        <v>89</v>
      </c>
      <c r="AW186" s="12" t="s">
        <v>41</v>
      </c>
      <c r="AX186" s="12" t="s">
        <v>79</v>
      </c>
      <c r="AY186" s="145" t="s">
        <v>128</v>
      </c>
    </row>
    <row r="187" spans="2:65" s="12" customFormat="1" ht="11.25">
      <c r="B187" s="143"/>
      <c r="D187" s="144" t="s">
        <v>136</v>
      </c>
      <c r="E187" s="145" t="s">
        <v>3</v>
      </c>
      <c r="F187" s="146" t="s">
        <v>286</v>
      </c>
      <c r="H187" s="147">
        <v>771.16</v>
      </c>
      <c r="I187" s="148"/>
      <c r="L187" s="143"/>
      <c r="M187" s="149"/>
      <c r="T187" s="150"/>
      <c r="AT187" s="145" t="s">
        <v>136</v>
      </c>
      <c r="AU187" s="145" t="s">
        <v>89</v>
      </c>
      <c r="AV187" s="12" t="s">
        <v>89</v>
      </c>
      <c r="AW187" s="12" t="s">
        <v>41</v>
      </c>
      <c r="AX187" s="12" t="s">
        <v>79</v>
      </c>
      <c r="AY187" s="145" t="s">
        <v>128</v>
      </c>
    </row>
    <row r="188" spans="2:65" s="13" customFormat="1" ht="11.25">
      <c r="B188" s="151"/>
      <c r="D188" s="144" t="s">
        <v>136</v>
      </c>
      <c r="E188" s="152" t="s">
        <v>3</v>
      </c>
      <c r="F188" s="153" t="s">
        <v>142</v>
      </c>
      <c r="H188" s="154">
        <v>1627.0889999999999</v>
      </c>
      <c r="I188" s="155"/>
      <c r="L188" s="151"/>
      <c r="M188" s="156"/>
      <c r="T188" s="157"/>
      <c r="AT188" s="152" t="s">
        <v>136</v>
      </c>
      <c r="AU188" s="152" t="s">
        <v>89</v>
      </c>
      <c r="AV188" s="13" t="s">
        <v>134</v>
      </c>
      <c r="AW188" s="13" t="s">
        <v>41</v>
      </c>
      <c r="AX188" s="13" t="s">
        <v>87</v>
      </c>
      <c r="AY188" s="152" t="s">
        <v>128</v>
      </c>
    </row>
    <row r="189" spans="2:65" s="1" customFormat="1" ht="24.2" customHeight="1">
      <c r="B189" s="128"/>
      <c r="C189" s="129" t="s">
        <v>287</v>
      </c>
      <c r="D189" s="129" t="s">
        <v>130</v>
      </c>
      <c r="E189" s="130" t="s">
        <v>288</v>
      </c>
      <c r="F189" s="131" t="s">
        <v>289</v>
      </c>
      <c r="G189" s="132" t="s">
        <v>133</v>
      </c>
      <c r="H189" s="133">
        <v>995.66</v>
      </c>
      <c r="I189" s="134"/>
      <c r="J189" s="135">
        <f>ROUND(I189*H189,2)</f>
        <v>0</v>
      </c>
      <c r="K189" s="136"/>
      <c r="L189" s="32"/>
      <c r="M189" s="137" t="s">
        <v>3</v>
      </c>
      <c r="N189" s="138" t="s">
        <v>50</v>
      </c>
      <c r="P189" s="139">
        <f>O189*H189</f>
        <v>0</v>
      </c>
      <c r="Q189" s="139">
        <v>0</v>
      </c>
      <c r="R189" s="139">
        <f>Q189*H189</f>
        <v>0</v>
      </c>
      <c r="S189" s="139">
        <v>0</v>
      </c>
      <c r="T189" s="140">
        <f>S189*H189</f>
        <v>0</v>
      </c>
      <c r="AR189" s="141" t="s">
        <v>134</v>
      </c>
      <c r="AT189" s="141" t="s">
        <v>130</v>
      </c>
      <c r="AU189" s="141" t="s">
        <v>89</v>
      </c>
      <c r="AY189" s="16" t="s">
        <v>128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6" t="s">
        <v>87</v>
      </c>
      <c r="BK189" s="142">
        <f>ROUND(I189*H189,2)</f>
        <v>0</v>
      </c>
      <c r="BL189" s="16" t="s">
        <v>134</v>
      </c>
      <c r="BM189" s="141" t="s">
        <v>290</v>
      </c>
    </row>
    <row r="190" spans="2:65" s="12" customFormat="1" ht="11.25">
      <c r="B190" s="143"/>
      <c r="D190" s="144" t="s">
        <v>136</v>
      </c>
      <c r="E190" s="145" t="s">
        <v>3</v>
      </c>
      <c r="F190" s="146" t="s">
        <v>291</v>
      </c>
      <c r="H190" s="147">
        <v>149.54499999999999</v>
      </c>
      <c r="I190" s="148"/>
      <c r="L190" s="143"/>
      <c r="M190" s="149"/>
      <c r="T190" s="150"/>
      <c r="AT190" s="145" t="s">
        <v>136</v>
      </c>
      <c r="AU190" s="145" t="s">
        <v>89</v>
      </c>
      <c r="AV190" s="12" t="s">
        <v>89</v>
      </c>
      <c r="AW190" s="12" t="s">
        <v>41</v>
      </c>
      <c r="AX190" s="12" t="s">
        <v>79</v>
      </c>
      <c r="AY190" s="145" t="s">
        <v>128</v>
      </c>
    </row>
    <row r="191" spans="2:65" s="12" customFormat="1" ht="11.25">
      <c r="B191" s="143"/>
      <c r="D191" s="144" t="s">
        <v>136</v>
      </c>
      <c r="E191" s="145" t="s">
        <v>3</v>
      </c>
      <c r="F191" s="146" t="s">
        <v>292</v>
      </c>
      <c r="H191" s="147">
        <v>266.46499999999997</v>
      </c>
      <c r="I191" s="148"/>
      <c r="L191" s="143"/>
      <c r="M191" s="149"/>
      <c r="T191" s="150"/>
      <c r="AT191" s="145" t="s">
        <v>136</v>
      </c>
      <c r="AU191" s="145" t="s">
        <v>89</v>
      </c>
      <c r="AV191" s="12" t="s">
        <v>89</v>
      </c>
      <c r="AW191" s="12" t="s">
        <v>41</v>
      </c>
      <c r="AX191" s="12" t="s">
        <v>79</v>
      </c>
      <c r="AY191" s="145" t="s">
        <v>128</v>
      </c>
    </row>
    <row r="192" spans="2:65" s="12" customFormat="1" ht="11.25">
      <c r="B192" s="143"/>
      <c r="D192" s="144" t="s">
        <v>136</v>
      </c>
      <c r="E192" s="145" t="s">
        <v>3</v>
      </c>
      <c r="F192" s="146" t="s">
        <v>293</v>
      </c>
      <c r="H192" s="147">
        <v>320.97000000000003</v>
      </c>
      <c r="I192" s="148"/>
      <c r="L192" s="143"/>
      <c r="M192" s="149"/>
      <c r="T192" s="150"/>
      <c r="AT192" s="145" t="s">
        <v>136</v>
      </c>
      <c r="AU192" s="145" t="s">
        <v>89</v>
      </c>
      <c r="AV192" s="12" t="s">
        <v>89</v>
      </c>
      <c r="AW192" s="12" t="s">
        <v>41</v>
      </c>
      <c r="AX192" s="12" t="s">
        <v>79</v>
      </c>
      <c r="AY192" s="145" t="s">
        <v>128</v>
      </c>
    </row>
    <row r="193" spans="2:65" s="12" customFormat="1" ht="11.25">
      <c r="B193" s="143"/>
      <c r="D193" s="144" t="s">
        <v>136</v>
      </c>
      <c r="E193" s="145" t="s">
        <v>3</v>
      </c>
      <c r="F193" s="146" t="s">
        <v>294</v>
      </c>
      <c r="H193" s="147">
        <v>258.68</v>
      </c>
      <c r="I193" s="148"/>
      <c r="L193" s="143"/>
      <c r="M193" s="149"/>
      <c r="T193" s="150"/>
      <c r="AT193" s="145" t="s">
        <v>136</v>
      </c>
      <c r="AU193" s="145" t="s">
        <v>89</v>
      </c>
      <c r="AV193" s="12" t="s">
        <v>89</v>
      </c>
      <c r="AW193" s="12" t="s">
        <v>41</v>
      </c>
      <c r="AX193" s="12" t="s">
        <v>79</v>
      </c>
      <c r="AY193" s="145" t="s">
        <v>128</v>
      </c>
    </row>
    <row r="194" spans="2:65" s="13" customFormat="1" ht="11.25">
      <c r="B194" s="151"/>
      <c r="D194" s="144" t="s">
        <v>136</v>
      </c>
      <c r="E194" s="152" t="s">
        <v>3</v>
      </c>
      <c r="F194" s="153" t="s">
        <v>142</v>
      </c>
      <c r="H194" s="154">
        <v>995.66000000000008</v>
      </c>
      <c r="I194" s="155"/>
      <c r="L194" s="151"/>
      <c r="M194" s="156"/>
      <c r="T194" s="157"/>
      <c r="AT194" s="152" t="s">
        <v>136</v>
      </c>
      <c r="AU194" s="152" t="s">
        <v>89</v>
      </c>
      <c r="AV194" s="13" t="s">
        <v>134</v>
      </c>
      <c r="AW194" s="13" t="s">
        <v>41</v>
      </c>
      <c r="AX194" s="13" t="s">
        <v>87</v>
      </c>
      <c r="AY194" s="152" t="s">
        <v>128</v>
      </c>
    </row>
    <row r="195" spans="2:65" s="1" customFormat="1" ht="24.2" customHeight="1">
      <c r="B195" s="128"/>
      <c r="C195" s="129" t="s">
        <v>295</v>
      </c>
      <c r="D195" s="129" t="s">
        <v>130</v>
      </c>
      <c r="E195" s="130" t="s">
        <v>296</v>
      </c>
      <c r="F195" s="131" t="s">
        <v>297</v>
      </c>
      <c r="G195" s="132" t="s">
        <v>133</v>
      </c>
      <c r="H195" s="133">
        <v>24.09</v>
      </c>
      <c r="I195" s="134"/>
      <c r="J195" s="135">
        <f>ROUND(I195*H195,2)</f>
        <v>0</v>
      </c>
      <c r="K195" s="136"/>
      <c r="L195" s="32"/>
      <c r="M195" s="137" t="s">
        <v>3</v>
      </c>
      <c r="N195" s="138" t="s">
        <v>50</v>
      </c>
      <c r="P195" s="139">
        <f>O195*H195</f>
        <v>0</v>
      </c>
      <c r="Q195" s="139">
        <v>0</v>
      </c>
      <c r="R195" s="139">
        <f>Q195*H195</f>
        <v>0</v>
      </c>
      <c r="S195" s="139">
        <v>0</v>
      </c>
      <c r="T195" s="140">
        <f>S195*H195</f>
        <v>0</v>
      </c>
      <c r="AR195" s="141" t="s">
        <v>134</v>
      </c>
      <c r="AT195" s="141" t="s">
        <v>130</v>
      </c>
      <c r="AU195" s="141" t="s">
        <v>89</v>
      </c>
      <c r="AY195" s="16" t="s">
        <v>128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6" t="s">
        <v>87</v>
      </c>
      <c r="BK195" s="142">
        <f>ROUND(I195*H195,2)</f>
        <v>0</v>
      </c>
      <c r="BL195" s="16" t="s">
        <v>134</v>
      </c>
      <c r="BM195" s="141" t="s">
        <v>298</v>
      </c>
    </row>
    <row r="196" spans="2:65" s="1" customFormat="1" ht="11.25">
      <c r="B196" s="32"/>
      <c r="D196" s="158" t="s">
        <v>151</v>
      </c>
      <c r="F196" s="159" t="s">
        <v>299</v>
      </c>
      <c r="I196" s="160"/>
      <c r="L196" s="32"/>
      <c r="M196" s="161"/>
      <c r="T196" s="53"/>
      <c r="AT196" s="16" t="s">
        <v>151</v>
      </c>
      <c r="AU196" s="16" t="s">
        <v>89</v>
      </c>
    </row>
    <row r="197" spans="2:65" s="12" customFormat="1" ht="11.25">
      <c r="B197" s="143"/>
      <c r="D197" s="144" t="s">
        <v>136</v>
      </c>
      <c r="E197" s="145" t="s">
        <v>3</v>
      </c>
      <c r="F197" s="146" t="s">
        <v>300</v>
      </c>
      <c r="H197" s="147">
        <v>24.09</v>
      </c>
      <c r="I197" s="148"/>
      <c r="L197" s="143"/>
      <c r="M197" s="149"/>
      <c r="T197" s="150"/>
      <c r="AT197" s="145" t="s">
        <v>136</v>
      </c>
      <c r="AU197" s="145" t="s">
        <v>89</v>
      </c>
      <c r="AV197" s="12" t="s">
        <v>89</v>
      </c>
      <c r="AW197" s="12" t="s">
        <v>41</v>
      </c>
      <c r="AX197" s="12" t="s">
        <v>87</v>
      </c>
      <c r="AY197" s="145" t="s">
        <v>128</v>
      </c>
    </row>
    <row r="198" spans="2:65" s="1" customFormat="1" ht="24.2" customHeight="1">
      <c r="B198" s="128"/>
      <c r="C198" s="129" t="s">
        <v>301</v>
      </c>
      <c r="D198" s="129" t="s">
        <v>130</v>
      </c>
      <c r="E198" s="130" t="s">
        <v>302</v>
      </c>
      <c r="F198" s="131" t="s">
        <v>303</v>
      </c>
      <c r="G198" s="132" t="s">
        <v>133</v>
      </c>
      <c r="H198" s="133">
        <v>243.62</v>
      </c>
      <c r="I198" s="134"/>
      <c r="J198" s="135">
        <f>ROUND(I198*H198,2)</f>
        <v>0</v>
      </c>
      <c r="K198" s="136"/>
      <c r="L198" s="32"/>
      <c r="M198" s="137" t="s">
        <v>3</v>
      </c>
      <c r="N198" s="138" t="s">
        <v>50</v>
      </c>
      <c r="P198" s="139">
        <f>O198*H198</f>
        <v>0</v>
      </c>
      <c r="Q198" s="139">
        <v>0</v>
      </c>
      <c r="R198" s="139">
        <f>Q198*H198</f>
        <v>0</v>
      </c>
      <c r="S198" s="139">
        <v>0</v>
      </c>
      <c r="T198" s="140">
        <f>S198*H198</f>
        <v>0</v>
      </c>
      <c r="AR198" s="141" t="s">
        <v>134</v>
      </c>
      <c r="AT198" s="141" t="s">
        <v>130</v>
      </c>
      <c r="AU198" s="141" t="s">
        <v>89</v>
      </c>
      <c r="AY198" s="16" t="s">
        <v>128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6" t="s">
        <v>87</v>
      </c>
      <c r="BK198" s="142">
        <f>ROUND(I198*H198,2)</f>
        <v>0</v>
      </c>
      <c r="BL198" s="16" t="s">
        <v>134</v>
      </c>
      <c r="BM198" s="141" t="s">
        <v>304</v>
      </c>
    </row>
    <row r="199" spans="2:65" s="1" customFormat="1" ht="11.25">
      <c r="B199" s="32"/>
      <c r="D199" s="158" t="s">
        <v>151</v>
      </c>
      <c r="F199" s="159" t="s">
        <v>305</v>
      </c>
      <c r="I199" s="160"/>
      <c r="L199" s="32"/>
      <c r="M199" s="161"/>
      <c r="T199" s="53"/>
      <c r="AT199" s="16" t="s">
        <v>151</v>
      </c>
      <c r="AU199" s="16" t="s">
        <v>89</v>
      </c>
    </row>
    <row r="200" spans="2:65" s="12" customFormat="1" ht="11.25">
      <c r="B200" s="143"/>
      <c r="D200" s="144" t="s">
        <v>136</v>
      </c>
      <c r="E200" s="145" t="s">
        <v>3</v>
      </c>
      <c r="F200" s="146" t="s">
        <v>306</v>
      </c>
      <c r="H200" s="147">
        <v>38.42</v>
      </c>
      <c r="I200" s="148"/>
      <c r="L200" s="143"/>
      <c r="M200" s="149"/>
      <c r="T200" s="150"/>
      <c r="AT200" s="145" t="s">
        <v>136</v>
      </c>
      <c r="AU200" s="145" t="s">
        <v>89</v>
      </c>
      <c r="AV200" s="12" t="s">
        <v>89</v>
      </c>
      <c r="AW200" s="12" t="s">
        <v>41</v>
      </c>
      <c r="AX200" s="12" t="s">
        <v>79</v>
      </c>
      <c r="AY200" s="145" t="s">
        <v>128</v>
      </c>
    </row>
    <row r="201" spans="2:65" s="12" customFormat="1" ht="11.25">
      <c r="B201" s="143"/>
      <c r="D201" s="144" t="s">
        <v>136</v>
      </c>
      <c r="E201" s="145" t="s">
        <v>3</v>
      </c>
      <c r="F201" s="146" t="s">
        <v>267</v>
      </c>
      <c r="H201" s="147">
        <v>205.2</v>
      </c>
      <c r="I201" s="148"/>
      <c r="L201" s="143"/>
      <c r="M201" s="149"/>
      <c r="T201" s="150"/>
      <c r="AT201" s="145" t="s">
        <v>136</v>
      </c>
      <c r="AU201" s="145" t="s">
        <v>89</v>
      </c>
      <c r="AV201" s="12" t="s">
        <v>89</v>
      </c>
      <c r="AW201" s="12" t="s">
        <v>41</v>
      </c>
      <c r="AX201" s="12" t="s">
        <v>79</v>
      </c>
      <c r="AY201" s="145" t="s">
        <v>128</v>
      </c>
    </row>
    <row r="202" spans="2:65" s="13" customFormat="1" ht="11.25">
      <c r="B202" s="151"/>
      <c r="D202" s="144" t="s">
        <v>136</v>
      </c>
      <c r="E202" s="152" t="s">
        <v>3</v>
      </c>
      <c r="F202" s="153" t="s">
        <v>142</v>
      </c>
      <c r="H202" s="154">
        <v>243.62</v>
      </c>
      <c r="I202" s="155"/>
      <c r="L202" s="151"/>
      <c r="M202" s="156"/>
      <c r="T202" s="157"/>
      <c r="AT202" s="152" t="s">
        <v>136</v>
      </c>
      <c r="AU202" s="152" t="s">
        <v>89</v>
      </c>
      <c r="AV202" s="13" t="s">
        <v>134</v>
      </c>
      <c r="AW202" s="13" t="s">
        <v>41</v>
      </c>
      <c r="AX202" s="13" t="s">
        <v>87</v>
      </c>
      <c r="AY202" s="152" t="s">
        <v>128</v>
      </c>
    </row>
    <row r="203" spans="2:65" s="1" customFormat="1" ht="24.2" customHeight="1">
      <c r="B203" s="128"/>
      <c r="C203" s="129" t="s">
        <v>307</v>
      </c>
      <c r="D203" s="129" t="s">
        <v>130</v>
      </c>
      <c r="E203" s="130" t="s">
        <v>308</v>
      </c>
      <c r="F203" s="131" t="s">
        <v>309</v>
      </c>
      <c r="G203" s="132" t="s">
        <v>163</v>
      </c>
      <c r="H203" s="133">
        <v>1748.7940000000001</v>
      </c>
      <c r="I203" s="134"/>
      <c r="J203" s="135">
        <f>ROUND(I203*H203,2)</f>
        <v>0</v>
      </c>
      <c r="K203" s="136"/>
      <c r="L203" s="32"/>
      <c r="M203" s="137" t="s">
        <v>3</v>
      </c>
      <c r="N203" s="138" t="s">
        <v>50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134</v>
      </c>
      <c r="AT203" s="141" t="s">
        <v>130</v>
      </c>
      <c r="AU203" s="141" t="s">
        <v>89</v>
      </c>
      <c r="AY203" s="16" t="s">
        <v>128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6" t="s">
        <v>87</v>
      </c>
      <c r="BK203" s="142">
        <f>ROUND(I203*H203,2)</f>
        <v>0</v>
      </c>
      <c r="BL203" s="16" t="s">
        <v>134</v>
      </c>
      <c r="BM203" s="141" t="s">
        <v>310</v>
      </c>
    </row>
    <row r="204" spans="2:65" s="12" customFormat="1" ht="11.25">
      <c r="B204" s="143"/>
      <c r="D204" s="144" t="s">
        <v>136</v>
      </c>
      <c r="E204" s="145" t="s">
        <v>3</v>
      </c>
      <c r="F204" s="146" t="s">
        <v>311</v>
      </c>
      <c r="H204" s="147">
        <v>20.585000000000001</v>
      </c>
      <c r="I204" s="148"/>
      <c r="L204" s="143"/>
      <c r="M204" s="149"/>
      <c r="T204" s="150"/>
      <c r="AT204" s="145" t="s">
        <v>136</v>
      </c>
      <c r="AU204" s="145" t="s">
        <v>89</v>
      </c>
      <c r="AV204" s="12" t="s">
        <v>89</v>
      </c>
      <c r="AW204" s="12" t="s">
        <v>41</v>
      </c>
      <c r="AX204" s="12" t="s">
        <v>79</v>
      </c>
      <c r="AY204" s="145" t="s">
        <v>128</v>
      </c>
    </row>
    <row r="205" spans="2:65" s="12" customFormat="1" ht="11.25">
      <c r="B205" s="143"/>
      <c r="D205" s="144" t="s">
        <v>136</v>
      </c>
      <c r="E205" s="145" t="s">
        <v>3</v>
      </c>
      <c r="F205" s="146" t="s">
        <v>312</v>
      </c>
      <c r="H205" s="147">
        <v>127.619</v>
      </c>
      <c r="I205" s="148"/>
      <c r="L205" s="143"/>
      <c r="M205" s="149"/>
      <c r="T205" s="150"/>
      <c r="AT205" s="145" t="s">
        <v>136</v>
      </c>
      <c r="AU205" s="145" t="s">
        <v>89</v>
      </c>
      <c r="AV205" s="12" t="s">
        <v>89</v>
      </c>
      <c r="AW205" s="12" t="s">
        <v>41</v>
      </c>
      <c r="AX205" s="12" t="s">
        <v>79</v>
      </c>
      <c r="AY205" s="145" t="s">
        <v>128</v>
      </c>
    </row>
    <row r="206" spans="2:65" s="12" customFormat="1" ht="11.25">
      <c r="B206" s="143"/>
      <c r="D206" s="144" t="s">
        <v>136</v>
      </c>
      <c r="E206" s="145" t="s">
        <v>3</v>
      </c>
      <c r="F206" s="146" t="s">
        <v>313</v>
      </c>
      <c r="H206" s="147">
        <v>195.32</v>
      </c>
      <c r="I206" s="148"/>
      <c r="L206" s="143"/>
      <c r="M206" s="149"/>
      <c r="T206" s="150"/>
      <c r="AT206" s="145" t="s">
        <v>136</v>
      </c>
      <c r="AU206" s="145" t="s">
        <v>89</v>
      </c>
      <c r="AV206" s="12" t="s">
        <v>89</v>
      </c>
      <c r="AW206" s="12" t="s">
        <v>41</v>
      </c>
      <c r="AX206" s="12" t="s">
        <v>79</v>
      </c>
      <c r="AY206" s="145" t="s">
        <v>128</v>
      </c>
    </row>
    <row r="207" spans="2:65" s="12" customFormat="1" ht="11.25">
      <c r="B207" s="143"/>
      <c r="D207" s="144" t="s">
        <v>136</v>
      </c>
      <c r="E207" s="145" t="s">
        <v>3</v>
      </c>
      <c r="F207" s="146" t="s">
        <v>314</v>
      </c>
      <c r="H207" s="147">
        <v>239.4</v>
      </c>
      <c r="I207" s="148"/>
      <c r="L207" s="143"/>
      <c r="M207" s="149"/>
      <c r="T207" s="150"/>
      <c r="AT207" s="145" t="s">
        <v>136</v>
      </c>
      <c r="AU207" s="145" t="s">
        <v>89</v>
      </c>
      <c r="AV207" s="12" t="s">
        <v>89</v>
      </c>
      <c r="AW207" s="12" t="s">
        <v>41</v>
      </c>
      <c r="AX207" s="12" t="s">
        <v>79</v>
      </c>
      <c r="AY207" s="145" t="s">
        <v>128</v>
      </c>
    </row>
    <row r="208" spans="2:65" s="12" customFormat="1" ht="11.25">
      <c r="B208" s="143"/>
      <c r="D208" s="144" t="s">
        <v>136</v>
      </c>
      <c r="E208" s="145" t="s">
        <v>3</v>
      </c>
      <c r="F208" s="146" t="s">
        <v>315</v>
      </c>
      <c r="H208" s="147">
        <v>78.66</v>
      </c>
      <c r="I208" s="148"/>
      <c r="L208" s="143"/>
      <c r="M208" s="149"/>
      <c r="T208" s="150"/>
      <c r="AT208" s="145" t="s">
        <v>136</v>
      </c>
      <c r="AU208" s="145" t="s">
        <v>89</v>
      </c>
      <c r="AV208" s="12" t="s">
        <v>89</v>
      </c>
      <c r="AW208" s="12" t="s">
        <v>41</v>
      </c>
      <c r="AX208" s="12" t="s">
        <v>79</v>
      </c>
      <c r="AY208" s="145" t="s">
        <v>128</v>
      </c>
    </row>
    <row r="209" spans="2:65" s="12" customFormat="1" ht="11.25">
      <c r="B209" s="143"/>
      <c r="D209" s="144" t="s">
        <v>136</v>
      </c>
      <c r="E209" s="145" t="s">
        <v>3</v>
      </c>
      <c r="F209" s="146" t="s">
        <v>316</v>
      </c>
      <c r="H209" s="147">
        <v>5.9580000000000002</v>
      </c>
      <c r="I209" s="148"/>
      <c r="L209" s="143"/>
      <c r="M209" s="149"/>
      <c r="T209" s="150"/>
      <c r="AT209" s="145" t="s">
        <v>136</v>
      </c>
      <c r="AU209" s="145" t="s">
        <v>89</v>
      </c>
      <c r="AV209" s="12" t="s">
        <v>89</v>
      </c>
      <c r="AW209" s="12" t="s">
        <v>41</v>
      </c>
      <c r="AX209" s="12" t="s">
        <v>79</v>
      </c>
      <c r="AY209" s="145" t="s">
        <v>128</v>
      </c>
    </row>
    <row r="210" spans="2:65" s="12" customFormat="1" ht="11.25">
      <c r="B210" s="143"/>
      <c r="D210" s="144" t="s">
        <v>136</v>
      </c>
      <c r="E210" s="145" t="s">
        <v>3</v>
      </c>
      <c r="F210" s="146" t="s">
        <v>317</v>
      </c>
      <c r="H210" s="147">
        <v>3.0779999999999998</v>
      </c>
      <c r="I210" s="148"/>
      <c r="L210" s="143"/>
      <c r="M210" s="149"/>
      <c r="T210" s="150"/>
      <c r="AT210" s="145" t="s">
        <v>136</v>
      </c>
      <c r="AU210" s="145" t="s">
        <v>89</v>
      </c>
      <c r="AV210" s="12" t="s">
        <v>89</v>
      </c>
      <c r="AW210" s="12" t="s">
        <v>41</v>
      </c>
      <c r="AX210" s="12" t="s">
        <v>79</v>
      </c>
      <c r="AY210" s="145" t="s">
        <v>128</v>
      </c>
    </row>
    <row r="211" spans="2:65" s="12" customFormat="1" ht="11.25">
      <c r="B211" s="143"/>
      <c r="D211" s="144" t="s">
        <v>136</v>
      </c>
      <c r="E211" s="145" t="s">
        <v>3</v>
      </c>
      <c r="F211" s="146" t="s">
        <v>318</v>
      </c>
      <c r="H211" s="147">
        <v>2.85</v>
      </c>
      <c r="I211" s="148"/>
      <c r="L211" s="143"/>
      <c r="M211" s="149"/>
      <c r="T211" s="150"/>
      <c r="AT211" s="145" t="s">
        <v>136</v>
      </c>
      <c r="AU211" s="145" t="s">
        <v>89</v>
      </c>
      <c r="AV211" s="12" t="s">
        <v>89</v>
      </c>
      <c r="AW211" s="12" t="s">
        <v>41</v>
      </c>
      <c r="AX211" s="12" t="s">
        <v>79</v>
      </c>
      <c r="AY211" s="145" t="s">
        <v>128</v>
      </c>
    </row>
    <row r="212" spans="2:65" s="12" customFormat="1" ht="11.25">
      <c r="B212" s="143"/>
      <c r="D212" s="144" t="s">
        <v>136</v>
      </c>
      <c r="E212" s="145" t="s">
        <v>3</v>
      </c>
      <c r="F212" s="146" t="s">
        <v>319</v>
      </c>
      <c r="H212" s="147">
        <v>1075.3240000000001</v>
      </c>
      <c r="I212" s="148"/>
      <c r="L212" s="143"/>
      <c r="M212" s="149"/>
      <c r="T212" s="150"/>
      <c r="AT212" s="145" t="s">
        <v>136</v>
      </c>
      <c r="AU212" s="145" t="s">
        <v>89</v>
      </c>
      <c r="AV212" s="12" t="s">
        <v>89</v>
      </c>
      <c r="AW212" s="12" t="s">
        <v>41</v>
      </c>
      <c r="AX212" s="12" t="s">
        <v>79</v>
      </c>
      <c r="AY212" s="145" t="s">
        <v>128</v>
      </c>
    </row>
    <row r="213" spans="2:65" s="13" customFormat="1" ht="11.25">
      <c r="B213" s="151"/>
      <c r="D213" s="144" t="s">
        <v>136</v>
      </c>
      <c r="E213" s="152" t="s">
        <v>3</v>
      </c>
      <c r="F213" s="153" t="s">
        <v>142</v>
      </c>
      <c r="H213" s="154">
        <v>1748.7939999999999</v>
      </c>
      <c r="I213" s="155"/>
      <c r="L213" s="151"/>
      <c r="M213" s="156"/>
      <c r="T213" s="157"/>
      <c r="AT213" s="152" t="s">
        <v>136</v>
      </c>
      <c r="AU213" s="152" t="s">
        <v>89</v>
      </c>
      <c r="AV213" s="13" t="s">
        <v>134</v>
      </c>
      <c r="AW213" s="13" t="s">
        <v>41</v>
      </c>
      <c r="AX213" s="13" t="s">
        <v>87</v>
      </c>
      <c r="AY213" s="152" t="s">
        <v>128</v>
      </c>
    </row>
    <row r="214" spans="2:65" s="1" customFormat="1" ht="24.2" customHeight="1">
      <c r="B214" s="128"/>
      <c r="C214" s="129" t="s">
        <v>320</v>
      </c>
      <c r="D214" s="129" t="s">
        <v>130</v>
      </c>
      <c r="E214" s="130" t="s">
        <v>321</v>
      </c>
      <c r="F214" s="131" t="s">
        <v>322</v>
      </c>
      <c r="G214" s="132" t="s">
        <v>163</v>
      </c>
      <c r="H214" s="133">
        <v>603.55399999999997</v>
      </c>
      <c r="I214" s="134"/>
      <c r="J214" s="135">
        <f>ROUND(I214*H214,2)</f>
        <v>0</v>
      </c>
      <c r="K214" s="136"/>
      <c r="L214" s="32"/>
      <c r="M214" s="137" t="s">
        <v>3</v>
      </c>
      <c r="N214" s="138" t="s">
        <v>50</v>
      </c>
      <c r="P214" s="139">
        <f>O214*H214</f>
        <v>0</v>
      </c>
      <c r="Q214" s="139">
        <v>0</v>
      </c>
      <c r="R214" s="139">
        <f>Q214*H214</f>
        <v>0</v>
      </c>
      <c r="S214" s="139">
        <v>0</v>
      </c>
      <c r="T214" s="140">
        <f>S214*H214</f>
        <v>0</v>
      </c>
      <c r="AR214" s="141" t="s">
        <v>134</v>
      </c>
      <c r="AT214" s="141" t="s">
        <v>130</v>
      </c>
      <c r="AU214" s="141" t="s">
        <v>89</v>
      </c>
      <c r="AY214" s="16" t="s">
        <v>128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6" t="s">
        <v>87</v>
      </c>
      <c r="BK214" s="142">
        <f>ROUND(I214*H214,2)</f>
        <v>0</v>
      </c>
      <c r="BL214" s="16" t="s">
        <v>134</v>
      </c>
      <c r="BM214" s="141" t="s">
        <v>323</v>
      </c>
    </row>
    <row r="215" spans="2:65" s="12" customFormat="1" ht="11.25">
      <c r="B215" s="143"/>
      <c r="D215" s="144" t="s">
        <v>136</v>
      </c>
      <c r="E215" s="145" t="s">
        <v>3</v>
      </c>
      <c r="F215" s="146" t="s">
        <v>324</v>
      </c>
      <c r="H215" s="147">
        <v>603.55399999999997</v>
      </c>
      <c r="I215" s="148"/>
      <c r="L215" s="143"/>
      <c r="M215" s="149"/>
      <c r="T215" s="150"/>
      <c r="AT215" s="145" t="s">
        <v>136</v>
      </c>
      <c r="AU215" s="145" t="s">
        <v>89</v>
      </c>
      <c r="AV215" s="12" t="s">
        <v>89</v>
      </c>
      <c r="AW215" s="12" t="s">
        <v>41</v>
      </c>
      <c r="AX215" s="12" t="s">
        <v>87</v>
      </c>
      <c r="AY215" s="145" t="s">
        <v>128</v>
      </c>
    </row>
    <row r="216" spans="2:65" s="1" customFormat="1" ht="24.2" customHeight="1">
      <c r="B216" s="128"/>
      <c r="C216" s="129" t="s">
        <v>325</v>
      </c>
      <c r="D216" s="129" t="s">
        <v>130</v>
      </c>
      <c r="E216" s="130" t="s">
        <v>326</v>
      </c>
      <c r="F216" s="131" t="s">
        <v>327</v>
      </c>
      <c r="G216" s="132" t="s">
        <v>186</v>
      </c>
      <c r="H216" s="133">
        <v>1519.71</v>
      </c>
      <c r="I216" s="134"/>
      <c r="J216" s="135">
        <f>ROUND(I216*H216,2)</f>
        <v>0</v>
      </c>
      <c r="K216" s="136"/>
      <c r="L216" s="32"/>
      <c r="M216" s="137" t="s">
        <v>3</v>
      </c>
      <c r="N216" s="138" t="s">
        <v>50</v>
      </c>
      <c r="P216" s="139">
        <f>O216*H216</f>
        <v>0</v>
      </c>
      <c r="Q216" s="139">
        <v>0</v>
      </c>
      <c r="R216" s="139">
        <f>Q216*H216</f>
        <v>0</v>
      </c>
      <c r="S216" s="139">
        <v>0</v>
      </c>
      <c r="T216" s="140">
        <f>S216*H216</f>
        <v>0</v>
      </c>
      <c r="AR216" s="141" t="s">
        <v>134</v>
      </c>
      <c r="AT216" s="141" t="s">
        <v>130</v>
      </c>
      <c r="AU216" s="141" t="s">
        <v>89</v>
      </c>
      <c r="AY216" s="16" t="s">
        <v>128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6" t="s">
        <v>87</v>
      </c>
      <c r="BK216" s="142">
        <f>ROUND(I216*H216,2)</f>
        <v>0</v>
      </c>
      <c r="BL216" s="16" t="s">
        <v>134</v>
      </c>
      <c r="BM216" s="141" t="s">
        <v>328</v>
      </c>
    </row>
    <row r="217" spans="2:65" s="1" customFormat="1" ht="11.25">
      <c r="B217" s="32"/>
      <c r="D217" s="158" t="s">
        <v>151</v>
      </c>
      <c r="F217" s="159" t="s">
        <v>329</v>
      </c>
      <c r="I217" s="160"/>
      <c r="L217" s="32"/>
      <c r="M217" s="161"/>
      <c r="T217" s="53"/>
      <c r="AT217" s="16" t="s">
        <v>151</v>
      </c>
      <c r="AU217" s="16" t="s">
        <v>89</v>
      </c>
    </row>
    <row r="218" spans="2:65" s="12" customFormat="1" ht="11.25">
      <c r="B218" s="143"/>
      <c r="D218" s="144" t="s">
        <v>136</v>
      </c>
      <c r="E218" s="145" t="s">
        <v>3</v>
      </c>
      <c r="F218" s="146" t="s">
        <v>330</v>
      </c>
      <c r="H218" s="147">
        <v>1069.71</v>
      </c>
      <c r="I218" s="148"/>
      <c r="L218" s="143"/>
      <c r="M218" s="149"/>
      <c r="T218" s="150"/>
      <c r="AT218" s="145" t="s">
        <v>136</v>
      </c>
      <c r="AU218" s="145" t="s">
        <v>89</v>
      </c>
      <c r="AV218" s="12" t="s">
        <v>89</v>
      </c>
      <c r="AW218" s="12" t="s">
        <v>41</v>
      </c>
      <c r="AX218" s="12" t="s">
        <v>79</v>
      </c>
      <c r="AY218" s="145" t="s">
        <v>128</v>
      </c>
    </row>
    <row r="219" spans="2:65" s="12" customFormat="1" ht="11.25">
      <c r="B219" s="143"/>
      <c r="D219" s="144" t="s">
        <v>136</v>
      </c>
      <c r="E219" s="145" t="s">
        <v>3</v>
      </c>
      <c r="F219" s="146" t="s">
        <v>189</v>
      </c>
      <c r="H219" s="147">
        <v>450</v>
      </c>
      <c r="I219" s="148"/>
      <c r="L219" s="143"/>
      <c r="M219" s="149"/>
      <c r="T219" s="150"/>
      <c r="AT219" s="145" t="s">
        <v>136</v>
      </c>
      <c r="AU219" s="145" t="s">
        <v>89</v>
      </c>
      <c r="AV219" s="12" t="s">
        <v>89</v>
      </c>
      <c r="AW219" s="12" t="s">
        <v>41</v>
      </c>
      <c r="AX219" s="12" t="s">
        <v>79</v>
      </c>
      <c r="AY219" s="145" t="s">
        <v>128</v>
      </c>
    </row>
    <row r="220" spans="2:65" s="13" customFormat="1" ht="11.25">
      <c r="B220" s="151"/>
      <c r="D220" s="144" t="s">
        <v>136</v>
      </c>
      <c r="E220" s="152" t="s">
        <v>3</v>
      </c>
      <c r="F220" s="153" t="s">
        <v>142</v>
      </c>
      <c r="H220" s="154">
        <v>1519.71</v>
      </c>
      <c r="I220" s="155"/>
      <c r="L220" s="151"/>
      <c r="M220" s="156"/>
      <c r="T220" s="157"/>
      <c r="AT220" s="152" t="s">
        <v>136</v>
      </c>
      <c r="AU220" s="152" t="s">
        <v>89</v>
      </c>
      <c r="AV220" s="13" t="s">
        <v>134</v>
      </c>
      <c r="AW220" s="13" t="s">
        <v>41</v>
      </c>
      <c r="AX220" s="13" t="s">
        <v>87</v>
      </c>
      <c r="AY220" s="152" t="s">
        <v>128</v>
      </c>
    </row>
    <row r="221" spans="2:65" s="1" customFormat="1" ht="16.5" customHeight="1">
      <c r="B221" s="128"/>
      <c r="C221" s="166" t="s">
        <v>237</v>
      </c>
      <c r="D221" s="166" t="s">
        <v>331</v>
      </c>
      <c r="E221" s="167" t="s">
        <v>332</v>
      </c>
      <c r="F221" s="168" t="s">
        <v>333</v>
      </c>
      <c r="G221" s="169" t="s">
        <v>334</v>
      </c>
      <c r="H221" s="170">
        <v>33.433999999999997</v>
      </c>
      <c r="I221" s="171"/>
      <c r="J221" s="172">
        <f>ROUND(I221*H221,2)</f>
        <v>0</v>
      </c>
      <c r="K221" s="173"/>
      <c r="L221" s="174"/>
      <c r="M221" s="175" t="s">
        <v>3</v>
      </c>
      <c r="N221" s="176" t="s">
        <v>50</v>
      </c>
      <c r="P221" s="139">
        <f>O221*H221</f>
        <v>0</v>
      </c>
      <c r="Q221" s="139">
        <v>1E-3</v>
      </c>
      <c r="R221" s="139">
        <f>Q221*H221</f>
        <v>3.3433999999999998E-2</v>
      </c>
      <c r="S221" s="139">
        <v>0</v>
      </c>
      <c r="T221" s="140">
        <f>S221*H221</f>
        <v>0</v>
      </c>
      <c r="AR221" s="141" t="s">
        <v>232</v>
      </c>
      <c r="AT221" s="141" t="s">
        <v>331</v>
      </c>
      <c r="AU221" s="141" t="s">
        <v>89</v>
      </c>
      <c r="AY221" s="16" t="s">
        <v>128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6" t="s">
        <v>87</v>
      </c>
      <c r="BK221" s="142">
        <f>ROUND(I221*H221,2)</f>
        <v>0</v>
      </c>
      <c r="BL221" s="16" t="s">
        <v>134</v>
      </c>
      <c r="BM221" s="141" t="s">
        <v>335</v>
      </c>
    </row>
    <row r="222" spans="2:65" s="12" customFormat="1" ht="11.25">
      <c r="B222" s="143"/>
      <c r="D222" s="144" t="s">
        <v>136</v>
      </c>
      <c r="E222" s="145" t="s">
        <v>3</v>
      </c>
      <c r="F222" s="146" t="s">
        <v>336</v>
      </c>
      <c r="H222" s="147">
        <v>33.433999999999997</v>
      </c>
      <c r="I222" s="148"/>
      <c r="L222" s="143"/>
      <c r="M222" s="149"/>
      <c r="T222" s="150"/>
      <c r="AT222" s="145" t="s">
        <v>136</v>
      </c>
      <c r="AU222" s="145" t="s">
        <v>89</v>
      </c>
      <c r="AV222" s="12" t="s">
        <v>89</v>
      </c>
      <c r="AW222" s="12" t="s">
        <v>41</v>
      </c>
      <c r="AX222" s="12" t="s">
        <v>87</v>
      </c>
      <c r="AY222" s="145" t="s">
        <v>128</v>
      </c>
    </row>
    <row r="223" spans="2:65" s="1" customFormat="1" ht="21.75" customHeight="1">
      <c r="B223" s="128"/>
      <c r="C223" s="129" t="s">
        <v>8</v>
      </c>
      <c r="D223" s="129" t="s">
        <v>130</v>
      </c>
      <c r="E223" s="130" t="s">
        <v>337</v>
      </c>
      <c r="F223" s="131" t="s">
        <v>338</v>
      </c>
      <c r="G223" s="132" t="s">
        <v>186</v>
      </c>
      <c r="H223" s="133">
        <v>735.2</v>
      </c>
      <c r="I223" s="134"/>
      <c r="J223" s="135">
        <f>ROUND(I223*H223,2)</f>
        <v>0</v>
      </c>
      <c r="K223" s="136"/>
      <c r="L223" s="32"/>
      <c r="M223" s="137" t="s">
        <v>3</v>
      </c>
      <c r="N223" s="138" t="s">
        <v>50</v>
      </c>
      <c r="P223" s="139">
        <f>O223*H223</f>
        <v>0</v>
      </c>
      <c r="Q223" s="139">
        <v>0</v>
      </c>
      <c r="R223" s="139">
        <f>Q223*H223</f>
        <v>0</v>
      </c>
      <c r="S223" s="139">
        <v>0</v>
      </c>
      <c r="T223" s="140">
        <f>S223*H223</f>
        <v>0</v>
      </c>
      <c r="AR223" s="141" t="s">
        <v>134</v>
      </c>
      <c r="AT223" s="141" t="s">
        <v>130</v>
      </c>
      <c r="AU223" s="141" t="s">
        <v>89</v>
      </c>
      <c r="AY223" s="16" t="s">
        <v>128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6" t="s">
        <v>87</v>
      </c>
      <c r="BK223" s="142">
        <f>ROUND(I223*H223,2)</f>
        <v>0</v>
      </c>
      <c r="BL223" s="16" t="s">
        <v>134</v>
      </c>
      <c r="BM223" s="141" t="s">
        <v>339</v>
      </c>
    </row>
    <row r="224" spans="2:65" s="1" customFormat="1" ht="11.25">
      <c r="B224" s="32"/>
      <c r="D224" s="158" t="s">
        <v>151</v>
      </c>
      <c r="F224" s="159" t="s">
        <v>340</v>
      </c>
      <c r="I224" s="160"/>
      <c r="L224" s="32"/>
      <c r="M224" s="161"/>
      <c r="T224" s="53"/>
      <c r="AT224" s="16" t="s">
        <v>151</v>
      </c>
      <c r="AU224" s="16" t="s">
        <v>89</v>
      </c>
    </row>
    <row r="225" spans="2:65" s="12" customFormat="1" ht="11.25">
      <c r="B225" s="143"/>
      <c r="D225" s="144" t="s">
        <v>136</v>
      </c>
      <c r="E225" s="145" t="s">
        <v>3</v>
      </c>
      <c r="F225" s="146" t="s">
        <v>341</v>
      </c>
      <c r="H225" s="147">
        <v>40</v>
      </c>
      <c r="I225" s="148"/>
      <c r="L225" s="143"/>
      <c r="M225" s="149"/>
      <c r="T225" s="150"/>
      <c r="AT225" s="145" t="s">
        <v>136</v>
      </c>
      <c r="AU225" s="145" t="s">
        <v>89</v>
      </c>
      <c r="AV225" s="12" t="s">
        <v>89</v>
      </c>
      <c r="AW225" s="12" t="s">
        <v>41</v>
      </c>
      <c r="AX225" s="12" t="s">
        <v>79</v>
      </c>
      <c r="AY225" s="145" t="s">
        <v>128</v>
      </c>
    </row>
    <row r="226" spans="2:65" s="12" customFormat="1" ht="11.25">
      <c r="B226" s="143"/>
      <c r="D226" s="144" t="s">
        <v>136</v>
      </c>
      <c r="E226" s="145" t="s">
        <v>3</v>
      </c>
      <c r="F226" s="146" t="s">
        <v>342</v>
      </c>
      <c r="H226" s="147">
        <v>490</v>
      </c>
      <c r="I226" s="148"/>
      <c r="L226" s="143"/>
      <c r="M226" s="149"/>
      <c r="T226" s="150"/>
      <c r="AT226" s="145" t="s">
        <v>136</v>
      </c>
      <c r="AU226" s="145" t="s">
        <v>89</v>
      </c>
      <c r="AV226" s="12" t="s">
        <v>89</v>
      </c>
      <c r="AW226" s="12" t="s">
        <v>41</v>
      </c>
      <c r="AX226" s="12" t="s">
        <v>79</v>
      </c>
      <c r="AY226" s="145" t="s">
        <v>128</v>
      </c>
    </row>
    <row r="227" spans="2:65" s="12" customFormat="1" ht="11.25">
      <c r="B227" s="143"/>
      <c r="D227" s="144" t="s">
        <v>136</v>
      </c>
      <c r="E227" s="145" t="s">
        <v>3</v>
      </c>
      <c r="F227" s="146" t="s">
        <v>267</v>
      </c>
      <c r="H227" s="147">
        <v>205.2</v>
      </c>
      <c r="I227" s="148"/>
      <c r="L227" s="143"/>
      <c r="M227" s="149"/>
      <c r="T227" s="150"/>
      <c r="AT227" s="145" t="s">
        <v>136</v>
      </c>
      <c r="AU227" s="145" t="s">
        <v>89</v>
      </c>
      <c r="AV227" s="12" t="s">
        <v>89</v>
      </c>
      <c r="AW227" s="12" t="s">
        <v>41</v>
      </c>
      <c r="AX227" s="12" t="s">
        <v>79</v>
      </c>
      <c r="AY227" s="145" t="s">
        <v>128</v>
      </c>
    </row>
    <row r="228" spans="2:65" s="13" customFormat="1" ht="11.25">
      <c r="B228" s="151"/>
      <c r="D228" s="144" t="s">
        <v>136</v>
      </c>
      <c r="E228" s="152" t="s">
        <v>3</v>
      </c>
      <c r="F228" s="153" t="s">
        <v>142</v>
      </c>
      <c r="H228" s="154">
        <v>735.2</v>
      </c>
      <c r="I228" s="155"/>
      <c r="L228" s="151"/>
      <c r="M228" s="156"/>
      <c r="T228" s="157"/>
      <c r="AT228" s="152" t="s">
        <v>136</v>
      </c>
      <c r="AU228" s="152" t="s">
        <v>89</v>
      </c>
      <c r="AV228" s="13" t="s">
        <v>134</v>
      </c>
      <c r="AW228" s="13" t="s">
        <v>41</v>
      </c>
      <c r="AX228" s="13" t="s">
        <v>87</v>
      </c>
      <c r="AY228" s="152" t="s">
        <v>128</v>
      </c>
    </row>
    <row r="229" spans="2:65" s="1" customFormat="1" ht="24.2" customHeight="1">
      <c r="B229" s="128"/>
      <c r="C229" s="129" t="s">
        <v>343</v>
      </c>
      <c r="D229" s="129" t="s">
        <v>130</v>
      </c>
      <c r="E229" s="130" t="s">
        <v>344</v>
      </c>
      <c r="F229" s="131" t="s">
        <v>345</v>
      </c>
      <c r="G229" s="132" t="s">
        <v>186</v>
      </c>
      <c r="H229" s="133">
        <v>411.2</v>
      </c>
      <c r="I229" s="134"/>
      <c r="J229" s="135">
        <f>ROUND(I229*H229,2)</f>
        <v>0</v>
      </c>
      <c r="K229" s="136"/>
      <c r="L229" s="32"/>
      <c r="M229" s="137" t="s">
        <v>3</v>
      </c>
      <c r="N229" s="138" t="s">
        <v>50</v>
      </c>
      <c r="P229" s="139">
        <f>O229*H229</f>
        <v>0</v>
      </c>
      <c r="Q229" s="139">
        <v>0</v>
      </c>
      <c r="R229" s="139">
        <f>Q229*H229</f>
        <v>0</v>
      </c>
      <c r="S229" s="139">
        <v>0</v>
      </c>
      <c r="T229" s="140">
        <f>S229*H229</f>
        <v>0</v>
      </c>
      <c r="AR229" s="141" t="s">
        <v>134</v>
      </c>
      <c r="AT229" s="141" t="s">
        <v>130</v>
      </c>
      <c r="AU229" s="141" t="s">
        <v>89</v>
      </c>
      <c r="AY229" s="16" t="s">
        <v>128</v>
      </c>
      <c r="BE229" s="142">
        <f>IF(N229="základní",J229,0)</f>
        <v>0</v>
      </c>
      <c r="BF229" s="142">
        <f>IF(N229="snížená",J229,0)</f>
        <v>0</v>
      </c>
      <c r="BG229" s="142">
        <f>IF(N229="zákl. přenesená",J229,0)</f>
        <v>0</v>
      </c>
      <c r="BH229" s="142">
        <f>IF(N229="sníž. přenesená",J229,0)</f>
        <v>0</v>
      </c>
      <c r="BI229" s="142">
        <f>IF(N229="nulová",J229,0)</f>
        <v>0</v>
      </c>
      <c r="BJ229" s="16" t="s">
        <v>87</v>
      </c>
      <c r="BK229" s="142">
        <f>ROUND(I229*H229,2)</f>
        <v>0</v>
      </c>
      <c r="BL229" s="16" t="s">
        <v>134</v>
      </c>
      <c r="BM229" s="141" t="s">
        <v>346</v>
      </c>
    </row>
    <row r="230" spans="2:65" s="1" customFormat="1" ht="11.25">
      <c r="B230" s="32"/>
      <c r="D230" s="158" t="s">
        <v>151</v>
      </c>
      <c r="F230" s="159" t="s">
        <v>347</v>
      </c>
      <c r="I230" s="160"/>
      <c r="L230" s="32"/>
      <c r="M230" s="161"/>
      <c r="T230" s="53"/>
      <c r="AT230" s="16" t="s">
        <v>151</v>
      </c>
      <c r="AU230" s="16" t="s">
        <v>89</v>
      </c>
    </row>
    <row r="231" spans="2:65" s="12" customFormat="1" ht="11.25">
      <c r="B231" s="143"/>
      <c r="D231" s="144" t="s">
        <v>136</v>
      </c>
      <c r="E231" s="145" t="s">
        <v>3</v>
      </c>
      <c r="F231" s="146" t="s">
        <v>348</v>
      </c>
      <c r="H231" s="147">
        <v>137.6</v>
      </c>
      <c r="I231" s="148"/>
      <c r="L231" s="143"/>
      <c r="M231" s="149"/>
      <c r="T231" s="150"/>
      <c r="AT231" s="145" t="s">
        <v>136</v>
      </c>
      <c r="AU231" s="145" t="s">
        <v>89</v>
      </c>
      <c r="AV231" s="12" t="s">
        <v>89</v>
      </c>
      <c r="AW231" s="12" t="s">
        <v>41</v>
      </c>
      <c r="AX231" s="12" t="s">
        <v>79</v>
      </c>
      <c r="AY231" s="145" t="s">
        <v>128</v>
      </c>
    </row>
    <row r="232" spans="2:65" s="12" customFormat="1" ht="11.25">
      <c r="B232" s="143"/>
      <c r="D232" s="144" t="s">
        <v>136</v>
      </c>
      <c r="E232" s="145" t="s">
        <v>3</v>
      </c>
      <c r="F232" s="146" t="s">
        <v>349</v>
      </c>
      <c r="H232" s="147">
        <v>273.60000000000002</v>
      </c>
      <c r="I232" s="148"/>
      <c r="L232" s="143"/>
      <c r="M232" s="149"/>
      <c r="T232" s="150"/>
      <c r="AT232" s="145" t="s">
        <v>136</v>
      </c>
      <c r="AU232" s="145" t="s">
        <v>89</v>
      </c>
      <c r="AV232" s="12" t="s">
        <v>89</v>
      </c>
      <c r="AW232" s="12" t="s">
        <v>41</v>
      </c>
      <c r="AX232" s="12" t="s">
        <v>79</v>
      </c>
      <c r="AY232" s="145" t="s">
        <v>128</v>
      </c>
    </row>
    <row r="233" spans="2:65" s="13" customFormat="1" ht="11.25">
      <c r="B233" s="151"/>
      <c r="D233" s="144" t="s">
        <v>136</v>
      </c>
      <c r="E233" s="152" t="s">
        <v>3</v>
      </c>
      <c r="F233" s="153" t="s">
        <v>142</v>
      </c>
      <c r="H233" s="154">
        <v>411.20000000000005</v>
      </c>
      <c r="I233" s="155"/>
      <c r="L233" s="151"/>
      <c r="M233" s="156"/>
      <c r="T233" s="157"/>
      <c r="AT233" s="152" t="s">
        <v>136</v>
      </c>
      <c r="AU233" s="152" t="s">
        <v>89</v>
      </c>
      <c r="AV233" s="13" t="s">
        <v>134</v>
      </c>
      <c r="AW233" s="13" t="s">
        <v>41</v>
      </c>
      <c r="AX233" s="13" t="s">
        <v>87</v>
      </c>
      <c r="AY233" s="152" t="s">
        <v>128</v>
      </c>
    </row>
    <row r="234" spans="2:65" s="1" customFormat="1" ht="24.2" customHeight="1">
      <c r="B234" s="128"/>
      <c r="C234" s="129" t="s">
        <v>350</v>
      </c>
      <c r="D234" s="129" t="s">
        <v>130</v>
      </c>
      <c r="E234" s="130" t="s">
        <v>351</v>
      </c>
      <c r="F234" s="131" t="s">
        <v>352</v>
      </c>
      <c r="G234" s="132" t="s">
        <v>186</v>
      </c>
      <c r="H234" s="133">
        <v>1069.71</v>
      </c>
      <c r="I234" s="134"/>
      <c r="J234" s="135">
        <f>ROUND(I234*H234,2)</f>
        <v>0</v>
      </c>
      <c r="K234" s="136"/>
      <c r="L234" s="32"/>
      <c r="M234" s="137" t="s">
        <v>3</v>
      </c>
      <c r="N234" s="138" t="s">
        <v>50</v>
      </c>
      <c r="P234" s="139">
        <f>O234*H234</f>
        <v>0</v>
      </c>
      <c r="Q234" s="139">
        <v>0</v>
      </c>
      <c r="R234" s="139">
        <f>Q234*H234</f>
        <v>0</v>
      </c>
      <c r="S234" s="139">
        <v>0</v>
      </c>
      <c r="T234" s="140">
        <f>S234*H234</f>
        <v>0</v>
      </c>
      <c r="AR234" s="141" t="s">
        <v>134</v>
      </c>
      <c r="AT234" s="141" t="s">
        <v>130</v>
      </c>
      <c r="AU234" s="141" t="s">
        <v>89</v>
      </c>
      <c r="AY234" s="16" t="s">
        <v>128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6" t="s">
        <v>87</v>
      </c>
      <c r="BK234" s="142">
        <f>ROUND(I234*H234,2)</f>
        <v>0</v>
      </c>
      <c r="BL234" s="16" t="s">
        <v>134</v>
      </c>
      <c r="BM234" s="141" t="s">
        <v>353</v>
      </c>
    </row>
    <row r="235" spans="2:65" s="1" customFormat="1" ht="11.25">
      <c r="B235" s="32"/>
      <c r="D235" s="158" t="s">
        <v>151</v>
      </c>
      <c r="F235" s="159" t="s">
        <v>354</v>
      </c>
      <c r="I235" s="160"/>
      <c r="L235" s="32"/>
      <c r="M235" s="161"/>
      <c r="T235" s="53"/>
      <c r="AT235" s="16" t="s">
        <v>151</v>
      </c>
      <c r="AU235" s="16" t="s">
        <v>89</v>
      </c>
    </row>
    <row r="236" spans="2:65" s="12" customFormat="1" ht="11.25">
      <c r="B236" s="143"/>
      <c r="D236" s="144" t="s">
        <v>136</v>
      </c>
      <c r="E236" s="145" t="s">
        <v>3</v>
      </c>
      <c r="F236" s="146" t="s">
        <v>355</v>
      </c>
      <c r="H236" s="147">
        <v>189.41499999999999</v>
      </c>
      <c r="I236" s="148"/>
      <c r="L236" s="143"/>
      <c r="M236" s="149"/>
      <c r="T236" s="150"/>
      <c r="AT236" s="145" t="s">
        <v>136</v>
      </c>
      <c r="AU236" s="145" t="s">
        <v>89</v>
      </c>
      <c r="AV236" s="12" t="s">
        <v>89</v>
      </c>
      <c r="AW236" s="12" t="s">
        <v>41</v>
      </c>
      <c r="AX236" s="12" t="s">
        <v>79</v>
      </c>
      <c r="AY236" s="145" t="s">
        <v>128</v>
      </c>
    </row>
    <row r="237" spans="2:65" s="12" customFormat="1" ht="11.25">
      <c r="B237" s="143"/>
      <c r="D237" s="144" t="s">
        <v>136</v>
      </c>
      <c r="E237" s="145" t="s">
        <v>3</v>
      </c>
      <c r="F237" s="146" t="s">
        <v>356</v>
      </c>
      <c r="H237" s="147">
        <v>209.17</v>
      </c>
      <c r="I237" s="148"/>
      <c r="L237" s="143"/>
      <c r="M237" s="149"/>
      <c r="T237" s="150"/>
      <c r="AT237" s="145" t="s">
        <v>136</v>
      </c>
      <c r="AU237" s="145" t="s">
        <v>89</v>
      </c>
      <c r="AV237" s="12" t="s">
        <v>89</v>
      </c>
      <c r="AW237" s="12" t="s">
        <v>41</v>
      </c>
      <c r="AX237" s="12" t="s">
        <v>79</v>
      </c>
      <c r="AY237" s="145" t="s">
        <v>128</v>
      </c>
    </row>
    <row r="238" spans="2:65" s="12" customFormat="1" ht="11.25">
      <c r="B238" s="143"/>
      <c r="D238" s="144" t="s">
        <v>136</v>
      </c>
      <c r="E238" s="145" t="s">
        <v>3</v>
      </c>
      <c r="F238" s="146" t="s">
        <v>357</v>
      </c>
      <c r="H238" s="147">
        <v>221.125</v>
      </c>
      <c r="I238" s="148"/>
      <c r="L238" s="143"/>
      <c r="M238" s="149"/>
      <c r="T238" s="150"/>
      <c r="AT238" s="145" t="s">
        <v>136</v>
      </c>
      <c r="AU238" s="145" t="s">
        <v>89</v>
      </c>
      <c r="AV238" s="12" t="s">
        <v>89</v>
      </c>
      <c r="AW238" s="12" t="s">
        <v>41</v>
      </c>
      <c r="AX238" s="12" t="s">
        <v>79</v>
      </c>
      <c r="AY238" s="145" t="s">
        <v>128</v>
      </c>
    </row>
    <row r="239" spans="2:65" s="12" customFormat="1" ht="11.25">
      <c r="B239" s="143"/>
      <c r="D239" s="144" t="s">
        <v>136</v>
      </c>
      <c r="E239" s="145" t="s">
        <v>3</v>
      </c>
      <c r="F239" s="146" t="s">
        <v>189</v>
      </c>
      <c r="H239" s="147">
        <v>450</v>
      </c>
      <c r="I239" s="148"/>
      <c r="L239" s="143"/>
      <c r="M239" s="149"/>
      <c r="T239" s="150"/>
      <c r="AT239" s="145" t="s">
        <v>136</v>
      </c>
      <c r="AU239" s="145" t="s">
        <v>89</v>
      </c>
      <c r="AV239" s="12" t="s">
        <v>89</v>
      </c>
      <c r="AW239" s="12" t="s">
        <v>41</v>
      </c>
      <c r="AX239" s="12" t="s">
        <v>79</v>
      </c>
      <c r="AY239" s="145" t="s">
        <v>128</v>
      </c>
    </row>
    <row r="240" spans="2:65" s="13" customFormat="1" ht="11.25">
      <c r="B240" s="151"/>
      <c r="D240" s="144" t="s">
        <v>136</v>
      </c>
      <c r="E240" s="152" t="s">
        <v>3</v>
      </c>
      <c r="F240" s="153" t="s">
        <v>142</v>
      </c>
      <c r="H240" s="154">
        <v>1069.71</v>
      </c>
      <c r="I240" s="155"/>
      <c r="L240" s="151"/>
      <c r="M240" s="156"/>
      <c r="T240" s="157"/>
      <c r="AT240" s="152" t="s">
        <v>136</v>
      </c>
      <c r="AU240" s="152" t="s">
        <v>89</v>
      </c>
      <c r="AV240" s="13" t="s">
        <v>134</v>
      </c>
      <c r="AW240" s="13" t="s">
        <v>41</v>
      </c>
      <c r="AX240" s="13" t="s">
        <v>87</v>
      </c>
      <c r="AY240" s="152" t="s">
        <v>128</v>
      </c>
    </row>
    <row r="241" spans="2:65" s="11" customFormat="1" ht="22.9" customHeight="1">
      <c r="B241" s="116"/>
      <c r="D241" s="117" t="s">
        <v>78</v>
      </c>
      <c r="E241" s="126" t="s">
        <v>147</v>
      </c>
      <c r="F241" s="126" t="s">
        <v>358</v>
      </c>
      <c r="I241" s="119"/>
      <c r="J241" s="127">
        <f>BK241</f>
        <v>0</v>
      </c>
      <c r="L241" s="116"/>
      <c r="M241" s="121"/>
      <c r="P241" s="122">
        <f>SUM(P242:P335)</f>
        <v>0</v>
      </c>
      <c r="R241" s="122">
        <f>SUM(R242:R335)</f>
        <v>133.64321075999999</v>
      </c>
      <c r="T241" s="123">
        <f>SUM(T242:T335)</f>
        <v>0</v>
      </c>
      <c r="AR241" s="117" t="s">
        <v>87</v>
      </c>
      <c r="AT241" s="124" t="s">
        <v>78</v>
      </c>
      <c r="AU241" s="124" t="s">
        <v>87</v>
      </c>
      <c r="AY241" s="117" t="s">
        <v>128</v>
      </c>
      <c r="BK241" s="125">
        <f>SUM(BK242:BK335)</f>
        <v>0</v>
      </c>
    </row>
    <row r="242" spans="2:65" s="1" customFormat="1" ht="16.5" customHeight="1">
      <c r="B242" s="128"/>
      <c r="C242" s="166" t="s">
        <v>359</v>
      </c>
      <c r="D242" s="166" t="s">
        <v>331</v>
      </c>
      <c r="E242" s="167" t="s">
        <v>360</v>
      </c>
      <c r="F242" s="168" t="s">
        <v>361</v>
      </c>
      <c r="G242" s="169" t="s">
        <v>163</v>
      </c>
      <c r="H242" s="170">
        <v>8.1000000000000003E-2</v>
      </c>
      <c r="I242" s="171"/>
      <c r="J242" s="172">
        <f>ROUND(I242*H242,2)</f>
        <v>0</v>
      </c>
      <c r="K242" s="173"/>
      <c r="L242" s="174"/>
      <c r="M242" s="175" t="s">
        <v>3</v>
      </c>
      <c r="N242" s="176" t="s">
        <v>50</v>
      </c>
      <c r="P242" s="139">
        <f>O242*H242</f>
        <v>0</v>
      </c>
      <c r="Q242" s="139">
        <v>1</v>
      </c>
      <c r="R242" s="139">
        <f>Q242*H242</f>
        <v>8.1000000000000003E-2</v>
      </c>
      <c r="S242" s="139">
        <v>0</v>
      </c>
      <c r="T242" s="140">
        <f>S242*H242</f>
        <v>0</v>
      </c>
      <c r="AR242" s="141" t="s">
        <v>232</v>
      </c>
      <c r="AT242" s="141" t="s">
        <v>331</v>
      </c>
      <c r="AU242" s="141" t="s">
        <v>89</v>
      </c>
      <c r="AY242" s="16" t="s">
        <v>128</v>
      </c>
      <c r="BE242" s="142">
        <f>IF(N242="základní",J242,0)</f>
        <v>0</v>
      </c>
      <c r="BF242" s="142">
        <f>IF(N242="snížená",J242,0)</f>
        <v>0</v>
      </c>
      <c r="BG242" s="142">
        <f>IF(N242="zákl. přenesená",J242,0)</f>
        <v>0</v>
      </c>
      <c r="BH242" s="142">
        <f>IF(N242="sníž. přenesená",J242,0)</f>
        <v>0</v>
      </c>
      <c r="BI242" s="142">
        <f>IF(N242="nulová",J242,0)</f>
        <v>0</v>
      </c>
      <c r="BJ242" s="16" t="s">
        <v>87</v>
      </c>
      <c r="BK242" s="142">
        <f>ROUND(I242*H242,2)</f>
        <v>0</v>
      </c>
      <c r="BL242" s="16" t="s">
        <v>134</v>
      </c>
      <c r="BM242" s="141" t="s">
        <v>362</v>
      </c>
    </row>
    <row r="243" spans="2:65" s="12" customFormat="1" ht="11.25">
      <c r="B243" s="143"/>
      <c r="D243" s="144" t="s">
        <v>136</v>
      </c>
      <c r="E243" s="145" t="s">
        <v>3</v>
      </c>
      <c r="F243" s="146" t="s">
        <v>363</v>
      </c>
      <c r="H243" s="147">
        <v>8.1000000000000003E-2</v>
      </c>
      <c r="I243" s="148"/>
      <c r="L243" s="143"/>
      <c r="M243" s="149"/>
      <c r="T243" s="150"/>
      <c r="AT243" s="145" t="s">
        <v>136</v>
      </c>
      <c r="AU243" s="145" t="s">
        <v>89</v>
      </c>
      <c r="AV243" s="12" t="s">
        <v>89</v>
      </c>
      <c r="AW243" s="12" t="s">
        <v>41</v>
      </c>
      <c r="AX243" s="12" t="s">
        <v>87</v>
      </c>
      <c r="AY243" s="145" t="s">
        <v>128</v>
      </c>
    </row>
    <row r="244" spans="2:65" s="1" customFormat="1" ht="16.5" customHeight="1">
      <c r="B244" s="128"/>
      <c r="C244" s="166" t="s">
        <v>364</v>
      </c>
      <c r="D244" s="166" t="s">
        <v>331</v>
      </c>
      <c r="E244" s="167" t="s">
        <v>365</v>
      </c>
      <c r="F244" s="168" t="s">
        <v>366</v>
      </c>
      <c r="G244" s="169" t="s">
        <v>367</v>
      </c>
      <c r="H244" s="170">
        <v>22.22</v>
      </c>
      <c r="I244" s="171"/>
      <c r="J244" s="172">
        <f>ROUND(I244*H244,2)</f>
        <v>0</v>
      </c>
      <c r="K244" s="173"/>
      <c r="L244" s="174"/>
      <c r="M244" s="175" t="s">
        <v>3</v>
      </c>
      <c r="N244" s="176" t="s">
        <v>50</v>
      </c>
      <c r="P244" s="139">
        <f>O244*H244</f>
        <v>0</v>
      </c>
      <c r="Q244" s="139">
        <v>1E-3</v>
      </c>
      <c r="R244" s="139">
        <f>Q244*H244</f>
        <v>2.222E-2</v>
      </c>
      <c r="S244" s="139">
        <v>0</v>
      </c>
      <c r="T244" s="140">
        <f>S244*H244</f>
        <v>0</v>
      </c>
      <c r="AR244" s="141" t="s">
        <v>232</v>
      </c>
      <c r="AT244" s="141" t="s">
        <v>331</v>
      </c>
      <c r="AU244" s="141" t="s">
        <v>89</v>
      </c>
      <c r="AY244" s="16" t="s">
        <v>128</v>
      </c>
      <c r="BE244" s="142">
        <f>IF(N244="základní",J244,0)</f>
        <v>0</v>
      </c>
      <c r="BF244" s="142">
        <f>IF(N244="snížená",J244,0)</f>
        <v>0</v>
      </c>
      <c r="BG244" s="142">
        <f>IF(N244="zákl. přenesená",J244,0)</f>
        <v>0</v>
      </c>
      <c r="BH244" s="142">
        <f>IF(N244="sníž. přenesená",J244,0)</f>
        <v>0</v>
      </c>
      <c r="BI244" s="142">
        <f>IF(N244="nulová",J244,0)</f>
        <v>0</v>
      </c>
      <c r="BJ244" s="16" t="s">
        <v>87</v>
      </c>
      <c r="BK244" s="142">
        <f>ROUND(I244*H244,2)</f>
        <v>0</v>
      </c>
      <c r="BL244" s="16" t="s">
        <v>134</v>
      </c>
      <c r="BM244" s="141" t="s">
        <v>368</v>
      </c>
    </row>
    <row r="245" spans="2:65" s="12" customFormat="1" ht="11.25">
      <c r="B245" s="143"/>
      <c r="D245" s="144" t="s">
        <v>136</v>
      </c>
      <c r="E245" s="145" t="s">
        <v>3</v>
      </c>
      <c r="F245" s="146" t="s">
        <v>369</v>
      </c>
      <c r="H245" s="147">
        <v>22.22</v>
      </c>
      <c r="I245" s="148"/>
      <c r="L245" s="143"/>
      <c r="M245" s="149"/>
      <c r="T245" s="150"/>
      <c r="AT245" s="145" t="s">
        <v>136</v>
      </c>
      <c r="AU245" s="145" t="s">
        <v>89</v>
      </c>
      <c r="AV245" s="12" t="s">
        <v>89</v>
      </c>
      <c r="AW245" s="12" t="s">
        <v>41</v>
      </c>
      <c r="AX245" s="12" t="s">
        <v>87</v>
      </c>
      <c r="AY245" s="145" t="s">
        <v>128</v>
      </c>
    </row>
    <row r="246" spans="2:65" s="1" customFormat="1" ht="24.2" customHeight="1">
      <c r="B246" s="128"/>
      <c r="C246" s="129" t="s">
        <v>370</v>
      </c>
      <c r="D246" s="129" t="s">
        <v>130</v>
      </c>
      <c r="E246" s="130" t="s">
        <v>371</v>
      </c>
      <c r="F246" s="131" t="s">
        <v>372</v>
      </c>
      <c r="G246" s="132" t="s">
        <v>163</v>
      </c>
      <c r="H246" s="133">
        <v>7.3999999999999996E-2</v>
      </c>
      <c r="I246" s="134"/>
      <c r="J246" s="135">
        <f>ROUND(I246*H246,2)</f>
        <v>0</v>
      </c>
      <c r="K246" s="136"/>
      <c r="L246" s="32"/>
      <c r="M246" s="137" t="s">
        <v>3</v>
      </c>
      <c r="N246" s="138" t="s">
        <v>50</v>
      </c>
      <c r="P246" s="139">
        <f>O246*H246</f>
        <v>0</v>
      </c>
      <c r="Q246" s="139">
        <v>1.9539999999999998E-2</v>
      </c>
      <c r="R246" s="139">
        <f>Q246*H246</f>
        <v>1.4459599999999998E-3</v>
      </c>
      <c r="S246" s="139">
        <v>0</v>
      </c>
      <c r="T246" s="140">
        <f>S246*H246</f>
        <v>0</v>
      </c>
      <c r="AR246" s="141" t="s">
        <v>134</v>
      </c>
      <c r="AT246" s="141" t="s">
        <v>130</v>
      </c>
      <c r="AU246" s="141" t="s">
        <v>89</v>
      </c>
      <c r="AY246" s="16" t="s">
        <v>128</v>
      </c>
      <c r="BE246" s="142">
        <f>IF(N246="základní",J246,0)</f>
        <v>0</v>
      </c>
      <c r="BF246" s="142">
        <f>IF(N246="snížená",J246,0)</f>
        <v>0</v>
      </c>
      <c r="BG246" s="142">
        <f>IF(N246="zákl. přenesená",J246,0)</f>
        <v>0</v>
      </c>
      <c r="BH246" s="142">
        <f>IF(N246="sníž. přenesená",J246,0)</f>
        <v>0</v>
      </c>
      <c r="BI246" s="142">
        <f>IF(N246="nulová",J246,0)</f>
        <v>0</v>
      </c>
      <c r="BJ246" s="16" t="s">
        <v>87</v>
      </c>
      <c r="BK246" s="142">
        <f>ROUND(I246*H246,2)</f>
        <v>0</v>
      </c>
      <c r="BL246" s="16" t="s">
        <v>134</v>
      </c>
      <c r="BM246" s="141" t="s">
        <v>373</v>
      </c>
    </row>
    <row r="247" spans="2:65" s="1" customFormat="1" ht="11.25">
      <c r="B247" s="32"/>
      <c r="D247" s="158" t="s">
        <v>151</v>
      </c>
      <c r="F247" s="159" t="s">
        <v>374</v>
      </c>
      <c r="I247" s="160"/>
      <c r="L247" s="32"/>
      <c r="M247" s="161"/>
      <c r="T247" s="53"/>
      <c r="AT247" s="16" t="s">
        <v>151</v>
      </c>
      <c r="AU247" s="16" t="s">
        <v>89</v>
      </c>
    </row>
    <row r="248" spans="2:65" s="12" customFormat="1" ht="11.25">
      <c r="B248" s="143"/>
      <c r="D248" s="144" t="s">
        <v>136</v>
      </c>
      <c r="E248" s="145" t="s">
        <v>3</v>
      </c>
      <c r="F248" s="146" t="s">
        <v>375</v>
      </c>
      <c r="H248" s="147">
        <v>7.3999999999999996E-2</v>
      </c>
      <c r="I248" s="148"/>
      <c r="L248" s="143"/>
      <c r="M248" s="149"/>
      <c r="T248" s="150"/>
      <c r="AT248" s="145" t="s">
        <v>136</v>
      </c>
      <c r="AU248" s="145" t="s">
        <v>89</v>
      </c>
      <c r="AV248" s="12" t="s">
        <v>89</v>
      </c>
      <c r="AW248" s="12" t="s">
        <v>41</v>
      </c>
      <c r="AX248" s="12" t="s">
        <v>87</v>
      </c>
      <c r="AY248" s="145" t="s">
        <v>128</v>
      </c>
    </row>
    <row r="249" spans="2:65" s="1" customFormat="1" ht="37.9" customHeight="1">
      <c r="B249" s="128"/>
      <c r="C249" s="129" t="s">
        <v>376</v>
      </c>
      <c r="D249" s="129" t="s">
        <v>130</v>
      </c>
      <c r="E249" s="130" t="s">
        <v>377</v>
      </c>
      <c r="F249" s="131" t="s">
        <v>378</v>
      </c>
      <c r="G249" s="132" t="s">
        <v>133</v>
      </c>
      <c r="H249" s="133">
        <v>5.3360000000000003</v>
      </c>
      <c r="I249" s="134"/>
      <c r="J249" s="135">
        <f>ROUND(I249*H249,2)</f>
        <v>0</v>
      </c>
      <c r="K249" s="136"/>
      <c r="L249" s="32"/>
      <c r="M249" s="137" t="s">
        <v>3</v>
      </c>
      <c r="N249" s="138" t="s">
        <v>50</v>
      </c>
      <c r="P249" s="139">
        <f>O249*H249</f>
        <v>0</v>
      </c>
      <c r="Q249" s="139">
        <v>2.7919499999999999</v>
      </c>
      <c r="R249" s="139">
        <f>Q249*H249</f>
        <v>14.897845200000001</v>
      </c>
      <c r="S249" s="139">
        <v>0</v>
      </c>
      <c r="T249" s="140">
        <f>S249*H249</f>
        <v>0</v>
      </c>
      <c r="AR249" s="141" t="s">
        <v>134</v>
      </c>
      <c r="AT249" s="141" t="s">
        <v>130</v>
      </c>
      <c r="AU249" s="141" t="s">
        <v>89</v>
      </c>
      <c r="AY249" s="16" t="s">
        <v>128</v>
      </c>
      <c r="BE249" s="142">
        <f>IF(N249="základní",J249,0)</f>
        <v>0</v>
      </c>
      <c r="BF249" s="142">
        <f>IF(N249="snížená",J249,0)</f>
        <v>0</v>
      </c>
      <c r="BG249" s="142">
        <f>IF(N249="zákl. přenesená",J249,0)</f>
        <v>0</v>
      </c>
      <c r="BH249" s="142">
        <f>IF(N249="sníž. přenesená",J249,0)</f>
        <v>0</v>
      </c>
      <c r="BI249" s="142">
        <f>IF(N249="nulová",J249,0)</f>
        <v>0</v>
      </c>
      <c r="BJ249" s="16" t="s">
        <v>87</v>
      </c>
      <c r="BK249" s="142">
        <f>ROUND(I249*H249,2)</f>
        <v>0</v>
      </c>
      <c r="BL249" s="16" t="s">
        <v>134</v>
      </c>
      <c r="BM249" s="141" t="s">
        <v>379</v>
      </c>
    </row>
    <row r="250" spans="2:65" s="1" customFormat="1" ht="11.25">
      <c r="B250" s="32"/>
      <c r="D250" s="158" t="s">
        <v>151</v>
      </c>
      <c r="F250" s="159" t="s">
        <v>380</v>
      </c>
      <c r="I250" s="160"/>
      <c r="L250" s="32"/>
      <c r="M250" s="161"/>
      <c r="T250" s="53"/>
      <c r="AT250" s="16" t="s">
        <v>151</v>
      </c>
      <c r="AU250" s="16" t="s">
        <v>89</v>
      </c>
    </row>
    <row r="251" spans="2:65" s="12" customFormat="1" ht="11.25">
      <c r="B251" s="143"/>
      <c r="D251" s="144" t="s">
        <v>136</v>
      </c>
      <c r="E251" s="145" t="s">
        <v>3</v>
      </c>
      <c r="F251" s="146" t="s">
        <v>381</v>
      </c>
      <c r="H251" s="147">
        <v>0.78</v>
      </c>
      <c r="I251" s="148"/>
      <c r="L251" s="143"/>
      <c r="M251" s="149"/>
      <c r="T251" s="150"/>
      <c r="AT251" s="145" t="s">
        <v>136</v>
      </c>
      <c r="AU251" s="145" t="s">
        <v>89</v>
      </c>
      <c r="AV251" s="12" t="s">
        <v>89</v>
      </c>
      <c r="AW251" s="12" t="s">
        <v>41</v>
      </c>
      <c r="AX251" s="12" t="s">
        <v>79</v>
      </c>
      <c r="AY251" s="145" t="s">
        <v>128</v>
      </c>
    </row>
    <row r="252" spans="2:65" s="12" customFormat="1" ht="11.25">
      <c r="B252" s="143"/>
      <c r="D252" s="144" t="s">
        <v>136</v>
      </c>
      <c r="E252" s="145" t="s">
        <v>3</v>
      </c>
      <c r="F252" s="146" t="s">
        <v>382</v>
      </c>
      <c r="H252" s="147">
        <v>3.056</v>
      </c>
      <c r="I252" s="148"/>
      <c r="L252" s="143"/>
      <c r="M252" s="149"/>
      <c r="T252" s="150"/>
      <c r="AT252" s="145" t="s">
        <v>136</v>
      </c>
      <c r="AU252" s="145" t="s">
        <v>89</v>
      </c>
      <c r="AV252" s="12" t="s">
        <v>89</v>
      </c>
      <c r="AW252" s="12" t="s">
        <v>41</v>
      </c>
      <c r="AX252" s="12" t="s">
        <v>79</v>
      </c>
      <c r="AY252" s="145" t="s">
        <v>128</v>
      </c>
    </row>
    <row r="253" spans="2:65" s="12" customFormat="1" ht="11.25">
      <c r="B253" s="143"/>
      <c r="D253" s="144" t="s">
        <v>136</v>
      </c>
      <c r="E253" s="145" t="s">
        <v>3</v>
      </c>
      <c r="F253" s="146" t="s">
        <v>383</v>
      </c>
      <c r="H253" s="147">
        <v>1.5</v>
      </c>
      <c r="I253" s="148"/>
      <c r="L253" s="143"/>
      <c r="M253" s="149"/>
      <c r="T253" s="150"/>
      <c r="AT253" s="145" t="s">
        <v>136</v>
      </c>
      <c r="AU253" s="145" t="s">
        <v>89</v>
      </c>
      <c r="AV253" s="12" t="s">
        <v>89</v>
      </c>
      <c r="AW253" s="12" t="s">
        <v>41</v>
      </c>
      <c r="AX253" s="12" t="s">
        <v>79</v>
      </c>
      <c r="AY253" s="145" t="s">
        <v>128</v>
      </c>
    </row>
    <row r="254" spans="2:65" s="13" customFormat="1" ht="11.25">
      <c r="B254" s="151"/>
      <c r="D254" s="144" t="s">
        <v>136</v>
      </c>
      <c r="E254" s="152" t="s">
        <v>3</v>
      </c>
      <c r="F254" s="153" t="s">
        <v>142</v>
      </c>
      <c r="H254" s="154">
        <v>5.3360000000000003</v>
      </c>
      <c r="I254" s="155"/>
      <c r="L254" s="151"/>
      <c r="M254" s="156"/>
      <c r="T254" s="157"/>
      <c r="AT254" s="152" t="s">
        <v>136</v>
      </c>
      <c r="AU254" s="152" t="s">
        <v>89</v>
      </c>
      <c r="AV254" s="13" t="s">
        <v>134</v>
      </c>
      <c r="AW254" s="13" t="s">
        <v>41</v>
      </c>
      <c r="AX254" s="13" t="s">
        <v>87</v>
      </c>
      <c r="AY254" s="152" t="s">
        <v>128</v>
      </c>
    </row>
    <row r="255" spans="2:65" s="1" customFormat="1" ht="37.9" customHeight="1">
      <c r="B255" s="128"/>
      <c r="C255" s="129" t="s">
        <v>384</v>
      </c>
      <c r="D255" s="129" t="s">
        <v>130</v>
      </c>
      <c r="E255" s="130" t="s">
        <v>385</v>
      </c>
      <c r="F255" s="131" t="s">
        <v>386</v>
      </c>
      <c r="G255" s="132" t="s">
        <v>133</v>
      </c>
      <c r="H255" s="133">
        <v>34.853000000000002</v>
      </c>
      <c r="I255" s="134"/>
      <c r="J255" s="135">
        <f>ROUND(I255*H255,2)</f>
        <v>0</v>
      </c>
      <c r="K255" s="136"/>
      <c r="L255" s="32"/>
      <c r="M255" s="137" t="s">
        <v>3</v>
      </c>
      <c r="N255" s="138" t="s">
        <v>50</v>
      </c>
      <c r="P255" s="139">
        <f>O255*H255</f>
        <v>0</v>
      </c>
      <c r="Q255" s="139">
        <v>2.8332299999999999</v>
      </c>
      <c r="R255" s="139">
        <f>Q255*H255</f>
        <v>98.746565189999998</v>
      </c>
      <c r="S255" s="139">
        <v>0</v>
      </c>
      <c r="T255" s="140">
        <f>S255*H255</f>
        <v>0</v>
      </c>
      <c r="AR255" s="141" t="s">
        <v>134</v>
      </c>
      <c r="AT255" s="141" t="s">
        <v>130</v>
      </c>
      <c r="AU255" s="141" t="s">
        <v>89</v>
      </c>
      <c r="AY255" s="16" t="s">
        <v>128</v>
      </c>
      <c r="BE255" s="142">
        <f>IF(N255="základní",J255,0)</f>
        <v>0</v>
      </c>
      <c r="BF255" s="142">
        <f>IF(N255="snížená",J255,0)</f>
        <v>0</v>
      </c>
      <c r="BG255" s="142">
        <f>IF(N255="zákl. přenesená",J255,0)</f>
        <v>0</v>
      </c>
      <c r="BH255" s="142">
        <f>IF(N255="sníž. přenesená",J255,0)</f>
        <v>0</v>
      </c>
      <c r="BI255" s="142">
        <f>IF(N255="nulová",J255,0)</f>
        <v>0</v>
      </c>
      <c r="BJ255" s="16" t="s">
        <v>87</v>
      </c>
      <c r="BK255" s="142">
        <f>ROUND(I255*H255,2)</f>
        <v>0</v>
      </c>
      <c r="BL255" s="16" t="s">
        <v>134</v>
      </c>
      <c r="BM255" s="141" t="s">
        <v>387</v>
      </c>
    </row>
    <row r="256" spans="2:65" s="1" customFormat="1" ht="11.25">
      <c r="B256" s="32"/>
      <c r="D256" s="158" t="s">
        <v>151</v>
      </c>
      <c r="F256" s="159" t="s">
        <v>388</v>
      </c>
      <c r="I256" s="160"/>
      <c r="L256" s="32"/>
      <c r="M256" s="161"/>
      <c r="T256" s="53"/>
      <c r="AT256" s="16" t="s">
        <v>151</v>
      </c>
      <c r="AU256" s="16" t="s">
        <v>89</v>
      </c>
    </row>
    <row r="257" spans="2:65" s="12" customFormat="1" ht="11.25">
      <c r="B257" s="143"/>
      <c r="D257" s="144" t="s">
        <v>136</v>
      </c>
      <c r="E257" s="145" t="s">
        <v>3</v>
      </c>
      <c r="F257" s="146" t="s">
        <v>389</v>
      </c>
      <c r="H257" s="147">
        <v>8.4290000000000003</v>
      </c>
      <c r="I257" s="148"/>
      <c r="L257" s="143"/>
      <c r="M257" s="149"/>
      <c r="T257" s="150"/>
      <c r="AT257" s="145" t="s">
        <v>136</v>
      </c>
      <c r="AU257" s="145" t="s">
        <v>89</v>
      </c>
      <c r="AV257" s="12" t="s">
        <v>89</v>
      </c>
      <c r="AW257" s="12" t="s">
        <v>41</v>
      </c>
      <c r="AX257" s="12" t="s">
        <v>79</v>
      </c>
      <c r="AY257" s="145" t="s">
        <v>128</v>
      </c>
    </row>
    <row r="258" spans="2:65" s="12" customFormat="1" ht="11.25">
      <c r="B258" s="143"/>
      <c r="D258" s="144" t="s">
        <v>136</v>
      </c>
      <c r="E258" s="145" t="s">
        <v>3</v>
      </c>
      <c r="F258" s="146" t="s">
        <v>390</v>
      </c>
      <c r="H258" s="147">
        <v>10.944000000000001</v>
      </c>
      <c r="I258" s="148"/>
      <c r="L258" s="143"/>
      <c r="M258" s="149"/>
      <c r="T258" s="150"/>
      <c r="AT258" s="145" t="s">
        <v>136</v>
      </c>
      <c r="AU258" s="145" t="s">
        <v>89</v>
      </c>
      <c r="AV258" s="12" t="s">
        <v>89</v>
      </c>
      <c r="AW258" s="12" t="s">
        <v>41</v>
      </c>
      <c r="AX258" s="12" t="s">
        <v>79</v>
      </c>
      <c r="AY258" s="145" t="s">
        <v>128</v>
      </c>
    </row>
    <row r="259" spans="2:65" s="12" customFormat="1" ht="11.25">
      <c r="B259" s="143"/>
      <c r="D259" s="144" t="s">
        <v>136</v>
      </c>
      <c r="E259" s="145" t="s">
        <v>3</v>
      </c>
      <c r="F259" s="146" t="s">
        <v>391</v>
      </c>
      <c r="H259" s="147">
        <v>11.52</v>
      </c>
      <c r="I259" s="148"/>
      <c r="L259" s="143"/>
      <c r="M259" s="149"/>
      <c r="T259" s="150"/>
      <c r="AT259" s="145" t="s">
        <v>136</v>
      </c>
      <c r="AU259" s="145" t="s">
        <v>89</v>
      </c>
      <c r="AV259" s="12" t="s">
        <v>89</v>
      </c>
      <c r="AW259" s="12" t="s">
        <v>41</v>
      </c>
      <c r="AX259" s="12" t="s">
        <v>79</v>
      </c>
      <c r="AY259" s="145" t="s">
        <v>128</v>
      </c>
    </row>
    <row r="260" spans="2:65" s="12" customFormat="1" ht="11.25">
      <c r="B260" s="143"/>
      <c r="D260" s="144" t="s">
        <v>136</v>
      </c>
      <c r="E260" s="145" t="s">
        <v>3</v>
      </c>
      <c r="F260" s="146" t="s">
        <v>392</v>
      </c>
      <c r="H260" s="147">
        <v>1.62</v>
      </c>
      <c r="I260" s="148"/>
      <c r="L260" s="143"/>
      <c r="M260" s="149"/>
      <c r="T260" s="150"/>
      <c r="AT260" s="145" t="s">
        <v>136</v>
      </c>
      <c r="AU260" s="145" t="s">
        <v>89</v>
      </c>
      <c r="AV260" s="12" t="s">
        <v>89</v>
      </c>
      <c r="AW260" s="12" t="s">
        <v>41</v>
      </c>
      <c r="AX260" s="12" t="s">
        <v>79</v>
      </c>
      <c r="AY260" s="145" t="s">
        <v>128</v>
      </c>
    </row>
    <row r="261" spans="2:65" s="12" customFormat="1" ht="11.25">
      <c r="B261" s="143"/>
      <c r="D261" s="144" t="s">
        <v>136</v>
      </c>
      <c r="E261" s="145" t="s">
        <v>3</v>
      </c>
      <c r="F261" s="146" t="s">
        <v>393</v>
      </c>
      <c r="H261" s="147">
        <v>2.34</v>
      </c>
      <c r="I261" s="148"/>
      <c r="L261" s="143"/>
      <c r="M261" s="149"/>
      <c r="T261" s="150"/>
      <c r="AT261" s="145" t="s">
        <v>136</v>
      </c>
      <c r="AU261" s="145" t="s">
        <v>89</v>
      </c>
      <c r="AV261" s="12" t="s">
        <v>89</v>
      </c>
      <c r="AW261" s="12" t="s">
        <v>41</v>
      </c>
      <c r="AX261" s="12" t="s">
        <v>79</v>
      </c>
      <c r="AY261" s="145" t="s">
        <v>128</v>
      </c>
    </row>
    <row r="262" spans="2:65" s="13" customFormat="1" ht="11.25">
      <c r="B262" s="151"/>
      <c r="D262" s="144" t="s">
        <v>136</v>
      </c>
      <c r="E262" s="152" t="s">
        <v>3</v>
      </c>
      <c r="F262" s="153" t="s">
        <v>142</v>
      </c>
      <c r="H262" s="154">
        <v>34.852999999999994</v>
      </c>
      <c r="I262" s="155"/>
      <c r="L262" s="151"/>
      <c r="M262" s="156"/>
      <c r="T262" s="157"/>
      <c r="AT262" s="152" t="s">
        <v>136</v>
      </c>
      <c r="AU262" s="152" t="s">
        <v>89</v>
      </c>
      <c r="AV262" s="13" t="s">
        <v>134</v>
      </c>
      <c r="AW262" s="13" t="s">
        <v>41</v>
      </c>
      <c r="AX262" s="13" t="s">
        <v>87</v>
      </c>
      <c r="AY262" s="152" t="s">
        <v>128</v>
      </c>
    </row>
    <row r="263" spans="2:65" s="1" customFormat="1" ht="37.9" customHeight="1">
      <c r="B263" s="128"/>
      <c r="C263" s="129" t="s">
        <v>394</v>
      </c>
      <c r="D263" s="129" t="s">
        <v>130</v>
      </c>
      <c r="E263" s="130" t="s">
        <v>395</v>
      </c>
      <c r="F263" s="131" t="s">
        <v>396</v>
      </c>
      <c r="G263" s="132" t="s">
        <v>133</v>
      </c>
      <c r="H263" s="133">
        <v>15.506</v>
      </c>
      <c r="I263" s="134"/>
      <c r="J263" s="135">
        <f>ROUND(I263*H263,2)</f>
        <v>0</v>
      </c>
      <c r="K263" s="136"/>
      <c r="L263" s="32"/>
      <c r="M263" s="137" t="s">
        <v>3</v>
      </c>
      <c r="N263" s="138" t="s">
        <v>50</v>
      </c>
      <c r="P263" s="139">
        <f>O263*H263</f>
        <v>0</v>
      </c>
      <c r="Q263" s="139">
        <v>0</v>
      </c>
      <c r="R263" s="139">
        <f>Q263*H263</f>
        <v>0</v>
      </c>
      <c r="S263" s="139">
        <v>0</v>
      </c>
      <c r="T263" s="140">
        <f>S263*H263</f>
        <v>0</v>
      </c>
      <c r="AR263" s="141" t="s">
        <v>134</v>
      </c>
      <c r="AT263" s="141" t="s">
        <v>130</v>
      </c>
      <c r="AU263" s="141" t="s">
        <v>89</v>
      </c>
      <c r="AY263" s="16" t="s">
        <v>128</v>
      </c>
      <c r="BE263" s="142">
        <f>IF(N263="základní",J263,0)</f>
        <v>0</v>
      </c>
      <c r="BF263" s="142">
        <f>IF(N263="snížená",J263,0)</f>
        <v>0</v>
      </c>
      <c r="BG263" s="142">
        <f>IF(N263="zákl. přenesená",J263,0)</f>
        <v>0</v>
      </c>
      <c r="BH263" s="142">
        <f>IF(N263="sníž. přenesená",J263,0)</f>
        <v>0</v>
      </c>
      <c r="BI263" s="142">
        <f>IF(N263="nulová",J263,0)</f>
        <v>0</v>
      </c>
      <c r="BJ263" s="16" t="s">
        <v>87</v>
      </c>
      <c r="BK263" s="142">
        <f>ROUND(I263*H263,2)</f>
        <v>0</v>
      </c>
      <c r="BL263" s="16" t="s">
        <v>134</v>
      </c>
      <c r="BM263" s="141" t="s">
        <v>397</v>
      </c>
    </row>
    <row r="264" spans="2:65" s="1" customFormat="1" ht="11.25">
      <c r="B264" s="32"/>
      <c r="D264" s="158" t="s">
        <v>151</v>
      </c>
      <c r="F264" s="159" t="s">
        <v>398</v>
      </c>
      <c r="I264" s="160"/>
      <c r="L264" s="32"/>
      <c r="M264" s="161"/>
      <c r="T264" s="53"/>
      <c r="AT264" s="16" t="s">
        <v>151</v>
      </c>
      <c r="AU264" s="16" t="s">
        <v>89</v>
      </c>
    </row>
    <row r="265" spans="2:65" s="12" customFormat="1" ht="11.25">
      <c r="B265" s="143"/>
      <c r="D265" s="144" t="s">
        <v>136</v>
      </c>
      <c r="E265" s="145" t="s">
        <v>3</v>
      </c>
      <c r="F265" s="146" t="s">
        <v>399</v>
      </c>
      <c r="H265" s="147">
        <v>0.99199999999999999</v>
      </c>
      <c r="I265" s="148"/>
      <c r="L265" s="143"/>
      <c r="M265" s="149"/>
      <c r="T265" s="150"/>
      <c r="AT265" s="145" t="s">
        <v>136</v>
      </c>
      <c r="AU265" s="145" t="s">
        <v>89</v>
      </c>
      <c r="AV265" s="12" t="s">
        <v>89</v>
      </c>
      <c r="AW265" s="12" t="s">
        <v>41</v>
      </c>
      <c r="AX265" s="12" t="s">
        <v>79</v>
      </c>
      <c r="AY265" s="145" t="s">
        <v>128</v>
      </c>
    </row>
    <row r="266" spans="2:65" s="12" customFormat="1" ht="11.25">
      <c r="B266" s="143"/>
      <c r="D266" s="144" t="s">
        <v>136</v>
      </c>
      <c r="E266" s="145" t="s">
        <v>3</v>
      </c>
      <c r="F266" s="146" t="s">
        <v>400</v>
      </c>
      <c r="H266" s="147">
        <v>6.9539999999999997</v>
      </c>
      <c r="I266" s="148"/>
      <c r="L266" s="143"/>
      <c r="M266" s="149"/>
      <c r="T266" s="150"/>
      <c r="AT266" s="145" t="s">
        <v>136</v>
      </c>
      <c r="AU266" s="145" t="s">
        <v>89</v>
      </c>
      <c r="AV266" s="12" t="s">
        <v>89</v>
      </c>
      <c r="AW266" s="12" t="s">
        <v>41</v>
      </c>
      <c r="AX266" s="12" t="s">
        <v>79</v>
      </c>
      <c r="AY266" s="145" t="s">
        <v>128</v>
      </c>
    </row>
    <row r="267" spans="2:65" s="12" customFormat="1" ht="11.25">
      <c r="B267" s="143"/>
      <c r="D267" s="144" t="s">
        <v>136</v>
      </c>
      <c r="E267" s="145" t="s">
        <v>3</v>
      </c>
      <c r="F267" s="146" t="s">
        <v>401</v>
      </c>
      <c r="H267" s="147">
        <v>6.4560000000000004</v>
      </c>
      <c r="I267" s="148"/>
      <c r="L267" s="143"/>
      <c r="M267" s="149"/>
      <c r="T267" s="150"/>
      <c r="AT267" s="145" t="s">
        <v>136</v>
      </c>
      <c r="AU267" s="145" t="s">
        <v>89</v>
      </c>
      <c r="AV267" s="12" t="s">
        <v>89</v>
      </c>
      <c r="AW267" s="12" t="s">
        <v>41</v>
      </c>
      <c r="AX267" s="12" t="s">
        <v>79</v>
      </c>
      <c r="AY267" s="145" t="s">
        <v>128</v>
      </c>
    </row>
    <row r="268" spans="2:65" s="12" customFormat="1" ht="11.25">
      <c r="B268" s="143"/>
      <c r="D268" s="144" t="s">
        <v>136</v>
      </c>
      <c r="E268" s="145" t="s">
        <v>3</v>
      </c>
      <c r="F268" s="146" t="s">
        <v>402</v>
      </c>
      <c r="H268" s="147">
        <v>1.1040000000000001</v>
      </c>
      <c r="I268" s="148"/>
      <c r="L268" s="143"/>
      <c r="M268" s="149"/>
      <c r="T268" s="150"/>
      <c r="AT268" s="145" t="s">
        <v>136</v>
      </c>
      <c r="AU268" s="145" t="s">
        <v>89</v>
      </c>
      <c r="AV268" s="12" t="s">
        <v>89</v>
      </c>
      <c r="AW268" s="12" t="s">
        <v>41</v>
      </c>
      <c r="AX268" s="12" t="s">
        <v>79</v>
      </c>
      <c r="AY268" s="145" t="s">
        <v>128</v>
      </c>
    </row>
    <row r="269" spans="2:65" s="13" customFormat="1" ht="11.25">
      <c r="B269" s="151"/>
      <c r="D269" s="144" t="s">
        <v>136</v>
      </c>
      <c r="E269" s="152" t="s">
        <v>3</v>
      </c>
      <c r="F269" s="153" t="s">
        <v>142</v>
      </c>
      <c r="H269" s="154">
        <v>15.506</v>
      </c>
      <c r="I269" s="155"/>
      <c r="L269" s="151"/>
      <c r="M269" s="156"/>
      <c r="T269" s="157"/>
      <c r="AT269" s="152" t="s">
        <v>136</v>
      </c>
      <c r="AU269" s="152" t="s">
        <v>89</v>
      </c>
      <c r="AV269" s="13" t="s">
        <v>134</v>
      </c>
      <c r="AW269" s="13" t="s">
        <v>41</v>
      </c>
      <c r="AX269" s="13" t="s">
        <v>87</v>
      </c>
      <c r="AY269" s="152" t="s">
        <v>128</v>
      </c>
    </row>
    <row r="270" spans="2:65" s="1" customFormat="1" ht="37.9" customHeight="1">
      <c r="B270" s="128"/>
      <c r="C270" s="129" t="s">
        <v>403</v>
      </c>
      <c r="D270" s="129" t="s">
        <v>130</v>
      </c>
      <c r="E270" s="130" t="s">
        <v>404</v>
      </c>
      <c r="F270" s="131" t="s">
        <v>405</v>
      </c>
      <c r="G270" s="132" t="s">
        <v>186</v>
      </c>
      <c r="H270" s="133">
        <v>138.28</v>
      </c>
      <c r="I270" s="134"/>
      <c r="J270" s="135">
        <f>ROUND(I270*H270,2)</f>
        <v>0</v>
      </c>
      <c r="K270" s="136"/>
      <c r="L270" s="32"/>
      <c r="M270" s="137" t="s">
        <v>3</v>
      </c>
      <c r="N270" s="138" t="s">
        <v>50</v>
      </c>
      <c r="P270" s="139">
        <f>O270*H270</f>
        <v>0</v>
      </c>
      <c r="Q270" s="139">
        <v>8.6499999999999997E-3</v>
      </c>
      <c r="R270" s="139">
        <f>Q270*H270</f>
        <v>1.1961219999999999</v>
      </c>
      <c r="S270" s="139">
        <v>0</v>
      </c>
      <c r="T270" s="140">
        <f>S270*H270</f>
        <v>0</v>
      </c>
      <c r="AR270" s="141" t="s">
        <v>134</v>
      </c>
      <c r="AT270" s="141" t="s">
        <v>130</v>
      </c>
      <c r="AU270" s="141" t="s">
        <v>89</v>
      </c>
      <c r="AY270" s="16" t="s">
        <v>128</v>
      </c>
      <c r="BE270" s="142">
        <f>IF(N270="základní",J270,0)</f>
        <v>0</v>
      </c>
      <c r="BF270" s="142">
        <f>IF(N270="snížená",J270,0)</f>
        <v>0</v>
      </c>
      <c r="BG270" s="142">
        <f>IF(N270="zákl. přenesená",J270,0)</f>
        <v>0</v>
      </c>
      <c r="BH270" s="142">
        <f>IF(N270="sníž. přenesená",J270,0)</f>
        <v>0</v>
      </c>
      <c r="BI270" s="142">
        <f>IF(N270="nulová",J270,0)</f>
        <v>0</v>
      </c>
      <c r="BJ270" s="16" t="s">
        <v>87</v>
      </c>
      <c r="BK270" s="142">
        <f>ROUND(I270*H270,2)</f>
        <v>0</v>
      </c>
      <c r="BL270" s="16" t="s">
        <v>134</v>
      </c>
      <c r="BM270" s="141" t="s">
        <v>406</v>
      </c>
    </row>
    <row r="271" spans="2:65" s="1" customFormat="1" ht="11.25">
      <c r="B271" s="32"/>
      <c r="D271" s="158" t="s">
        <v>151</v>
      </c>
      <c r="F271" s="159" t="s">
        <v>407</v>
      </c>
      <c r="I271" s="160"/>
      <c r="L271" s="32"/>
      <c r="M271" s="161"/>
      <c r="T271" s="53"/>
      <c r="AT271" s="16" t="s">
        <v>151</v>
      </c>
      <c r="AU271" s="16" t="s">
        <v>89</v>
      </c>
    </row>
    <row r="272" spans="2:65" s="12" customFormat="1" ht="11.25">
      <c r="B272" s="143"/>
      <c r="D272" s="144" t="s">
        <v>136</v>
      </c>
      <c r="E272" s="145" t="s">
        <v>3</v>
      </c>
      <c r="F272" s="146" t="s">
        <v>408</v>
      </c>
      <c r="H272" s="147">
        <v>11.4</v>
      </c>
      <c r="I272" s="148"/>
      <c r="L272" s="143"/>
      <c r="M272" s="149"/>
      <c r="T272" s="150"/>
      <c r="AT272" s="145" t="s">
        <v>136</v>
      </c>
      <c r="AU272" s="145" t="s">
        <v>89</v>
      </c>
      <c r="AV272" s="12" t="s">
        <v>89</v>
      </c>
      <c r="AW272" s="12" t="s">
        <v>41</v>
      </c>
      <c r="AX272" s="12" t="s">
        <v>79</v>
      </c>
      <c r="AY272" s="145" t="s">
        <v>128</v>
      </c>
    </row>
    <row r="273" spans="2:65" s="12" customFormat="1" ht="11.25">
      <c r="B273" s="143"/>
      <c r="D273" s="144" t="s">
        <v>136</v>
      </c>
      <c r="E273" s="145" t="s">
        <v>3</v>
      </c>
      <c r="F273" s="146" t="s">
        <v>409</v>
      </c>
      <c r="H273" s="147">
        <v>27.04</v>
      </c>
      <c r="I273" s="148"/>
      <c r="L273" s="143"/>
      <c r="M273" s="149"/>
      <c r="T273" s="150"/>
      <c r="AT273" s="145" t="s">
        <v>136</v>
      </c>
      <c r="AU273" s="145" t="s">
        <v>89</v>
      </c>
      <c r="AV273" s="12" t="s">
        <v>89</v>
      </c>
      <c r="AW273" s="12" t="s">
        <v>41</v>
      </c>
      <c r="AX273" s="12" t="s">
        <v>79</v>
      </c>
      <c r="AY273" s="145" t="s">
        <v>128</v>
      </c>
    </row>
    <row r="274" spans="2:65" s="12" customFormat="1" ht="11.25">
      <c r="B274" s="143"/>
      <c r="D274" s="144" t="s">
        <v>136</v>
      </c>
      <c r="E274" s="145" t="s">
        <v>3</v>
      </c>
      <c r="F274" s="146" t="s">
        <v>410</v>
      </c>
      <c r="H274" s="147">
        <v>24</v>
      </c>
      <c r="I274" s="148"/>
      <c r="L274" s="143"/>
      <c r="M274" s="149"/>
      <c r="T274" s="150"/>
      <c r="AT274" s="145" t="s">
        <v>136</v>
      </c>
      <c r="AU274" s="145" t="s">
        <v>89</v>
      </c>
      <c r="AV274" s="12" t="s">
        <v>89</v>
      </c>
      <c r="AW274" s="12" t="s">
        <v>41</v>
      </c>
      <c r="AX274" s="12" t="s">
        <v>79</v>
      </c>
      <c r="AY274" s="145" t="s">
        <v>128</v>
      </c>
    </row>
    <row r="275" spans="2:65" s="12" customFormat="1" ht="11.25">
      <c r="B275" s="143"/>
      <c r="D275" s="144" t="s">
        <v>136</v>
      </c>
      <c r="E275" s="145" t="s">
        <v>3</v>
      </c>
      <c r="F275" s="146" t="s">
        <v>411</v>
      </c>
      <c r="H275" s="147">
        <v>32.64</v>
      </c>
      <c r="I275" s="148"/>
      <c r="L275" s="143"/>
      <c r="M275" s="149"/>
      <c r="T275" s="150"/>
      <c r="AT275" s="145" t="s">
        <v>136</v>
      </c>
      <c r="AU275" s="145" t="s">
        <v>89</v>
      </c>
      <c r="AV275" s="12" t="s">
        <v>89</v>
      </c>
      <c r="AW275" s="12" t="s">
        <v>41</v>
      </c>
      <c r="AX275" s="12" t="s">
        <v>79</v>
      </c>
      <c r="AY275" s="145" t="s">
        <v>128</v>
      </c>
    </row>
    <row r="276" spans="2:65" s="12" customFormat="1" ht="11.25">
      <c r="B276" s="143"/>
      <c r="D276" s="144" t="s">
        <v>136</v>
      </c>
      <c r="E276" s="145" t="s">
        <v>3</v>
      </c>
      <c r="F276" s="146" t="s">
        <v>412</v>
      </c>
      <c r="H276" s="147">
        <v>11.96</v>
      </c>
      <c r="I276" s="148"/>
      <c r="L276" s="143"/>
      <c r="M276" s="149"/>
      <c r="T276" s="150"/>
      <c r="AT276" s="145" t="s">
        <v>136</v>
      </c>
      <c r="AU276" s="145" t="s">
        <v>89</v>
      </c>
      <c r="AV276" s="12" t="s">
        <v>89</v>
      </c>
      <c r="AW276" s="12" t="s">
        <v>41</v>
      </c>
      <c r="AX276" s="12" t="s">
        <v>79</v>
      </c>
      <c r="AY276" s="145" t="s">
        <v>128</v>
      </c>
    </row>
    <row r="277" spans="2:65" s="12" customFormat="1" ht="11.25">
      <c r="B277" s="143"/>
      <c r="D277" s="144" t="s">
        <v>136</v>
      </c>
      <c r="E277" s="145" t="s">
        <v>3</v>
      </c>
      <c r="F277" s="146" t="s">
        <v>413</v>
      </c>
      <c r="H277" s="147">
        <v>5.2</v>
      </c>
      <c r="I277" s="148"/>
      <c r="L277" s="143"/>
      <c r="M277" s="149"/>
      <c r="T277" s="150"/>
      <c r="AT277" s="145" t="s">
        <v>136</v>
      </c>
      <c r="AU277" s="145" t="s">
        <v>89</v>
      </c>
      <c r="AV277" s="12" t="s">
        <v>89</v>
      </c>
      <c r="AW277" s="12" t="s">
        <v>41</v>
      </c>
      <c r="AX277" s="12" t="s">
        <v>79</v>
      </c>
      <c r="AY277" s="145" t="s">
        <v>128</v>
      </c>
    </row>
    <row r="278" spans="2:65" s="12" customFormat="1" ht="11.25">
      <c r="B278" s="143"/>
      <c r="D278" s="144" t="s">
        <v>136</v>
      </c>
      <c r="E278" s="145" t="s">
        <v>3</v>
      </c>
      <c r="F278" s="146" t="s">
        <v>414</v>
      </c>
      <c r="H278" s="147">
        <v>12.28</v>
      </c>
      <c r="I278" s="148"/>
      <c r="L278" s="143"/>
      <c r="M278" s="149"/>
      <c r="T278" s="150"/>
      <c r="AT278" s="145" t="s">
        <v>136</v>
      </c>
      <c r="AU278" s="145" t="s">
        <v>89</v>
      </c>
      <c r="AV278" s="12" t="s">
        <v>89</v>
      </c>
      <c r="AW278" s="12" t="s">
        <v>41</v>
      </c>
      <c r="AX278" s="12" t="s">
        <v>79</v>
      </c>
      <c r="AY278" s="145" t="s">
        <v>128</v>
      </c>
    </row>
    <row r="279" spans="2:65" s="12" customFormat="1" ht="11.25">
      <c r="B279" s="143"/>
      <c r="D279" s="144" t="s">
        <v>136</v>
      </c>
      <c r="E279" s="145" t="s">
        <v>3</v>
      </c>
      <c r="F279" s="146" t="s">
        <v>247</v>
      </c>
      <c r="H279" s="147">
        <v>5.76</v>
      </c>
      <c r="I279" s="148"/>
      <c r="L279" s="143"/>
      <c r="M279" s="149"/>
      <c r="T279" s="150"/>
      <c r="AT279" s="145" t="s">
        <v>136</v>
      </c>
      <c r="AU279" s="145" t="s">
        <v>89</v>
      </c>
      <c r="AV279" s="12" t="s">
        <v>89</v>
      </c>
      <c r="AW279" s="12" t="s">
        <v>41</v>
      </c>
      <c r="AX279" s="12" t="s">
        <v>79</v>
      </c>
      <c r="AY279" s="145" t="s">
        <v>128</v>
      </c>
    </row>
    <row r="280" spans="2:65" s="12" customFormat="1" ht="11.25">
      <c r="B280" s="143"/>
      <c r="D280" s="144" t="s">
        <v>136</v>
      </c>
      <c r="E280" s="145" t="s">
        <v>3</v>
      </c>
      <c r="F280" s="146" t="s">
        <v>248</v>
      </c>
      <c r="H280" s="147">
        <v>8</v>
      </c>
      <c r="I280" s="148"/>
      <c r="L280" s="143"/>
      <c r="M280" s="149"/>
      <c r="T280" s="150"/>
      <c r="AT280" s="145" t="s">
        <v>136</v>
      </c>
      <c r="AU280" s="145" t="s">
        <v>89</v>
      </c>
      <c r="AV280" s="12" t="s">
        <v>89</v>
      </c>
      <c r="AW280" s="12" t="s">
        <v>41</v>
      </c>
      <c r="AX280" s="12" t="s">
        <v>79</v>
      </c>
      <c r="AY280" s="145" t="s">
        <v>128</v>
      </c>
    </row>
    <row r="281" spans="2:65" s="13" customFormat="1" ht="11.25">
      <c r="B281" s="151"/>
      <c r="D281" s="144" t="s">
        <v>136</v>
      </c>
      <c r="E281" s="152" t="s">
        <v>3</v>
      </c>
      <c r="F281" s="153" t="s">
        <v>142</v>
      </c>
      <c r="H281" s="154">
        <v>138.28</v>
      </c>
      <c r="I281" s="155"/>
      <c r="L281" s="151"/>
      <c r="M281" s="156"/>
      <c r="T281" s="157"/>
      <c r="AT281" s="152" t="s">
        <v>136</v>
      </c>
      <c r="AU281" s="152" t="s">
        <v>89</v>
      </c>
      <c r="AV281" s="13" t="s">
        <v>134</v>
      </c>
      <c r="AW281" s="13" t="s">
        <v>41</v>
      </c>
      <c r="AX281" s="13" t="s">
        <v>87</v>
      </c>
      <c r="AY281" s="152" t="s">
        <v>128</v>
      </c>
    </row>
    <row r="282" spans="2:65" s="1" customFormat="1" ht="37.9" customHeight="1">
      <c r="B282" s="128"/>
      <c r="C282" s="129" t="s">
        <v>415</v>
      </c>
      <c r="D282" s="129" t="s">
        <v>130</v>
      </c>
      <c r="E282" s="130" t="s">
        <v>416</v>
      </c>
      <c r="F282" s="131" t="s">
        <v>417</v>
      </c>
      <c r="G282" s="132" t="s">
        <v>186</v>
      </c>
      <c r="H282" s="133">
        <v>28.637</v>
      </c>
      <c r="I282" s="134"/>
      <c r="J282" s="135">
        <f>ROUND(I282*H282,2)</f>
        <v>0</v>
      </c>
      <c r="K282" s="136"/>
      <c r="L282" s="32"/>
      <c r="M282" s="137" t="s">
        <v>3</v>
      </c>
      <c r="N282" s="138" t="s">
        <v>50</v>
      </c>
      <c r="P282" s="139">
        <f>O282*H282</f>
        <v>0</v>
      </c>
      <c r="Q282" s="139">
        <v>9.7599999999999996E-3</v>
      </c>
      <c r="R282" s="139">
        <f>Q282*H282</f>
        <v>0.27949711999999999</v>
      </c>
      <c r="S282" s="139">
        <v>0</v>
      </c>
      <c r="T282" s="140">
        <f>S282*H282</f>
        <v>0</v>
      </c>
      <c r="AR282" s="141" t="s">
        <v>134</v>
      </c>
      <c r="AT282" s="141" t="s">
        <v>130</v>
      </c>
      <c r="AU282" s="141" t="s">
        <v>89</v>
      </c>
      <c r="AY282" s="16" t="s">
        <v>128</v>
      </c>
      <c r="BE282" s="142">
        <f>IF(N282="základní",J282,0)</f>
        <v>0</v>
      </c>
      <c r="BF282" s="142">
        <f>IF(N282="snížená",J282,0)</f>
        <v>0</v>
      </c>
      <c r="BG282" s="142">
        <f>IF(N282="zákl. přenesená",J282,0)</f>
        <v>0</v>
      </c>
      <c r="BH282" s="142">
        <f>IF(N282="sníž. přenesená",J282,0)</f>
        <v>0</v>
      </c>
      <c r="BI282" s="142">
        <f>IF(N282="nulová",J282,0)</f>
        <v>0</v>
      </c>
      <c r="BJ282" s="16" t="s">
        <v>87</v>
      </c>
      <c r="BK282" s="142">
        <f>ROUND(I282*H282,2)</f>
        <v>0</v>
      </c>
      <c r="BL282" s="16" t="s">
        <v>134</v>
      </c>
      <c r="BM282" s="141" t="s">
        <v>418</v>
      </c>
    </row>
    <row r="283" spans="2:65" s="1" customFormat="1" ht="11.25">
      <c r="B283" s="32"/>
      <c r="D283" s="158" t="s">
        <v>151</v>
      </c>
      <c r="F283" s="159" t="s">
        <v>419</v>
      </c>
      <c r="I283" s="160"/>
      <c r="L283" s="32"/>
      <c r="M283" s="161"/>
      <c r="T283" s="53"/>
      <c r="AT283" s="16" t="s">
        <v>151</v>
      </c>
      <c r="AU283" s="16" t="s">
        <v>89</v>
      </c>
    </row>
    <row r="284" spans="2:65" s="12" customFormat="1" ht="11.25">
      <c r="B284" s="143"/>
      <c r="D284" s="144" t="s">
        <v>136</v>
      </c>
      <c r="E284" s="145" t="s">
        <v>3</v>
      </c>
      <c r="F284" s="146" t="s">
        <v>420</v>
      </c>
      <c r="H284" s="147">
        <v>28.637</v>
      </c>
      <c r="I284" s="148"/>
      <c r="L284" s="143"/>
      <c r="M284" s="149"/>
      <c r="T284" s="150"/>
      <c r="AT284" s="145" t="s">
        <v>136</v>
      </c>
      <c r="AU284" s="145" t="s">
        <v>89</v>
      </c>
      <c r="AV284" s="12" t="s">
        <v>89</v>
      </c>
      <c r="AW284" s="12" t="s">
        <v>41</v>
      </c>
      <c r="AX284" s="12" t="s">
        <v>87</v>
      </c>
      <c r="AY284" s="145" t="s">
        <v>128</v>
      </c>
    </row>
    <row r="285" spans="2:65" s="1" customFormat="1" ht="37.9" customHeight="1">
      <c r="B285" s="128"/>
      <c r="C285" s="129" t="s">
        <v>421</v>
      </c>
      <c r="D285" s="129" t="s">
        <v>130</v>
      </c>
      <c r="E285" s="130" t="s">
        <v>422</v>
      </c>
      <c r="F285" s="131" t="s">
        <v>423</v>
      </c>
      <c r="G285" s="132" t="s">
        <v>186</v>
      </c>
      <c r="H285" s="133">
        <v>138.28</v>
      </c>
      <c r="I285" s="134"/>
      <c r="J285" s="135">
        <f>ROUND(I285*H285,2)</f>
        <v>0</v>
      </c>
      <c r="K285" s="136"/>
      <c r="L285" s="32"/>
      <c r="M285" s="137" t="s">
        <v>3</v>
      </c>
      <c r="N285" s="138" t="s">
        <v>50</v>
      </c>
      <c r="P285" s="139">
        <f>O285*H285</f>
        <v>0</v>
      </c>
      <c r="Q285" s="139">
        <v>0</v>
      </c>
      <c r="R285" s="139">
        <f>Q285*H285</f>
        <v>0</v>
      </c>
      <c r="S285" s="139">
        <v>0</v>
      </c>
      <c r="T285" s="140">
        <f>S285*H285</f>
        <v>0</v>
      </c>
      <c r="AR285" s="141" t="s">
        <v>134</v>
      </c>
      <c r="AT285" s="141" t="s">
        <v>130</v>
      </c>
      <c r="AU285" s="141" t="s">
        <v>89</v>
      </c>
      <c r="AY285" s="16" t="s">
        <v>128</v>
      </c>
      <c r="BE285" s="142">
        <f>IF(N285="základní",J285,0)</f>
        <v>0</v>
      </c>
      <c r="BF285" s="142">
        <f>IF(N285="snížená",J285,0)</f>
        <v>0</v>
      </c>
      <c r="BG285" s="142">
        <f>IF(N285="zákl. přenesená",J285,0)</f>
        <v>0</v>
      </c>
      <c r="BH285" s="142">
        <f>IF(N285="sníž. přenesená",J285,0)</f>
        <v>0</v>
      </c>
      <c r="BI285" s="142">
        <f>IF(N285="nulová",J285,0)</f>
        <v>0</v>
      </c>
      <c r="BJ285" s="16" t="s">
        <v>87</v>
      </c>
      <c r="BK285" s="142">
        <f>ROUND(I285*H285,2)</f>
        <v>0</v>
      </c>
      <c r="BL285" s="16" t="s">
        <v>134</v>
      </c>
      <c r="BM285" s="141" t="s">
        <v>424</v>
      </c>
    </row>
    <row r="286" spans="2:65" s="1" customFormat="1" ht="11.25">
      <c r="B286" s="32"/>
      <c r="D286" s="158" t="s">
        <v>151</v>
      </c>
      <c r="F286" s="159" t="s">
        <v>425</v>
      </c>
      <c r="I286" s="160"/>
      <c r="L286" s="32"/>
      <c r="M286" s="161"/>
      <c r="T286" s="53"/>
      <c r="AT286" s="16" t="s">
        <v>151</v>
      </c>
      <c r="AU286" s="16" t="s">
        <v>89</v>
      </c>
    </row>
    <row r="287" spans="2:65" s="12" customFormat="1" ht="11.25">
      <c r="B287" s="143"/>
      <c r="D287" s="144" t="s">
        <v>136</v>
      </c>
      <c r="E287" s="145" t="s">
        <v>3</v>
      </c>
      <c r="F287" s="146" t="s">
        <v>426</v>
      </c>
      <c r="H287" s="147">
        <v>11.4</v>
      </c>
      <c r="I287" s="148"/>
      <c r="L287" s="143"/>
      <c r="M287" s="149"/>
      <c r="T287" s="150"/>
      <c r="AT287" s="145" t="s">
        <v>136</v>
      </c>
      <c r="AU287" s="145" t="s">
        <v>89</v>
      </c>
      <c r="AV287" s="12" t="s">
        <v>89</v>
      </c>
      <c r="AW287" s="12" t="s">
        <v>41</v>
      </c>
      <c r="AX287" s="12" t="s">
        <v>79</v>
      </c>
      <c r="AY287" s="145" t="s">
        <v>128</v>
      </c>
    </row>
    <row r="288" spans="2:65" s="12" customFormat="1" ht="11.25">
      <c r="B288" s="143"/>
      <c r="D288" s="144" t="s">
        <v>136</v>
      </c>
      <c r="E288" s="145" t="s">
        <v>3</v>
      </c>
      <c r="F288" s="146" t="s">
        <v>427</v>
      </c>
      <c r="H288" s="147">
        <v>27.04</v>
      </c>
      <c r="I288" s="148"/>
      <c r="L288" s="143"/>
      <c r="M288" s="149"/>
      <c r="T288" s="150"/>
      <c r="AT288" s="145" t="s">
        <v>136</v>
      </c>
      <c r="AU288" s="145" t="s">
        <v>89</v>
      </c>
      <c r="AV288" s="12" t="s">
        <v>89</v>
      </c>
      <c r="AW288" s="12" t="s">
        <v>41</v>
      </c>
      <c r="AX288" s="12" t="s">
        <v>79</v>
      </c>
      <c r="AY288" s="145" t="s">
        <v>128</v>
      </c>
    </row>
    <row r="289" spans="2:65" s="12" customFormat="1" ht="11.25">
      <c r="B289" s="143"/>
      <c r="D289" s="144" t="s">
        <v>136</v>
      </c>
      <c r="E289" s="145" t="s">
        <v>3</v>
      </c>
      <c r="F289" s="146" t="s">
        <v>359</v>
      </c>
      <c r="H289" s="147">
        <v>24</v>
      </c>
      <c r="I289" s="148"/>
      <c r="L289" s="143"/>
      <c r="M289" s="149"/>
      <c r="T289" s="150"/>
      <c r="AT289" s="145" t="s">
        <v>136</v>
      </c>
      <c r="AU289" s="145" t="s">
        <v>89</v>
      </c>
      <c r="AV289" s="12" t="s">
        <v>89</v>
      </c>
      <c r="AW289" s="12" t="s">
        <v>41</v>
      </c>
      <c r="AX289" s="12" t="s">
        <v>79</v>
      </c>
      <c r="AY289" s="145" t="s">
        <v>128</v>
      </c>
    </row>
    <row r="290" spans="2:65" s="12" customFormat="1" ht="11.25">
      <c r="B290" s="143"/>
      <c r="D290" s="144" t="s">
        <v>136</v>
      </c>
      <c r="E290" s="145" t="s">
        <v>3</v>
      </c>
      <c r="F290" s="146" t="s">
        <v>428</v>
      </c>
      <c r="H290" s="147">
        <v>32.64</v>
      </c>
      <c r="I290" s="148"/>
      <c r="L290" s="143"/>
      <c r="M290" s="149"/>
      <c r="T290" s="150"/>
      <c r="AT290" s="145" t="s">
        <v>136</v>
      </c>
      <c r="AU290" s="145" t="s">
        <v>89</v>
      </c>
      <c r="AV290" s="12" t="s">
        <v>89</v>
      </c>
      <c r="AW290" s="12" t="s">
        <v>41</v>
      </c>
      <c r="AX290" s="12" t="s">
        <v>79</v>
      </c>
      <c r="AY290" s="145" t="s">
        <v>128</v>
      </c>
    </row>
    <row r="291" spans="2:65" s="12" customFormat="1" ht="11.25">
      <c r="B291" s="143"/>
      <c r="D291" s="144" t="s">
        <v>136</v>
      </c>
      <c r="E291" s="145" t="s">
        <v>3</v>
      </c>
      <c r="F291" s="146" t="s">
        <v>429</v>
      </c>
      <c r="H291" s="147">
        <v>11.96</v>
      </c>
      <c r="I291" s="148"/>
      <c r="L291" s="143"/>
      <c r="M291" s="149"/>
      <c r="T291" s="150"/>
      <c r="AT291" s="145" t="s">
        <v>136</v>
      </c>
      <c r="AU291" s="145" t="s">
        <v>89</v>
      </c>
      <c r="AV291" s="12" t="s">
        <v>89</v>
      </c>
      <c r="AW291" s="12" t="s">
        <v>41</v>
      </c>
      <c r="AX291" s="12" t="s">
        <v>79</v>
      </c>
      <c r="AY291" s="145" t="s">
        <v>128</v>
      </c>
    </row>
    <row r="292" spans="2:65" s="12" customFormat="1" ht="11.25">
      <c r="B292" s="143"/>
      <c r="D292" s="144" t="s">
        <v>136</v>
      </c>
      <c r="E292" s="145" t="s">
        <v>3</v>
      </c>
      <c r="F292" s="146" t="s">
        <v>430</v>
      </c>
      <c r="H292" s="147">
        <v>5.2</v>
      </c>
      <c r="I292" s="148"/>
      <c r="L292" s="143"/>
      <c r="M292" s="149"/>
      <c r="T292" s="150"/>
      <c r="AT292" s="145" t="s">
        <v>136</v>
      </c>
      <c r="AU292" s="145" t="s">
        <v>89</v>
      </c>
      <c r="AV292" s="12" t="s">
        <v>89</v>
      </c>
      <c r="AW292" s="12" t="s">
        <v>41</v>
      </c>
      <c r="AX292" s="12" t="s">
        <v>79</v>
      </c>
      <c r="AY292" s="145" t="s">
        <v>128</v>
      </c>
    </row>
    <row r="293" spans="2:65" s="12" customFormat="1" ht="11.25">
      <c r="B293" s="143"/>
      <c r="D293" s="144" t="s">
        <v>136</v>
      </c>
      <c r="E293" s="145" t="s">
        <v>3</v>
      </c>
      <c r="F293" s="146" t="s">
        <v>431</v>
      </c>
      <c r="H293" s="147">
        <v>12.28</v>
      </c>
      <c r="I293" s="148"/>
      <c r="L293" s="143"/>
      <c r="M293" s="149"/>
      <c r="T293" s="150"/>
      <c r="AT293" s="145" t="s">
        <v>136</v>
      </c>
      <c r="AU293" s="145" t="s">
        <v>89</v>
      </c>
      <c r="AV293" s="12" t="s">
        <v>89</v>
      </c>
      <c r="AW293" s="12" t="s">
        <v>41</v>
      </c>
      <c r="AX293" s="12" t="s">
        <v>79</v>
      </c>
      <c r="AY293" s="145" t="s">
        <v>128</v>
      </c>
    </row>
    <row r="294" spans="2:65" s="12" customFormat="1" ht="11.25">
      <c r="B294" s="143"/>
      <c r="D294" s="144" t="s">
        <v>136</v>
      </c>
      <c r="E294" s="145" t="s">
        <v>3</v>
      </c>
      <c r="F294" s="146" t="s">
        <v>259</v>
      </c>
      <c r="H294" s="147">
        <v>5.76</v>
      </c>
      <c r="I294" s="148"/>
      <c r="L294" s="143"/>
      <c r="M294" s="149"/>
      <c r="T294" s="150"/>
      <c r="AT294" s="145" t="s">
        <v>136</v>
      </c>
      <c r="AU294" s="145" t="s">
        <v>89</v>
      </c>
      <c r="AV294" s="12" t="s">
        <v>89</v>
      </c>
      <c r="AW294" s="12" t="s">
        <v>41</v>
      </c>
      <c r="AX294" s="12" t="s">
        <v>79</v>
      </c>
      <c r="AY294" s="145" t="s">
        <v>128</v>
      </c>
    </row>
    <row r="295" spans="2:65" s="12" customFormat="1" ht="11.25">
      <c r="B295" s="143"/>
      <c r="D295" s="144" t="s">
        <v>136</v>
      </c>
      <c r="E295" s="145" t="s">
        <v>3</v>
      </c>
      <c r="F295" s="146" t="s">
        <v>232</v>
      </c>
      <c r="H295" s="147">
        <v>8</v>
      </c>
      <c r="I295" s="148"/>
      <c r="L295" s="143"/>
      <c r="M295" s="149"/>
      <c r="T295" s="150"/>
      <c r="AT295" s="145" t="s">
        <v>136</v>
      </c>
      <c r="AU295" s="145" t="s">
        <v>89</v>
      </c>
      <c r="AV295" s="12" t="s">
        <v>89</v>
      </c>
      <c r="AW295" s="12" t="s">
        <v>41</v>
      </c>
      <c r="AX295" s="12" t="s">
        <v>79</v>
      </c>
      <c r="AY295" s="145" t="s">
        <v>128</v>
      </c>
    </row>
    <row r="296" spans="2:65" s="13" customFormat="1" ht="11.25">
      <c r="B296" s="151"/>
      <c r="D296" s="144" t="s">
        <v>136</v>
      </c>
      <c r="E296" s="152" t="s">
        <v>3</v>
      </c>
      <c r="F296" s="153" t="s">
        <v>142</v>
      </c>
      <c r="H296" s="154">
        <v>138.28</v>
      </c>
      <c r="I296" s="155"/>
      <c r="L296" s="151"/>
      <c r="M296" s="156"/>
      <c r="T296" s="157"/>
      <c r="AT296" s="152" t="s">
        <v>136</v>
      </c>
      <c r="AU296" s="152" t="s">
        <v>89</v>
      </c>
      <c r="AV296" s="13" t="s">
        <v>134</v>
      </c>
      <c r="AW296" s="13" t="s">
        <v>41</v>
      </c>
      <c r="AX296" s="13" t="s">
        <v>87</v>
      </c>
      <c r="AY296" s="152" t="s">
        <v>128</v>
      </c>
    </row>
    <row r="297" spans="2:65" s="1" customFormat="1" ht="37.9" customHeight="1">
      <c r="B297" s="128"/>
      <c r="C297" s="129" t="s">
        <v>432</v>
      </c>
      <c r="D297" s="129" t="s">
        <v>130</v>
      </c>
      <c r="E297" s="130" t="s">
        <v>433</v>
      </c>
      <c r="F297" s="131" t="s">
        <v>434</v>
      </c>
      <c r="G297" s="132" t="s">
        <v>186</v>
      </c>
      <c r="H297" s="133">
        <v>28.637</v>
      </c>
      <c r="I297" s="134"/>
      <c r="J297" s="135">
        <f>ROUND(I297*H297,2)</f>
        <v>0</v>
      </c>
      <c r="K297" s="136"/>
      <c r="L297" s="32"/>
      <c r="M297" s="137" t="s">
        <v>3</v>
      </c>
      <c r="N297" s="138" t="s">
        <v>50</v>
      </c>
      <c r="P297" s="139">
        <f>O297*H297</f>
        <v>0</v>
      </c>
      <c r="Q297" s="139">
        <v>0</v>
      </c>
      <c r="R297" s="139">
        <f>Q297*H297</f>
        <v>0</v>
      </c>
      <c r="S297" s="139">
        <v>0</v>
      </c>
      <c r="T297" s="140">
        <f>S297*H297</f>
        <v>0</v>
      </c>
      <c r="AR297" s="141" t="s">
        <v>134</v>
      </c>
      <c r="AT297" s="141" t="s">
        <v>130</v>
      </c>
      <c r="AU297" s="141" t="s">
        <v>89</v>
      </c>
      <c r="AY297" s="16" t="s">
        <v>128</v>
      </c>
      <c r="BE297" s="142">
        <f>IF(N297="základní",J297,0)</f>
        <v>0</v>
      </c>
      <c r="BF297" s="142">
        <f>IF(N297="snížená",J297,0)</f>
        <v>0</v>
      </c>
      <c r="BG297" s="142">
        <f>IF(N297="zákl. přenesená",J297,0)</f>
        <v>0</v>
      </c>
      <c r="BH297" s="142">
        <f>IF(N297="sníž. přenesená",J297,0)</f>
        <v>0</v>
      </c>
      <c r="BI297" s="142">
        <f>IF(N297="nulová",J297,0)</f>
        <v>0</v>
      </c>
      <c r="BJ297" s="16" t="s">
        <v>87</v>
      </c>
      <c r="BK297" s="142">
        <f>ROUND(I297*H297,2)</f>
        <v>0</v>
      </c>
      <c r="BL297" s="16" t="s">
        <v>134</v>
      </c>
      <c r="BM297" s="141" t="s">
        <v>435</v>
      </c>
    </row>
    <row r="298" spans="2:65" s="1" customFormat="1" ht="11.25">
      <c r="B298" s="32"/>
      <c r="D298" s="158" t="s">
        <v>151</v>
      </c>
      <c r="F298" s="159" t="s">
        <v>436</v>
      </c>
      <c r="I298" s="160"/>
      <c r="L298" s="32"/>
      <c r="M298" s="161"/>
      <c r="T298" s="53"/>
      <c r="AT298" s="16" t="s">
        <v>151</v>
      </c>
      <c r="AU298" s="16" t="s">
        <v>89</v>
      </c>
    </row>
    <row r="299" spans="2:65" s="12" customFormat="1" ht="11.25">
      <c r="B299" s="143"/>
      <c r="D299" s="144" t="s">
        <v>136</v>
      </c>
      <c r="E299" s="145" t="s">
        <v>3</v>
      </c>
      <c r="F299" s="146" t="s">
        <v>437</v>
      </c>
      <c r="H299" s="147">
        <v>28.637</v>
      </c>
      <c r="I299" s="148"/>
      <c r="L299" s="143"/>
      <c r="M299" s="149"/>
      <c r="T299" s="150"/>
      <c r="AT299" s="145" t="s">
        <v>136</v>
      </c>
      <c r="AU299" s="145" t="s">
        <v>89</v>
      </c>
      <c r="AV299" s="12" t="s">
        <v>89</v>
      </c>
      <c r="AW299" s="12" t="s">
        <v>41</v>
      </c>
      <c r="AX299" s="12" t="s">
        <v>87</v>
      </c>
      <c r="AY299" s="145" t="s">
        <v>128</v>
      </c>
    </row>
    <row r="300" spans="2:65" s="1" customFormat="1" ht="16.5" customHeight="1">
      <c r="B300" s="128"/>
      <c r="C300" s="129" t="s">
        <v>438</v>
      </c>
      <c r="D300" s="129" t="s">
        <v>130</v>
      </c>
      <c r="E300" s="130" t="s">
        <v>439</v>
      </c>
      <c r="F300" s="131" t="s">
        <v>440</v>
      </c>
      <c r="G300" s="132" t="s">
        <v>186</v>
      </c>
      <c r="H300" s="133">
        <v>4.2140000000000004</v>
      </c>
      <c r="I300" s="134"/>
      <c r="J300" s="135">
        <f>ROUND(I300*H300,2)</f>
        <v>0</v>
      </c>
      <c r="K300" s="136"/>
      <c r="L300" s="32"/>
      <c r="M300" s="137" t="s">
        <v>3</v>
      </c>
      <c r="N300" s="138" t="s">
        <v>50</v>
      </c>
      <c r="P300" s="139">
        <f>O300*H300</f>
        <v>0</v>
      </c>
      <c r="Q300" s="139">
        <v>0.10032000000000001</v>
      </c>
      <c r="R300" s="139">
        <f>Q300*H300</f>
        <v>0.42274848000000009</v>
      </c>
      <c r="S300" s="139">
        <v>0</v>
      </c>
      <c r="T300" s="140">
        <f>S300*H300</f>
        <v>0</v>
      </c>
      <c r="AR300" s="141" t="s">
        <v>134</v>
      </c>
      <c r="AT300" s="141" t="s">
        <v>130</v>
      </c>
      <c r="AU300" s="141" t="s">
        <v>89</v>
      </c>
      <c r="AY300" s="16" t="s">
        <v>128</v>
      </c>
      <c r="BE300" s="142">
        <f>IF(N300="základní",J300,0)</f>
        <v>0</v>
      </c>
      <c r="BF300" s="142">
        <f>IF(N300="snížená",J300,0)</f>
        <v>0</v>
      </c>
      <c r="BG300" s="142">
        <f>IF(N300="zákl. přenesená",J300,0)</f>
        <v>0</v>
      </c>
      <c r="BH300" s="142">
        <f>IF(N300="sníž. přenesená",J300,0)</f>
        <v>0</v>
      </c>
      <c r="BI300" s="142">
        <f>IF(N300="nulová",J300,0)</f>
        <v>0</v>
      </c>
      <c r="BJ300" s="16" t="s">
        <v>87</v>
      </c>
      <c r="BK300" s="142">
        <f>ROUND(I300*H300,2)</f>
        <v>0</v>
      </c>
      <c r="BL300" s="16" t="s">
        <v>134</v>
      </c>
      <c r="BM300" s="141" t="s">
        <v>441</v>
      </c>
    </row>
    <row r="301" spans="2:65" s="1" customFormat="1" ht="11.25">
      <c r="B301" s="32"/>
      <c r="D301" s="158" t="s">
        <v>151</v>
      </c>
      <c r="F301" s="159" t="s">
        <v>442</v>
      </c>
      <c r="I301" s="160"/>
      <c r="L301" s="32"/>
      <c r="M301" s="161"/>
      <c r="T301" s="53"/>
      <c r="AT301" s="16" t="s">
        <v>151</v>
      </c>
      <c r="AU301" s="16" t="s">
        <v>89</v>
      </c>
    </row>
    <row r="302" spans="2:65" s="1" customFormat="1" ht="19.5">
      <c r="B302" s="32"/>
      <c r="D302" s="144" t="s">
        <v>207</v>
      </c>
      <c r="F302" s="165" t="s">
        <v>443</v>
      </c>
      <c r="I302" s="160"/>
      <c r="L302" s="32"/>
      <c r="M302" s="161"/>
      <c r="T302" s="53"/>
      <c r="AT302" s="16" t="s">
        <v>207</v>
      </c>
      <c r="AU302" s="16" t="s">
        <v>89</v>
      </c>
    </row>
    <row r="303" spans="2:65" s="12" customFormat="1" ht="11.25">
      <c r="B303" s="143"/>
      <c r="D303" s="144" t="s">
        <v>136</v>
      </c>
      <c r="E303" s="145" t="s">
        <v>3</v>
      </c>
      <c r="F303" s="146" t="s">
        <v>444</v>
      </c>
      <c r="H303" s="147">
        <v>4.2140000000000004</v>
      </c>
      <c r="I303" s="148"/>
      <c r="L303" s="143"/>
      <c r="M303" s="149"/>
      <c r="T303" s="150"/>
      <c r="AT303" s="145" t="s">
        <v>136</v>
      </c>
      <c r="AU303" s="145" t="s">
        <v>89</v>
      </c>
      <c r="AV303" s="12" t="s">
        <v>89</v>
      </c>
      <c r="AW303" s="12" t="s">
        <v>41</v>
      </c>
      <c r="AX303" s="12" t="s">
        <v>87</v>
      </c>
      <c r="AY303" s="145" t="s">
        <v>128</v>
      </c>
    </row>
    <row r="304" spans="2:65" s="1" customFormat="1" ht="16.5" customHeight="1">
      <c r="B304" s="128"/>
      <c r="C304" s="129" t="s">
        <v>445</v>
      </c>
      <c r="D304" s="129" t="s">
        <v>130</v>
      </c>
      <c r="E304" s="130" t="s">
        <v>446</v>
      </c>
      <c r="F304" s="131" t="s">
        <v>447</v>
      </c>
      <c r="G304" s="132" t="s">
        <v>186</v>
      </c>
      <c r="H304" s="133">
        <v>4.2140000000000004</v>
      </c>
      <c r="I304" s="134"/>
      <c r="J304" s="135">
        <f>ROUND(I304*H304,2)</f>
        <v>0</v>
      </c>
      <c r="K304" s="136"/>
      <c r="L304" s="32"/>
      <c r="M304" s="137" t="s">
        <v>3</v>
      </c>
      <c r="N304" s="138" t="s">
        <v>50</v>
      </c>
      <c r="P304" s="139">
        <f>O304*H304</f>
        <v>0</v>
      </c>
      <c r="Q304" s="139">
        <v>0</v>
      </c>
      <c r="R304" s="139">
        <f>Q304*H304</f>
        <v>0</v>
      </c>
      <c r="S304" s="139">
        <v>0</v>
      </c>
      <c r="T304" s="140">
        <f>S304*H304</f>
        <v>0</v>
      </c>
      <c r="AR304" s="141" t="s">
        <v>134</v>
      </c>
      <c r="AT304" s="141" t="s">
        <v>130</v>
      </c>
      <c r="AU304" s="141" t="s">
        <v>89</v>
      </c>
      <c r="AY304" s="16" t="s">
        <v>128</v>
      </c>
      <c r="BE304" s="142">
        <f>IF(N304="základní",J304,0)</f>
        <v>0</v>
      </c>
      <c r="BF304" s="142">
        <f>IF(N304="snížená",J304,0)</f>
        <v>0</v>
      </c>
      <c r="BG304" s="142">
        <f>IF(N304="zákl. přenesená",J304,0)</f>
        <v>0</v>
      </c>
      <c r="BH304" s="142">
        <f>IF(N304="sníž. přenesená",J304,0)</f>
        <v>0</v>
      </c>
      <c r="BI304" s="142">
        <f>IF(N304="nulová",J304,0)</f>
        <v>0</v>
      </c>
      <c r="BJ304" s="16" t="s">
        <v>87</v>
      </c>
      <c r="BK304" s="142">
        <f>ROUND(I304*H304,2)</f>
        <v>0</v>
      </c>
      <c r="BL304" s="16" t="s">
        <v>134</v>
      </c>
      <c r="BM304" s="141" t="s">
        <v>448</v>
      </c>
    </row>
    <row r="305" spans="2:65" s="1" customFormat="1" ht="11.25">
      <c r="B305" s="32"/>
      <c r="D305" s="158" t="s">
        <v>151</v>
      </c>
      <c r="F305" s="159" t="s">
        <v>449</v>
      </c>
      <c r="I305" s="160"/>
      <c r="L305" s="32"/>
      <c r="M305" s="161"/>
      <c r="T305" s="53"/>
      <c r="AT305" s="16" t="s">
        <v>151</v>
      </c>
      <c r="AU305" s="16" t="s">
        <v>89</v>
      </c>
    </row>
    <row r="306" spans="2:65" s="1" customFormat="1" ht="19.5">
      <c r="B306" s="32"/>
      <c r="D306" s="144" t="s">
        <v>207</v>
      </c>
      <c r="F306" s="165" t="s">
        <v>443</v>
      </c>
      <c r="I306" s="160"/>
      <c r="L306" s="32"/>
      <c r="M306" s="161"/>
      <c r="T306" s="53"/>
      <c r="AT306" s="16" t="s">
        <v>207</v>
      </c>
      <c r="AU306" s="16" t="s">
        <v>89</v>
      </c>
    </row>
    <row r="307" spans="2:65" s="12" customFormat="1" ht="11.25">
      <c r="B307" s="143"/>
      <c r="D307" s="144" t="s">
        <v>136</v>
      </c>
      <c r="E307" s="145" t="s">
        <v>3</v>
      </c>
      <c r="F307" s="146" t="s">
        <v>450</v>
      </c>
      <c r="H307" s="147">
        <v>4.2140000000000004</v>
      </c>
      <c r="I307" s="148"/>
      <c r="L307" s="143"/>
      <c r="M307" s="149"/>
      <c r="T307" s="150"/>
      <c r="AT307" s="145" t="s">
        <v>136</v>
      </c>
      <c r="AU307" s="145" t="s">
        <v>89</v>
      </c>
      <c r="AV307" s="12" t="s">
        <v>89</v>
      </c>
      <c r="AW307" s="12" t="s">
        <v>41</v>
      </c>
      <c r="AX307" s="12" t="s">
        <v>87</v>
      </c>
      <c r="AY307" s="145" t="s">
        <v>128</v>
      </c>
    </row>
    <row r="308" spans="2:65" s="1" customFormat="1" ht="37.9" customHeight="1">
      <c r="B308" s="128"/>
      <c r="C308" s="129" t="s">
        <v>451</v>
      </c>
      <c r="D308" s="129" t="s">
        <v>130</v>
      </c>
      <c r="E308" s="130" t="s">
        <v>452</v>
      </c>
      <c r="F308" s="131" t="s">
        <v>453</v>
      </c>
      <c r="G308" s="132" t="s">
        <v>163</v>
      </c>
      <c r="H308" s="133">
        <v>0.182</v>
      </c>
      <c r="I308" s="134"/>
      <c r="J308" s="135">
        <f>ROUND(I308*H308,2)</f>
        <v>0</v>
      </c>
      <c r="K308" s="136"/>
      <c r="L308" s="32"/>
      <c r="M308" s="137" t="s">
        <v>3</v>
      </c>
      <c r="N308" s="138" t="s">
        <v>50</v>
      </c>
      <c r="P308" s="139">
        <f>O308*H308</f>
        <v>0</v>
      </c>
      <c r="Q308" s="139">
        <v>1.08528</v>
      </c>
      <c r="R308" s="139">
        <f>Q308*H308</f>
        <v>0.19752096</v>
      </c>
      <c r="S308" s="139">
        <v>0</v>
      </c>
      <c r="T308" s="140">
        <f>S308*H308</f>
        <v>0</v>
      </c>
      <c r="AR308" s="141" t="s">
        <v>134</v>
      </c>
      <c r="AT308" s="141" t="s">
        <v>130</v>
      </c>
      <c r="AU308" s="141" t="s">
        <v>89</v>
      </c>
      <c r="AY308" s="16" t="s">
        <v>128</v>
      </c>
      <c r="BE308" s="142">
        <f>IF(N308="základní",J308,0)</f>
        <v>0</v>
      </c>
      <c r="BF308" s="142">
        <f>IF(N308="snížená",J308,0)</f>
        <v>0</v>
      </c>
      <c r="BG308" s="142">
        <f>IF(N308="zákl. přenesená",J308,0)</f>
        <v>0</v>
      </c>
      <c r="BH308" s="142">
        <f>IF(N308="sníž. přenesená",J308,0)</f>
        <v>0</v>
      </c>
      <c r="BI308" s="142">
        <f>IF(N308="nulová",J308,0)</f>
        <v>0</v>
      </c>
      <c r="BJ308" s="16" t="s">
        <v>87</v>
      </c>
      <c r="BK308" s="142">
        <f>ROUND(I308*H308,2)</f>
        <v>0</v>
      </c>
      <c r="BL308" s="16" t="s">
        <v>134</v>
      </c>
      <c r="BM308" s="141" t="s">
        <v>454</v>
      </c>
    </row>
    <row r="309" spans="2:65" s="1" customFormat="1" ht="11.25">
      <c r="B309" s="32"/>
      <c r="D309" s="158" t="s">
        <v>151</v>
      </c>
      <c r="F309" s="159" t="s">
        <v>455</v>
      </c>
      <c r="I309" s="160"/>
      <c r="L309" s="32"/>
      <c r="M309" s="161"/>
      <c r="T309" s="53"/>
      <c r="AT309" s="16" t="s">
        <v>151</v>
      </c>
      <c r="AU309" s="16" t="s">
        <v>89</v>
      </c>
    </row>
    <row r="310" spans="2:65" s="12" customFormat="1" ht="11.25">
      <c r="B310" s="143"/>
      <c r="D310" s="144" t="s">
        <v>136</v>
      </c>
      <c r="E310" s="145" t="s">
        <v>3</v>
      </c>
      <c r="F310" s="146" t="s">
        <v>456</v>
      </c>
      <c r="H310" s="147">
        <v>7.5999999999999998E-2</v>
      </c>
      <c r="I310" s="148"/>
      <c r="L310" s="143"/>
      <c r="M310" s="149"/>
      <c r="T310" s="150"/>
      <c r="AT310" s="145" t="s">
        <v>136</v>
      </c>
      <c r="AU310" s="145" t="s">
        <v>89</v>
      </c>
      <c r="AV310" s="12" t="s">
        <v>89</v>
      </c>
      <c r="AW310" s="12" t="s">
        <v>41</v>
      </c>
      <c r="AX310" s="12" t="s">
        <v>79</v>
      </c>
      <c r="AY310" s="145" t="s">
        <v>128</v>
      </c>
    </row>
    <row r="311" spans="2:65" s="12" customFormat="1" ht="11.25">
      <c r="B311" s="143"/>
      <c r="D311" s="144" t="s">
        <v>136</v>
      </c>
      <c r="E311" s="145" t="s">
        <v>3</v>
      </c>
      <c r="F311" s="146" t="s">
        <v>457</v>
      </c>
      <c r="H311" s="147">
        <v>5.1999999999999998E-2</v>
      </c>
      <c r="I311" s="148"/>
      <c r="L311" s="143"/>
      <c r="M311" s="149"/>
      <c r="T311" s="150"/>
      <c r="AT311" s="145" t="s">
        <v>136</v>
      </c>
      <c r="AU311" s="145" t="s">
        <v>89</v>
      </c>
      <c r="AV311" s="12" t="s">
        <v>89</v>
      </c>
      <c r="AW311" s="12" t="s">
        <v>41</v>
      </c>
      <c r="AX311" s="12" t="s">
        <v>79</v>
      </c>
      <c r="AY311" s="145" t="s">
        <v>128</v>
      </c>
    </row>
    <row r="312" spans="2:65" s="12" customFormat="1" ht="11.25">
      <c r="B312" s="143"/>
      <c r="D312" s="144" t="s">
        <v>136</v>
      </c>
      <c r="E312" s="145" t="s">
        <v>3</v>
      </c>
      <c r="F312" s="146" t="s">
        <v>458</v>
      </c>
      <c r="H312" s="147">
        <v>5.3999999999999999E-2</v>
      </c>
      <c r="I312" s="148"/>
      <c r="L312" s="143"/>
      <c r="M312" s="149"/>
      <c r="T312" s="150"/>
      <c r="AT312" s="145" t="s">
        <v>136</v>
      </c>
      <c r="AU312" s="145" t="s">
        <v>89</v>
      </c>
      <c r="AV312" s="12" t="s">
        <v>89</v>
      </c>
      <c r="AW312" s="12" t="s">
        <v>41</v>
      </c>
      <c r="AX312" s="12" t="s">
        <v>79</v>
      </c>
      <c r="AY312" s="145" t="s">
        <v>128</v>
      </c>
    </row>
    <row r="313" spans="2:65" s="13" customFormat="1" ht="11.25">
      <c r="B313" s="151"/>
      <c r="D313" s="144" t="s">
        <v>136</v>
      </c>
      <c r="E313" s="152" t="s">
        <v>3</v>
      </c>
      <c r="F313" s="153" t="s">
        <v>142</v>
      </c>
      <c r="H313" s="154">
        <v>0.182</v>
      </c>
      <c r="I313" s="155"/>
      <c r="L313" s="151"/>
      <c r="M313" s="156"/>
      <c r="T313" s="157"/>
      <c r="AT313" s="152" t="s">
        <v>136</v>
      </c>
      <c r="AU313" s="152" t="s">
        <v>89</v>
      </c>
      <c r="AV313" s="13" t="s">
        <v>134</v>
      </c>
      <c r="AW313" s="13" t="s">
        <v>41</v>
      </c>
      <c r="AX313" s="13" t="s">
        <v>87</v>
      </c>
      <c r="AY313" s="152" t="s">
        <v>128</v>
      </c>
    </row>
    <row r="314" spans="2:65" s="1" customFormat="1" ht="37.9" customHeight="1">
      <c r="B314" s="128"/>
      <c r="C314" s="129" t="s">
        <v>459</v>
      </c>
      <c r="D314" s="129" t="s">
        <v>130</v>
      </c>
      <c r="E314" s="130" t="s">
        <v>460</v>
      </c>
      <c r="F314" s="131" t="s">
        <v>461</v>
      </c>
      <c r="G314" s="132" t="s">
        <v>163</v>
      </c>
      <c r="H314" s="133">
        <v>0.95</v>
      </c>
      <c r="I314" s="134"/>
      <c r="J314" s="135">
        <f>ROUND(I314*H314,2)</f>
        <v>0</v>
      </c>
      <c r="K314" s="136"/>
      <c r="L314" s="32"/>
      <c r="M314" s="137" t="s">
        <v>3</v>
      </c>
      <c r="N314" s="138" t="s">
        <v>50</v>
      </c>
      <c r="P314" s="139">
        <f>O314*H314</f>
        <v>0</v>
      </c>
      <c r="Q314" s="139">
        <v>1.0556000000000001</v>
      </c>
      <c r="R314" s="139">
        <f>Q314*H314</f>
        <v>1.00282</v>
      </c>
      <c r="S314" s="139">
        <v>0</v>
      </c>
      <c r="T314" s="140">
        <f>S314*H314</f>
        <v>0</v>
      </c>
      <c r="AR314" s="141" t="s">
        <v>134</v>
      </c>
      <c r="AT314" s="141" t="s">
        <v>130</v>
      </c>
      <c r="AU314" s="141" t="s">
        <v>89</v>
      </c>
      <c r="AY314" s="16" t="s">
        <v>128</v>
      </c>
      <c r="BE314" s="142">
        <f>IF(N314="základní",J314,0)</f>
        <v>0</v>
      </c>
      <c r="BF314" s="142">
        <f>IF(N314="snížená",J314,0)</f>
        <v>0</v>
      </c>
      <c r="BG314" s="142">
        <f>IF(N314="zákl. přenesená",J314,0)</f>
        <v>0</v>
      </c>
      <c r="BH314" s="142">
        <f>IF(N314="sníž. přenesená",J314,0)</f>
        <v>0</v>
      </c>
      <c r="BI314" s="142">
        <f>IF(N314="nulová",J314,0)</f>
        <v>0</v>
      </c>
      <c r="BJ314" s="16" t="s">
        <v>87</v>
      </c>
      <c r="BK314" s="142">
        <f>ROUND(I314*H314,2)</f>
        <v>0</v>
      </c>
      <c r="BL314" s="16" t="s">
        <v>134</v>
      </c>
      <c r="BM314" s="141" t="s">
        <v>462</v>
      </c>
    </row>
    <row r="315" spans="2:65" s="1" customFormat="1" ht="11.25">
      <c r="B315" s="32"/>
      <c r="D315" s="158" t="s">
        <v>151</v>
      </c>
      <c r="F315" s="159" t="s">
        <v>463</v>
      </c>
      <c r="I315" s="160"/>
      <c r="L315" s="32"/>
      <c r="M315" s="161"/>
      <c r="T315" s="53"/>
      <c r="AT315" s="16" t="s">
        <v>151</v>
      </c>
      <c r="AU315" s="16" t="s">
        <v>89</v>
      </c>
    </row>
    <row r="316" spans="2:65" s="12" customFormat="1" ht="11.25">
      <c r="B316" s="143"/>
      <c r="D316" s="144" t="s">
        <v>136</v>
      </c>
      <c r="E316" s="145" t="s">
        <v>3</v>
      </c>
      <c r="F316" s="146" t="s">
        <v>464</v>
      </c>
      <c r="H316" s="147">
        <v>0.62</v>
      </c>
      <c r="I316" s="148"/>
      <c r="L316" s="143"/>
      <c r="M316" s="149"/>
      <c r="T316" s="150"/>
      <c r="AT316" s="145" t="s">
        <v>136</v>
      </c>
      <c r="AU316" s="145" t="s">
        <v>89</v>
      </c>
      <c r="AV316" s="12" t="s">
        <v>89</v>
      </c>
      <c r="AW316" s="12" t="s">
        <v>41</v>
      </c>
      <c r="AX316" s="12" t="s">
        <v>79</v>
      </c>
      <c r="AY316" s="145" t="s">
        <v>128</v>
      </c>
    </row>
    <row r="317" spans="2:65" s="12" customFormat="1" ht="11.25">
      <c r="B317" s="143"/>
      <c r="D317" s="144" t="s">
        <v>136</v>
      </c>
      <c r="E317" s="145" t="s">
        <v>3</v>
      </c>
      <c r="F317" s="146" t="s">
        <v>465</v>
      </c>
      <c r="H317" s="147">
        <v>0.22</v>
      </c>
      <c r="I317" s="148"/>
      <c r="L317" s="143"/>
      <c r="M317" s="149"/>
      <c r="T317" s="150"/>
      <c r="AT317" s="145" t="s">
        <v>136</v>
      </c>
      <c r="AU317" s="145" t="s">
        <v>89</v>
      </c>
      <c r="AV317" s="12" t="s">
        <v>89</v>
      </c>
      <c r="AW317" s="12" t="s">
        <v>41</v>
      </c>
      <c r="AX317" s="12" t="s">
        <v>79</v>
      </c>
      <c r="AY317" s="145" t="s">
        <v>128</v>
      </c>
    </row>
    <row r="318" spans="2:65" s="12" customFormat="1" ht="11.25">
      <c r="B318" s="143"/>
      <c r="D318" s="144" t="s">
        <v>136</v>
      </c>
      <c r="E318" s="145" t="s">
        <v>3</v>
      </c>
      <c r="F318" s="146" t="s">
        <v>466</v>
      </c>
      <c r="H318" s="147">
        <v>0.11</v>
      </c>
      <c r="I318" s="148"/>
      <c r="L318" s="143"/>
      <c r="M318" s="149"/>
      <c r="T318" s="150"/>
      <c r="AT318" s="145" t="s">
        <v>136</v>
      </c>
      <c r="AU318" s="145" t="s">
        <v>89</v>
      </c>
      <c r="AV318" s="12" t="s">
        <v>89</v>
      </c>
      <c r="AW318" s="12" t="s">
        <v>41</v>
      </c>
      <c r="AX318" s="12" t="s">
        <v>79</v>
      </c>
      <c r="AY318" s="145" t="s">
        <v>128</v>
      </c>
    </row>
    <row r="319" spans="2:65" s="13" customFormat="1" ht="11.25">
      <c r="B319" s="151"/>
      <c r="D319" s="144" t="s">
        <v>136</v>
      </c>
      <c r="E319" s="152" t="s">
        <v>3</v>
      </c>
      <c r="F319" s="153" t="s">
        <v>142</v>
      </c>
      <c r="H319" s="154">
        <v>0.95</v>
      </c>
      <c r="I319" s="155"/>
      <c r="L319" s="151"/>
      <c r="M319" s="156"/>
      <c r="T319" s="157"/>
      <c r="AT319" s="152" t="s">
        <v>136</v>
      </c>
      <c r="AU319" s="152" t="s">
        <v>89</v>
      </c>
      <c r="AV319" s="13" t="s">
        <v>134</v>
      </c>
      <c r="AW319" s="13" t="s">
        <v>41</v>
      </c>
      <c r="AX319" s="13" t="s">
        <v>87</v>
      </c>
      <c r="AY319" s="152" t="s">
        <v>128</v>
      </c>
    </row>
    <row r="320" spans="2:65" s="1" customFormat="1" ht="44.25" customHeight="1">
      <c r="B320" s="128"/>
      <c r="C320" s="129" t="s">
        <v>467</v>
      </c>
      <c r="D320" s="129" t="s">
        <v>130</v>
      </c>
      <c r="E320" s="130" t="s">
        <v>468</v>
      </c>
      <c r="F320" s="131" t="s">
        <v>469</v>
      </c>
      <c r="G320" s="132" t="s">
        <v>163</v>
      </c>
      <c r="H320" s="133">
        <v>0.98699999999999999</v>
      </c>
      <c r="I320" s="134"/>
      <c r="J320" s="135">
        <f>ROUND(I320*H320,2)</f>
        <v>0</v>
      </c>
      <c r="K320" s="136"/>
      <c r="L320" s="32"/>
      <c r="M320" s="137" t="s">
        <v>3</v>
      </c>
      <c r="N320" s="138" t="s">
        <v>50</v>
      </c>
      <c r="P320" s="139">
        <f>O320*H320</f>
        <v>0</v>
      </c>
      <c r="Q320" s="139">
        <v>1.03955</v>
      </c>
      <c r="R320" s="139">
        <f>Q320*H320</f>
        <v>1.02603585</v>
      </c>
      <c r="S320" s="139">
        <v>0</v>
      </c>
      <c r="T320" s="140">
        <f>S320*H320</f>
        <v>0</v>
      </c>
      <c r="AR320" s="141" t="s">
        <v>134</v>
      </c>
      <c r="AT320" s="141" t="s">
        <v>130</v>
      </c>
      <c r="AU320" s="141" t="s">
        <v>89</v>
      </c>
      <c r="AY320" s="16" t="s">
        <v>128</v>
      </c>
      <c r="BE320" s="142">
        <f>IF(N320="základní",J320,0)</f>
        <v>0</v>
      </c>
      <c r="BF320" s="142">
        <f>IF(N320="snížená",J320,0)</f>
        <v>0</v>
      </c>
      <c r="BG320" s="142">
        <f>IF(N320="zákl. přenesená",J320,0)</f>
        <v>0</v>
      </c>
      <c r="BH320" s="142">
        <f>IF(N320="sníž. přenesená",J320,0)</f>
        <v>0</v>
      </c>
      <c r="BI320" s="142">
        <f>IF(N320="nulová",J320,0)</f>
        <v>0</v>
      </c>
      <c r="BJ320" s="16" t="s">
        <v>87</v>
      </c>
      <c r="BK320" s="142">
        <f>ROUND(I320*H320,2)</f>
        <v>0</v>
      </c>
      <c r="BL320" s="16" t="s">
        <v>134</v>
      </c>
      <c r="BM320" s="141" t="s">
        <v>470</v>
      </c>
    </row>
    <row r="321" spans="2:65" s="1" customFormat="1" ht="11.25">
      <c r="B321" s="32"/>
      <c r="D321" s="158" t="s">
        <v>151</v>
      </c>
      <c r="F321" s="159" t="s">
        <v>471</v>
      </c>
      <c r="I321" s="160"/>
      <c r="L321" s="32"/>
      <c r="M321" s="161"/>
      <c r="T321" s="53"/>
      <c r="AT321" s="16" t="s">
        <v>151</v>
      </c>
      <c r="AU321" s="16" t="s">
        <v>89</v>
      </c>
    </row>
    <row r="322" spans="2:65" s="12" customFormat="1" ht="11.25">
      <c r="B322" s="143"/>
      <c r="D322" s="144" t="s">
        <v>136</v>
      </c>
      <c r="E322" s="145" t="s">
        <v>3</v>
      </c>
      <c r="F322" s="146" t="s">
        <v>472</v>
      </c>
      <c r="H322" s="147">
        <v>3.5000000000000003E-2</v>
      </c>
      <c r="I322" s="148"/>
      <c r="L322" s="143"/>
      <c r="M322" s="149"/>
      <c r="T322" s="150"/>
      <c r="AT322" s="145" t="s">
        <v>136</v>
      </c>
      <c r="AU322" s="145" t="s">
        <v>89</v>
      </c>
      <c r="AV322" s="12" t="s">
        <v>89</v>
      </c>
      <c r="AW322" s="12" t="s">
        <v>41</v>
      </c>
      <c r="AX322" s="12" t="s">
        <v>79</v>
      </c>
      <c r="AY322" s="145" t="s">
        <v>128</v>
      </c>
    </row>
    <row r="323" spans="2:65" s="12" customFormat="1" ht="11.25">
      <c r="B323" s="143"/>
      <c r="D323" s="144" t="s">
        <v>136</v>
      </c>
      <c r="E323" s="145" t="s">
        <v>3</v>
      </c>
      <c r="F323" s="146" t="s">
        <v>473</v>
      </c>
      <c r="H323" s="147">
        <v>0.19500000000000001</v>
      </c>
      <c r="I323" s="148"/>
      <c r="L323" s="143"/>
      <c r="M323" s="149"/>
      <c r="T323" s="150"/>
      <c r="AT323" s="145" t="s">
        <v>136</v>
      </c>
      <c r="AU323" s="145" t="s">
        <v>89</v>
      </c>
      <c r="AV323" s="12" t="s">
        <v>89</v>
      </c>
      <c r="AW323" s="12" t="s">
        <v>41</v>
      </c>
      <c r="AX323" s="12" t="s">
        <v>79</v>
      </c>
      <c r="AY323" s="145" t="s">
        <v>128</v>
      </c>
    </row>
    <row r="324" spans="2:65" s="12" customFormat="1" ht="11.25">
      <c r="B324" s="143"/>
      <c r="D324" s="144" t="s">
        <v>136</v>
      </c>
      <c r="E324" s="145" t="s">
        <v>3</v>
      </c>
      <c r="F324" s="146" t="s">
        <v>474</v>
      </c>
      <c r="H324" s="147">
        <v>0.308</v>
      </c>
      <c r="I324" s="148"/>
      <c r="L324" s="143"/>
      <c r="M324" s="149"/>
      <c r="T324" s="150"/>
      <c r="AT324" s="145" t="s">
        <v>136</v>
      </c>
      <c r="AU324" s="145" t="s">
        <v>89</v>
      </c>
      <c r="AV324" s="12" t="s">
        <v>89</v>
      </c>
      <c r="AW324" s="12" t="s">
        <v>41</v>
      </c>
      <c r="AX324" s="12" t="s">
        <v>79</v>
      </c>
      <c r="AY324" s="145" t="s">
        <v>128</v>
      </c>
    </row>
    <row r="325" spans="2:65" s="12" customFormat="1" ht="11.25">
      <c r="B325" s="143"/>
      <c r="D325" s="144" t="s">
        <v>136</v>
      </c>
      <c r="E325" s="145" t="s">
        <v>3</v>
      </c>
      <c r="F325" s="146" t="s">
        <v>475</v>
      </c>
      <c r="H325" s="147">
        <v>7.3999999999999996E-2</v>
      </c>
      <c r="I325" s="148"/>
      <c r="L325" s="143"/>
      <c r="M325" s="149"/>
      <c r="T325" s="150"/>
      <c r="AT325" s="145" t="s">
        <v>136</v>
      </c>
      <c r="AU325" s="145" t="s">
        <v>89</v>
      </c>
      <c r="AV325" s="12" t="s">
        <v>89</v>
      </c>
      <c r="AW325" s="12" t="s">
        <v>41</v>
      </c>
      <c r="AX325" s="12" t="s">
        <v>79</v>
      </c>
      <c r="AY325" s="145" t="s">
        <v>128</v>
      </c>
    </row>
    <row r="326" spans="2:65" s="12" customFormat="1" ht="11.25">
      <c r="B326" s="143"/>
      <c r="D326" s="144" t="s">
        <v>136</v>
      </c>
      <c r="E326" s="145" t="s">
        <v>3</v>
      </c>
      <c r="F326" s="146" t="s">
        <v>476</v>
      </c>
      <c r="H326" s="147">
        <v>0.317</v>
      </c>
      <c r="I326" s="148"/>
      <c r="L326" s="143"/>
      <c r="M326" s="149"/>
      <c r="T326" s="150"/>
      <c r="AT326" s="145" t="s">
        <v>136</v>
      </c>
      <c r="AU326" s="145" t="s">
        <v>89</v>
      </c>
      <c r="AV326" s="12" t="s">
        <v>89</v>
      </c>
      <c r="AW326" s="12" t="s">
        <v>41</v>
      </c>
      <c r="AX326" s="12" t="s">
        <v>79</v>
      </c>
      <c r="AY326" s="145" t="s">
        <v>128</v>
      </c>
    </row>
    <row r="327" spans="2:65" s="12" customFormat="1" ht="11.25">
      <c r="B327" s="143"/>
      <c r="D327" s="144" t="s">
        <v>136</v>
      </c>
      <c r="E327" s="145" t="s">
        <v>3</v>
      </c>
      <c r="F327" s="146" t="s">
        <v>477</v>
      </c>
      <c r="H327" s="147">
        <v>5.8000000000000003E-2</v>
      </c>
      <c r="I327" s="148"/>
      <c r="L327" s="143"/>
      <c r="M327" s="149"/>
      <c r="T327" s="150"/>
      <c r="AT327" s="145" t="s">
        <v>136</v>
      </c>
      <c r="AU327" s="145" t="s">
        <v>89</v>
      </c>
      <c r="AV327" s="12" t="s">
        <v>89</v>
      </c>
      <c r="AW327" s="12" t="s">
        <v>41</v>
      </c>
      <c r="AX327" s="12" t="s">
        <v>79</v>
      </c>
      <c r="AY327" s="145" t="s">
        <v>128</v>
      </c>
    </row>
    <row r="328" spans="2:65" s="13" customFormat="1" ht="11.25">
      <c r="B328" s="151"/>
      <c r="D328" s="144" t="s">
        <v>136</v>
      </c>
      <c r="E328" s="152" t="s">
        <v>3</v>
      </c>
      <c r="F328" s="153" t="s">
        <v>142</v>
      </c>
      <c r="H328" s="154">
        <v>0.9870000000000001</v>
      </c>
      <c r="I328" s="155"/>
      <c r="L328" s="151"/>
      <c r="M328" s="156"/>
      <c r="T328" s="157"/>
      <c r="AT328" s="152" t="s">
        <v>136</v>
      </c>
      <c r="AU328" s="152" t="s">
        <v>89</v>
      </c>
      <c r="AV328" s="13" t="s">
        <v>134</v>
      </c>
      <c r="AW328" s="13" t="s">
        <v>41</v>
      </c>
      <c r="AX328" s="13" t="s">
        <v>87</v>
      </c>
      <c r="AY328" s="152" t="s">
        <v>128</v>
      </c>
    </row>
    <row r="329" spans="2:65" s="1" customFormat="1" ht="16.5" customHeight="1">
      <c r="B329" s="128"/>
      <c r="C329" s="129" t="s">
        <v>478</v>
      </c>
      <c r="D329" s="129" t="s">
        <v>130</v>
      </c>
      <c r="E329" s="130" t="s">
        <v>479</v>
      </c>
      <c r="F329" s="131" t="s">
        <v>480</v>
      </c>
      <c r="G329" s="132" t="s">
        <v>481</v>
      </c>
      <c r="H329" s="133">
        <v>9</v>
      </c>
      <c r="I329" s="134"/>
      <c r="J329" s="135">
        <f>ROUND(I329*H329,2)</f>
        <v>0</v>
      </c>
      <c r="K329" s="136"/>
      <c r="L329" s="32"/>
      <c r="M329" s="137" t="s">
        <v>3</v>
      </c>
      <c r="N329" s="138" t="s">
        <v>50</v>
      </c>
      <c r="P329" s="139">
        <f>O329*H329</f>
        <v>0</v>
      </c>
      <c r="Q329" s="139">
        <v>0.14401</v>
      </c>
      <c r="R329" s="139">
        <f>Q329*H329</f>
        <v>1.29609</v>
      </c>
      <c r="S329" s="139">
        <v>0</v>
      </c>
      <c r="T329" s="140">
        <f>S329*H329</f>
        <v>0</v>
      </c>
      <c r="AR329" s="141" t="s">
        <v>134</v>
      </c>
      <c r="AT329" s="141" t="s">
        <v>130</v>
      </c>
      <c r="AU329" s="141" t="s">
        <v>89</v>
      </c>
      <c r="AY329" s="16" t="s">
        <v>128</v>
      </c>
      <c r="BE329" s="142">
        <f>IF(N329="základní",J329,0)</f>
        <v>0</v>
      </c>
      <c r="BF329" s="142">
        <f>IF(N329="snížená",J329,0)</f>
        <v>0</v>
      </c>
      <c r="BG329" s="142">
        <f>IF(N329="zákl. přenesená",J329,0)</f>
        <v>0</v>
      </c>
      <c r="BH329" s="142">
        <f>IF(N329="sníž. přenesená",J329,0)</f>
        <v>0</v>
      </c>
      <c r="BI329" s="142">
        <f>IF(N329="nulová",J329,0)</f>
        <v>0</v>
      </c>
      <c r="BJ329" s="16" t="s">
        <v>87</v>
      </c>
      <c r="BK329" s="142">
        <f>ROUND(I329*H329,2)</f>
        <v>0</v>
      </c>
      <c r="BL329" s="16" t="s">
        <v>134</v>
      </c>
      <c r="BM329" s="141" t="s">
        <v>482</v>
      </c>
    </row>
    <row r="330" spans="2:65" s="1" customFormat="1" ht="11.25">
      <c r="B330" s="32"/>
      <c r="D330" s="158" t="s">
        <v>151</v>
      </c>
      <c r="F330" s="159" t="s">
        <v>483</v>
      </c>
      <c r="I330" s="160"/>
      <c r="L330" s="32"/>
      <c r="M330" s="161"/>
      <c r="T330" s="53"/>
      <c r="AT330" s="16" t="s">
        <v>151</v>
      </c>
      <c r="AU330" s="16" t="s">
        <v>89</v>
      </c>
    </row>
    <row r="331" spans="2:65" s="12" customFormat="1" ht="11.25">
      <c r="B331" s="143"/>
      <c r="D331" s="144" t="s">
        <v>136</v>
      </c>
      <c r="E331" s="145" t="s">
        <v>3</v>
      </c>
      <c r="F331" s="146" t="s">
        <v>484</v>
      </c>
      <c r="H331" s="147">
        <v>9</v>
      </c>
      <c r="I331" s="148"/>
      <c r="L331" s="143"/>
      <c r="M331" s="149"/>
      <c r="T331" s="150"/>
      <c r="AT331" s="145" t="s">
        <v>136</v>
      </c>
      <c r="AU331" s="145" t="s">
        <v>89</v>
      </c>
      <c r="AV331" s="12" t="s">
        <v>89</v>
      </c>
      <c r="AW331" s="12" t="s">
        <v>41</v>
      </c>
      <c r="AX331" s="12" t="s">
        <v>87</v>
      </c>
      <c r="AY331" s="145" t="s">
        <v>128</v>
      </c>
    </row>
    <row r="332" spans="2:65" s="1" customFormat="1" ht="16.5" customHeight="1">
      <c r="B332" s="128"/>
      <c r="C332" s="166" t="s">
        <v>341</v>
      </c>
      <c r="D332" s="166" t="s">
        <v>331</v>
      </c>
      <c r="E332" s="167" t="s">
        <v>485</v>
      </c>
      <c r="F332" s="168" t="s">
        <v>486</v>
      </c>
      <c r="G332" s="169" t="s">
        <v>481</v>
      </c>
      <c r="H332" s="170">
        <v>8.08</v>
      </c>
      <c r="I332" s="171"/>
      <c r="J332" s="172">
        <f>ROUND(I332*H332,2)</f>
        <v>0</v>
      </c>
      <c r="K332" s="173"/>
      <c r="L332" s="174"/>
      <c r="M332" s="175" t="s">
        <v>3</v>
      </c>
      <c r="N332" s="176" t="s">
        <v>50</v>
      </c>
      <c r="P332" s="139">
        <f>O332*H332</f>
        <v>0</v>
      </c>
      <c r="Q332" s="139">
        <v>1.6850000000000001</v>
      </c>
      <c r="R332" s="139">
        <f>Q332*H332</f>
        <v>13.614800000000001</v>
      </c>
      <c r="S332" s="139">
        <v>0</v>
      </c>
      <c r="T332" s="140">
        <f>S332*H332</f>
        <v>0</v>
      </c>
      <c r="AR332" s="141" t="s">
        <v>232</v>
      </c>
      <c r="AT332" s="141" t="s">
        <v>331</v>
      </c>
      <c r="AU332" s="141" t="s">
        <v>89</v>
      </c>
      <c r="AY332" s="16" t="s">
        <v>128</v>
      </c>
      <c r="BE332" s="142">
        <f>IF(N332="základní",J332,0)</f>
        <v>0</v>
      </c>
      <c r="BF332" s="142">
        <f>IF(N332="snížená",J332,0)</f>
        <v>0</v>
      </c>
      <c r="BG332" s="142">
        <f>IF(N332="zákl. přenesená",J332,0)</f>
        <v>0</v>
      </c>
      <c r="BH332" s="142">
        <f>IF(N332="sníž. přenesená",J332,0)</f>
        <v>0</v>
      </c>
      <c r="BI332" s="142">
        <f>IF(N332="nulová",J332,0)</f>
        <v>0</v>
      </c>
      <c r="BJ332" s="16" t="s">
        <v>87</v>
      </c>
      <c r="BK332" s="142">
        <f>ROUND(I332*H332,2)</f>
        <v>0</v>
      </c>
      <c r="BL332" s="16" t="s">
        <v>134</v>
      </c>
      <c r="BM332" s="141" t="s">
        <v>487</v>
      </c>
    </row>
    <row r="333" spans="2:65" s="12" customFormat="1" ht="11.25">
      <c r="B333" s="143"/>
      <c r="D333" s="144" t="s">
        <v>136</v>
      </c>
      <c r="E333" s="145" t="s">
        <v>3</v>
      </c>
      <c r="F333" s="146" t="s">
        <v>488</v>
      </c>
      <c r="H333" s="147">
        <v>8.08</v>
      </c>
      <c r="I333" s="148"/>
      <c r="L333" s="143"/>
      <c r="M333" s="149"/>
      <c r="T333" s="150"/>
      <c r="AT333" s="145" t="s">
        <v>136</v>
      </c>
      <c r="AU333" s="145" t="s">
        <v>89</v>
      </c>
      <c r="AV333" s="12" t="s">
        <v>89</v>
      </c>
      <c r="AW333" s="12" t="s">
        <v>41</v>
      </c>
      <c r="AX333" s="12" t="s">
        <v>87</v>
      </c>
      <c r="AY333" s="145" t="s">
        <v>128</v>
      </c>
    </row>
    <row r="334" spans="2:65" s="1" customFormat="1" ht="16.5" customHeight="1">
      <c r="B334" s="128"/>
      <c r="C334" s="166" t="s">
        <v>489</v>
      </c>
      <c r="D334" s="166" t="s">
        <v>331</v>
      </c>
      <c r="E334" s="167" t="s">
        <v>490</v>
      </c>
      <c r="F334" s="168" t="s">
        <v>491</v>
      </c>
      <c r="G334" s="169" t="s">
        <v>481</v>
      </c>
      <c r="H334" s="170">
        <v>1.01</v>
      </c>
      <c r="I334" s="171"/>
      <c r="J334" s="172">
        <f>ROUND(I334*H334,2)</f>
        <v>0</v>
      </c>
      <c r="K334" s="173"/>
      <c r="L334" s="174"/>
      <c r="M334" s="175" t="s">
        <v>3</v>
      </c>
      <c r="N334" s="176" t="s">
        <v>50</v>
      </c>
      <c r="P334" s="139">
        <f>O334*H334</f>
        <v>0</v>
      </c>
      <c r="Q334" s="139">
        <v>0.85</v>
      </c>
      <c r="R334" s="139">
        <f>Q334*H334</f>
        <v>0.85849999999999993</v>
      </c>
      <c r="S334" s="139">
        <v>0</v>
      </c>
      <c r="T334" s="140">
        <f>S334*H334</f>
        <v>0</v>
      </c>
      <c r="AR334" s="141" t="s">
        <v>232</v>
      </c>
      <c r="AT334" s="141" t="s">
        <v>331</v>
      </c>
      <c r="AU334" s="141" t="s">
        <v>89</v>
      </c>
      <c r="AY334" s="16" t="s">
        <v>128</v>
      </c>
      <c r="BE334" s="142">
        <f>IF(N334="základní",J334,0)</f>
        <v>0</v>
      </c>
      <c r="BF334" s="142">
        <f>IF(N334="snížená",J334,0)</f>
        <v>0</v>
      </c>
      <c r="BG334" s="142">
        <f>IF(N334="zákl. přenesená",J334,0)</f>
        <v>0</v>
      </c>
      <c r="BH334" s="142">
        <f>IF(N334="sníž. přenesená",J334,0)</f>
        <v>0</v>
      </c>
      <c r="BI334" s="142">
        <f>IF(N334="nulová",J334,0)</f>
        <v>0</v>
      </c>
      <c r="BJ334" s="16" t="s">
        <v>87</v>
      </c>
      <c r="BK334" s="142">
        <f>ROUND(I334*H334,2)</f>
        <v>0</v>
      </c>
      <c r="BL334" s="16" t="s">
        <v>134</v>
      </c>
      <c r="BM334" s="141" t="s">
        <v>492</v>
      </c>
    </row>
    <row r="335" spans="2:65" s="12" customFormat="1" ht="11.25">
      <c r="B335" s="143"/>
      <c r="D335" s="144" t="s">
        <v>136</v>
      </c>
      <c r="E335" s="145" t="s">
        <v>3</v>
      </c>
      <c r="F335" s="146" t="s">
        <v>493</v>
      </c>
      <c r="H335" s="147">
        <v>1.01</v>
      </c>
      <c r="I335" s="148"/>
      <c r="L335" s="143"/>
      <c r="M335" s="149"/>
      <c r="T335" s="150"/>
      <c r="AT335" s="145" t="s">
        <v>136</v>
      </c>
      <c r="AU335" s="145" t="s">
        <v>89</v>
      </c>
      <c r="AV335" s="12" t="s">
        <v>89</v>
      </c>
      <c r="AW335" s="12" t="s">
        <v>41</v>
      </c>
      <c r="AX335" s="12" t="s">
        <v>87</v>
      </c>
      <c r="AY335" s="145" t="s">
        <v>128</v>
      </c>
    </row>
    <row r="336" spans="2:65" s="11" customFormat="1" ht="22.9" customHeight="1">
      <c r="B336" s="116"/>
      <c r="D336" s="117" t="s">
        <v>78</v>
      </c>
      <c r="E336" s="126" t="s">
        <v>134</v>
      </c>
      <c r="F336" s="126" t="s">
        <v>494</v>
      </c>
      <c r="I336" s="119"/>
      <c r="J336" s="127">
        <f>BK336</f>
        <v>0</v>
      </c>
      <c r="L336" s="116"/>
      <c r="M336" s="121"/>
      <c r="P336" s="122">
        <f>SUM(P337:P394)</f>
        <v>0</v>
      </c>
      <c r="R336" s="122">
        <f>SUM(R337:R394)</f>
        <v>681.52528384999994</v>
      </c>
      <c r="T336" s="123">
        <f>SUM(T337:T394)</f>
        <v>0</v>
      </c>
      <c r="AR336" s="117" t="s">
        <v>87</v>
      </c>
      <c r="AT336" s="124" t="s">
        <v>78</v>
      </c>
      <c r="AU336" s="124" t="s">
        <v>87</v>
      </c>
      <c r="AY336" s="117" t="s">
        <v>128</v>
      </c>
      <c r="BK336" s="125">
        <f>SUM(BK337:BK394)</f>
        <v>0</v>
      </c>
    </row>
    <row r="337" spans="2:65" s="1" customFormat="1" ht="16.5" customHeight="1">
      <c r="B337" s="128"/>
      <c r="C337" s="129" t="s">
        <v>495</v>
      </c>
      <c r="D337" s="129" t="s">
        <v>130</v>
      </c>
      <c r="E337" s="130" t="s">
        <v>496</v>
      </c>
      <c r="F337" s="131" t="s">
        <v>497</v>
      </c>
      <c r="G337" s="132" t="s">
        <v>186</v>
      </c>
      <c r="H337" s="133">
        <v>8.7750000000000004</v>
      </c>
      <c r="I337" s="134"/>
      <c r="J337" s="135">
        <f>ROUND(I337*H337,2)</f>
        <v>0</v>
      </c>
      <c r="K337" s="136"/>
      <c r="L337" s="32"/>
      <c r="M337" s="137" t="s">
        <v>3</v>
      </c>
      <c r="N337" s="138" t="s">
        <v>50</v>
      </c>
      <c r="P337" s="139">
        <f>O337*H337</f>
        <v>0</v>
      </c>
      <c r="Q337" s="139">
        <v>1.052E-2</v>
      </c>
      <c r="R337" s="139">
        <f>Q337*H337</f>
        <v>9.2313000000000006E-2</v>
      </c>
      <c r="S337" s="139">
        <v>0</v>
      </c>
      <c r="T337" s="140">
        <f>S337*H337</f>
        <v>0</v>
      </c>
      <c r="AR337" s="141" t="s">
        <v>134</v>
      </c>
      <c r="AT337" s="141" t="s">
        <v>130</v>
      </c>
      <c r="AU337" s="141" t="s">
        <v>89</v>
      </c>
      <c r="AY337" s="16" t="s">
        <v>128</v>
      </c>
      <c r="BE337" s="142">
        <f>IF(N337="základní",J337,0)</f>
        <v>0</v>
      </c>
      <c r="BF337" s="142">
        <f>IF(N337="snížená",J337,0)</f>
        <v>0</v>
      </c>
      <c r="BG337" s="142">
        <f>IF(N337="zákl. přenesená",J337,0)</f>
        <v>0</v>
      </c>
      <c r="BH337" s="142">
        <f>IF(N337="sníž. přenesená",J337,0)</f>
        <v>0</v>
      </c>
      <c r="BI337" s="142">
        <f>IF(N337="nulová",J337,0)</f>
        <v>0</v>
      </c>
      <c r="BJ337" s="16" t="s">
        <v>87</v>
      </c>
      <c r="BK337" s="142">
        <f>ROUND(I337*H337,2)</f>
        <v>0</v>
      </c>
      <c r="BL337" s="16" t="s">
        <v>134</v>
      </c>
      <c r="BM337" s="141" t="s">
        <v>498</v>
      </c>
    </row>
    <row r="338" spans="2:65" s="1" customFormat="1" ht="11.25">
      <c r="B338" s="32"/>
      <c r="D338" s="158" t="s">
        <v>151</v>
      </c>
      <c r="F338" s="159" t="s">
        <v>499</v>
      </c>
      <c r="I338" s="160"/>
      <c r="L338" s="32"/>
      <c r="M338" s="161"/>
      <c r="T338" s="53"/>
      <c r="AT338" s="16" t="s">
        <v>151</v>
      </c>
      <c r="AU338" s="16" t="s">
        <v>89</v>
      </c>
    </row>
    <row r="339" spans="2:65" s="12" customFormat="1" ht="11.25">
      <c r="B339" s="143"/>
      <c r="D339" s="144" t="s">
        <v>136</v>
      </c>
      <c r="E339" s="145" t="s">
        <v>3</v>
      </c>
      <c r="F339" s="146" t="s">
        <v>500</v>
      </c>
      <c r="H339" s="147">
        <v>8.7750000000000004</v>
      </c>
      <c r="I339" s="148"/>
      <c r="L339" s="143"/>
      <c r="M339" s="149"/>
      <c r="T339" s="150"/>
      <c r="AT339" s="145" t="s">
        <v>136</v>
      </c>
      <c r="AU339" s="145" t="s">
        <v>89</v>
      </c>
      <c r="AV339" s="12" t="s">
        <v>89</v>
      </c>
      <c r="AW339" s="12" t="s">
        <v>41</v>
      </c>
      <c r="AX339" s="12" t="s">
        <v>87</v>
      </c>
      <c r="AY339" s="145" t="s">
        <v>128</v>
      </c>
    </row>
    <row r="340" spans="2:65" s="1" customFormat="1" ht="16.5" customHeight="1">
      <c r="B340" s="128"/>
      <c r="C340" s="129" t="s">
        <v>501</v>
      </c>
      <c r="D340" s="129" t="s">
        <v>130</v>
      </c>
      <c r="E340" s="130" t="s">
        <v>502</v>
      </c>
      <c r="F340" s="131" t="s">
        <v>503</v>
      </c>
      <c r="G340" s="132" t="s">
        <v>186</v>
      </c>
      <c r="H340" s="133">
        <v>8.7750000000000004</v>
      </c>
      <c r="I340" s="134"/>
      <c r="J340" s="135">
        <f>ROUND(I340*H340,2)</f>
        <v>0</v>
      </c>
      <c r="K340" s="136"/>
      <c r="L340" s="32"/>
      <c r="M340" s="137" t="s">
        <v>3</v>
      </c>
      <c r="N340" s="138" t="s">
        <v>50</v>
      </c>
      <c r="P340" s="139">
        <f>O340*H340</f>
        <v>0</v>
      </c>
      <c r="Q340" s="139">
        <v>0</v>
      </c>
      <c r="R340" s="139">
        <f>Q340*H340</f>
        <v>0</v>
      </c>
      <c r="S340" s="139">
        <v>0</v>
      </c>
      <c r="T340" s="140">
        <f>S340*H340</f>
        <v>0</v>
      </c>
      <c r="AR340" s="141" t="s">
        <v>134</v>
      </c>
      <c r="AT340" s="141" t="s">
        <v>130</v>
      </c>
      <c r="AU340" s="141" t="s">
        <v>89</v>
      </c>
      <c r="AY340" s="16" t="s">
        <v>128</v>
      </c>
      <c r="BE340" s="142">
        <f>IF(N340="základní",J340,0)</f>
        <v>0</v>
      </c>
      <c r="BF340" s="142">
        <f>IF(N340="snížená",J340,0)</f>
        <v>0</v>
      </c>
      <c r="BG340" s="142">
        <f>IF(N340="zákl. přenesená",J340,0)</f>
        <v>0</v>
      </c>
      <c r="BH340" s="142">
        <f>IF(N340="sníž. přenesená",J340,0)</f>
        <v>0</v>
      </c>
      <c r="BI340" s="142">
        <f>IF(N340="nulová",J340,0)</f>
        <v>0</v>
      </c>
      <c r="BJ340" s="16" t="s">
        <v>87</v>
      </c>
      <c r="BK340" s="142">
        <f>ROUND(I340*H340,2)</f>
        <v>0</v>
      </c>
      <c r="BL340" s="16" t="s">
        <v>134</v>
      </c>
      <c r="BM340" s="141" t="s">
        <v>504</v>
      </c>
    </row>
    <row r="341" spans="2:65" s="1" customFormat="1" ht="11.25">
      <c r="B341" s="32"/>
      <c r="D341" s="158" t="s">
        <v>151</v>
      </c>
      <c r="F341" s="159" t="s">
        <v>505</v>
      </c>
      <c r="I341" s="160"/>
      <c r="L341" s="32"/>
      <c r="M341" s="161"/>
      <c r="T341" s="53"/>
      <c r="AT341" s="16" t="s">
        <v>151</v>
      </c>
      <c r="AU341" s="16" t="s">
        <v>89</v>
      </c>
    </row>
    <row r="342" spans="2:65" s="12" customFormat="1" ht="11.25">
      <c r="B342" s="143"/>
      <c r="D342" s="144" t="s">
        <v>136</v>
      </c>
      <c r="E342" s="145" t="s">
        <v>3</v>
      </c>
      <c r="F342" s="146" t="s">
        <v>506</v>
      </c>
      <c r="H342" s="147">
        <v>8.7750000000000004</v>
      </c>
      <c r="I342" s="148"/>
      <c r="L342" s="143"/>
      <c r="M342" s="149"/>
      <c r="T342" s="150"/>
      <c r="AT342" s="145" t="s">
        <v>136</v>
      </c>
      <c r="AU342" s="145" t="s">
        <v>89</v>
      </c>
      <c r="AV342" s="12" t="s">
        <v>89</v>
      </c>
      <c r="AW342" s="12" t="s">
        <v>41</v>
      </c>
      <c r="AX342" s="12" t="s">
        <v>87</v>
      </c>
      <c r="AY342" s="145" t="s">
        <v>128</v>
      </c>
    </row>
    <row r="343" spans="2:65" s="1" customFormat="1" ht="21.75" customHeight="1">
      <c r="B343" s="128"/>
      <c r="C343" s="129" t="s">
        <v>507</v>
      </c>
      <c r="D343" s="129" t="s">
        <v>130</v>
      </c>
      <c r="E343" s="130" t="s">
        <v>508</v>
      </c>
      <c r="F343" s="131" t="s">
        <v>509</v>
      </c>
      <c r="G343" s="132" t="s">
        <v>186</v>
      </c>
      <c r="H343" s="133">
        <v>95.355999999999995</v>
      </c>
      <c r="I343" s="134"/>
      <c r="J343" s="135">
        <f>ROUND(I343*H343,2)</f>
        <v>0</v>
      </c>
      <c r="K343" s="136"/>
      <c r="L343" s="32"/>
      <c r="M343" s="137" t="s">
        <v>3</v>
      </c>
      <c r="N343" s="138" t="s">
        <v>50</v>
      </c>
      <c r="P343" s="139">
        <f>O343*H343</f>
        <v>0</v>
      </c>
      <c r="Q343" s="139">
        <v>0</v>
      </c>
      <c r="R343" s="139">
        <f>Q343*H343</f>
        <v>0</v>
      </c>
      <c r="S343" s="139">
        <v>0</v>
      </c>
      <c r="T343" s="140">
        <f>S343*H343</f>
        <v>0</v>
      </c>
      <c r="AR343" s="141" t="s">
        <v>134</v>
      </c>
      <c r="AT343" s="141" t="s">
        <v>130</v>
      </c>
      <c r="AU343" s="141" t="s">
        <v>89</v>
      </c>
      <c r="AY343" s="16" t="s">
        <v>128</v>
      </c>
      <c r="BE343" s="142">
        <f>IF(N343="základní",J343,0)</f>
        <v>0</v>
      </c>
      <c r="BF343" s="142">
        <f>IF(N343="snížená",J343,0)</f>
        <v>0</v>
      </c>
      <c r="BG343" s="142">
        <f>IF(N343="zákl. přenesená",J343,0)</f>
        <v>0</v>
      </c>
      <c r="BH343" s="142">
        <f>IF(N343="sníž. přenesená",J343,0)</f>
        <v>0</v>
      </c>
      <c r="BI343" s="142">
        <f>IF(N343="nulová",J343,0)</f>
        <v>0</v>
      </c>
      <c r="BJ343" s="16" t="s">
        <v>87</v>
      </c>
      <c r="BK343" s="142">
        <f>ROUND(I343*H343,2)</f>
        <v>0</v>
      </c>
      <c r="BL343" s="16" t="s">
        <v>134</v>
      </c>
      <c r="BM343" s="141" t="s">
        <v>510</v>
      </c>
    </row>
    <row r="344" spans="2:65" s="1" customFormat="1" ht="11.25">
      <c r="B344" s="32"/>
      <c r="D344" s="158" t="s">
        <v>151</v>
      </c>
      <c r="F344" s="159" t="s">
        <v>511</v>
      </c>
      <c r="I344" s="160"/>
      <c r="L344" s="32"/>
      <c r="M344" s="161"/>
      <c r="T344" s="53"/>
      <c r="AT344" s="16" t="s">
        <v>151</v>
      </c>
      <c r="AU344" s="16" t="s">
        <v>89</v>
      </c>
    </row>
    <row r="345" spans="2:65" s="12" customFormat="1" ht="11.25">
      <c r="B345" s="143"/>
      <c r="D345" s="144" t="s">
        <v>136</v>
      </c>
      <c r="E345" s="145" t="s">
        <v>3</v>
      </c>
      <c r="F345" s="146" t="s">
        <v>512</v>
      </c>
      <c r="H345" s="147">
        <v>95.355999999999995</v>
      </c>
      <c r="I345" s="148"/>
      <c r="L345" s="143"/>
      <c r="M345" s="149"/>
      <c r="T345" s="150"/>
      <c r="AT345" s="145" t="s">
        <v>136</v>
      </c>
      <c r="AU345" s="145" t="s">
        <v>89</v>
      </c>
      <c r="AV345" s="12" t="s">
        <v>89</v>
      </c>
      <c r="AW345" s="12" t="s">
        <v>41</v>
      </c>
      <c r="AX345" s="12" t="s">
        <v>87</v>
      </c>
      <c r="AY345" s="145" t="s">
        <v>128</v>
      </c>
    </row>
    <row r="346" spans="2:65" s="1" customFormat="1" ht="21.75" customHeight="1">
      <c r="B346" s="128"/>
      <c r="C346" s="129" t="s">
        <v>513</v>
      </c>
      <c r="D346" s="129" t="s">
        <v>130</v>
      </c>
      <c r="E346" s="130" t="s">
        <v>514</v>
      </c>
      <c r="F346" s="131" t="s">
        <v>515</v>
      </c>
      <c r="G346" s="132" t="s">
        <v>186</v>
      </c>
      <c r="H346" s="133">
        <v>5.2530000000000001</v>
      </c>
      <c r="I346" s="134"/>
      <c r="J346" s="135">
        <f>ROUND(I346*H346,2)</f>
        <v>0</v>
      </c>
      <c r="K346" s="136"/>
      <c r="L346" s="32"/>
      <c r="M346" s="137" t="s">
        <v>3</v>
      </c>
      <c r="N346" s="138" t="s">
        <v>50</v>
      </c>
      <c r="P346" s="139">
        <f>O346*H346</f>
        <v>0</v>
      </c>
      <c r="Q346" s="139">
        <v>0</v>
      </c>
      <c r="R346" s="139">
        <f>Q346*H346</f>
        <v>0</v>
      </c>
      <c r="S346" s="139">
        <v>0</v>
      </c>
      <c r="T346" s="140">
        <f>S346*H346</f>
        <v>0</v>
      </c>
      <c r="AR346" s="141" t="s">
        <v>134</v>
      </c>
      <c r="AT346" s="141" t="s">
        <v>130</v>
      </c>
      <c r="AU346" s="141" t="s">
        <v>89</v>
      </c>
      <c r="AY346" s="16" t="s">
        <v>128</v>
      </c>
      <c r="BE346" s="142">
        <f>IF(N346="základní",J346,0)</f>
        <v>0</v>
      </c>
      <c r="BF346" s="142">
        <f>IF(N346="snížená",J346,0)</f>
        <v>0</v>
      </c>
      <c r="BG346" s="142">
        <f>IF(N346="zákl. přenesená",J346,0)</f>
        <v>0</v>
      </c>
      <c r="BH346" s="142">
        <f>IF(N346="sníž. přenesená",J346,0)</f>
        <v>0</v>
      </c>
      <c r="BI346" s="142">
        <f>IF(N346="nulová",J346,0)</f>
        <v>0</v>
      </c>
      <c r="BJ346" s="16" t="s">
        <v>87</v>
      </c>
      <c r="BK346" s="142">
        <f>ROUND(I346*H346,2)</f>
        <v>0</v>
      </c>
      <c r="BL346" s="16" t="s">
        <v>134</v>
      </c>
      <c r="BM346" s="141" t="s">
        <v>516</v>
      </c>
    </row>
    <row r="347" spans="2:65" s="1" customFormat="1" ht="11.25">
      <c r="B347" s="32"/>
      <c r="D347" s="158" t="s">
        <v>151</v>
      </c>
      <c r="F347" s="159" t="s">
        <v>517</v>
      </c>
      <c r="I347" s="160"/>
      <c r="L347" s="32"/>
      <c r="M347" s="161"/>
      <c r="T347" s="53"/>
      <c r="AT347" s="16" t="s">
        <v>151</v>
      </c>
      <c r="AU347" s="16" t="s">
        <v>89</v>
      </c>
    </row>
    <row r="348" spans="2:65" s="12" customFormat="1" ht="11.25">
      <c r="B348" s="143"/>
      <c r="D348" s="144" t="s">
        <v>136</v>
      </c>
      <c r="E348" s="145" t="s">
        <v>3</v>
      </c>
      <c r="F348" s="146" t="s">
        <v>518</v>
      </c>
      <c r="H348" s="147">
        <v>5.2530000000000001</v>
      </c>
      <c r="I348" s="148"/>
      <c r="L348" s="143"/>
      <c r="M348" s="149"/>
      <c r="T348" s="150"/>
      <c r="AT348" s="145" t="s">
        <v>136</v>
      </c>
      <c r="AU348" s="145" t="s">
        <v>89</v>
      </c>
      <c r="AV348" s="12" t="s">
        <v>89</v>
      </c>
      <c r="AW348" s="12" t="s">
        <v>41</v>
      </c>
      <c r="AX348" s="12" t="s">
        <v>87</v>
      </c>
      <c r="AY348" s="145" t="s">
        <v>128</v>
      </c>
    </row>
    <row r="349" spans="2:65" s="1" customFormat="1" ht="24.2" customHeight="1">
      <c r="B349" s="128"/>
      <c r="C349" s="129" t="s">
        <v>519</v>
      </c>
      <c r="D349" s="129" t="s">
        <v>130</v>
      </c>
      <c r="E349" s="130" t="s">
        <v>520</v>
      </c>
      <c r="F349" s="131" t="s">
        <v>521</v>
      </c>
      <c r="G349" s="132" t="s">
        <v>133</v>
      </c>
      <c r="H349" s="133">
        <v>12.933999999999999</v>
      </c>
      <c r="I349" s="134"/>
      <c r="J349" s="135">
        <f>ROUND(I349*H349,2)</f>
        <v>0</v>
      </c>
      <c r="K349" s="136"/>
      <c r="L349" s="32"/>
      <c r="M349" s="137" t="s">
        <v>3</v>
      </c>
      <c r="N349" s="138" t="s">
        <v>50</v>
      </c>
      <c r="P349" s="139">
        <f>O349*H349</f>
        <v>0</v>
      </c>
      <c r="Q349" s="139">
        <v>2.5018699999999998</v>
      </c>
      <c r="R349" s="139">
        <f>Q349*H349</f>
        <v>32.359186579999992</v>
      </c>
      <c r="S349" s="139">
        <v>0</v>
      </c>
      <c r="T349" s="140">
        <f>S349*H349</f>
        <v>0</v>
      </c>
      <c r="AR349" s="141" t="s">
        <v>134</v>
      </c>
      <c r="AT349" s="141" t="s">
        <v>130</v>
      </c>
      <c r="AU349" s="141" t="s">
        <v>89</v>
      </c>
      <c r="AY349" s="16" t="s">
        <v>128</v>
      </c>
      <c r="BE349" s="142">
        <f>IF(N349="základní",J349,0)</f>
        <v>0</v>
      </c>
      <c r="BF349" s="142">
        <f>IF(N349="snížená",J349,0)</f>
        <v>0</v>
      </c>
      <c r="BG349" s="142">
        <f>IF(N349="zákl. přenesená",J349,0)</f>
        <v>0</v>
      </c>
      <c r="BH349" s="142">
        <f>IF(N349="sníž. přenesená",J349,0)</f>
        <v>0</v>
      </c>
      <c r="BI349" s="142">
        <f>IF(N349="nulová",J349,0)</f>
        <v>0</v>
      </c>
      <c r="BJ349" s="16" t="s">
        <v>87</v>
      </c>
      <c r="BK349" s="142">
        <f>ROUND(I349*H349,2)</f>
        <v>0</v>
      </c>
      <c r="BL349" s="16" t="s">
        <v>134</v>
      </c>
      <c r="BM349" s="141" t="s">
        <v>522</v>
      </c>
    </row>
    <row r="350" spans="2:65" s="1" customFormat="1" ht="11.25">
      <c r="B350" s="32"/>
      <c r="D350" s="158" t="s">
        <v>151</v>
      </c>
      <c r="F350" s="159" t="s">
        <v>523</v>
      </c>
      <c r="I350" s="160"/>
      <c r="L350" s="32"/>
      <c r="M350" s="161"/>
      <c r="T350" s="53"/>
      <c r="AT350" s="16" t="s">
        <v>151</v>
      </c>
      <c r="AU350" s="16" t="s">
        <v>89</v>
      </c>
    </row>
    <row r="351" spans="2:65" s="12" customFormat="1" ht="11.25">
      <c r="B351" s="143"/>
      <c r="D351" s="144" t="s">
        <v>136</v>
      </c>
      <c r="E351" s="145" t="s">
        <v>3</v>
      </c>
      <c r="F351" s="146" t="s">
        <v>524</v>
      </c>
      <c r="H351" s="147">
        <v>1.405</v>
      </c>
      <c r="I351" s="148"/>
      <c r="L351" s="143"/>
      <c r="M351" s="149"/>
      <c r="T351" s="150"/>
      <c r="AT351" s="145" t="s">
        <v>136</v>
      </c>
      <c r="AU351" s="145" t="s">
        <v>89</v>
      </c>
      <c r="AV351" s="12" t="s">
        <v>89</v>
      </c>
      <c r="AW351" s="12" t="s">
        <v>41</v>
      </c>
      <c r="AX351" s="12" t="s">
        <v>79</v>
      </c>
      <c r="AY351" s="145" t="s">
        <v>128</v>
      </c>
    </row>
    <row r="352" spans="2:65" s="12" customFormat="1" ht="11.25">
      <c r="B352" s="143"/>
      <c r="D352" s="144" t="s">
        <v>136</v>
      </c>
      <c r="E352" s="145" t="s">
        <v>3</v>
      </c>
      <c r="F352" s="146" t="s">
        <v>525</v>
      </c>
      <c r="H352" s="147">
        <v>9.1199999999999992</v>
      </c>
      <c r="I352" s="148"/>
      <c r="L352" s="143"/>
      <c r="M352" s="149"/>
      <c r="T352" s="150"/>
      <c r="AT352" s="145" t="s">
        <v>136</v>
      </c>
      <c r="AU352" s="145" t="s">
        <v>89</v>
      </c>
      <c r="AV352" s="12" t="s">
        <v>89</v>
      </c>
      <c r="AW352" s="12" t="s">
        <v>41</v>
      </c>
      <c r="AX352" s="12" t="s">
        <v>79</v>
      </c>
      <c r="AY352" s="145" t="s">
        <v>128</v>
      </c>
    </row>
    <row r="353" spans="2:65" s="12" customFormat="1" ht="11.25">
      <c r="B353" s="143"/>
      <c r="D353" s="144" t="s">
        <v>136</v>
      </c>
      <c r="E353" s="145" t="s">
        <v>3</v>
      </c>
      <c r="F353" s="146" t="s">
        <v>526</v>
      </c>
      <c r="H353" s="147">
        <v>2.4089999999999998</v>
      </c>
      <c r="I353" s="148"/>
      <c r="L353" s="143"/>
      <c r="M353" s="149"/>
      <c r="T353" s="150"/>
      <c r="AT353" s="145" t="s">
        <v>136</v>
      </c>
      <c r="AU353" s="145" t="s">
        <v>89</v>
      </c>
      <c r="AV353" s="12" t="s">
        <v>89</v>
      </c>
      <c r="AW353" s="12" t="s">
        <v>41</v>
      </c>
      <c r="AX353" s="12" t="s">
        <v>79</v>
      </c>
      <c r="AY353" s="145" t="s">
        <v>128</v>
      </c>
    </row>
    <row r="354" spans="2:65" s="13" customFormat="1" ht="11.25">
      <c r="B354" s="151"/>
      <c r="D354" s="144" t="s">
        <v>136</v>
      </c>
      <c r="E354" s="152" t="s">
        <v>3</v>
      </c>
      <c r="F354" s="153" t="s">
        <v>142</v>
      </c>
      <c r="H354" s="154">
        <v>12.933999999999997</v>
      </c>
      <c r="I354" s="155"/>
      <c r="L354" s="151"/>
      <c r="M354" s="156"/>
      <c r="T354" s="157"/>
      <c r="AT354" s="152" t="s">
        <v>136</v>
      </c>
      <c r="AU354" s="152" t="s">
        <v>89</v>
      </c>
      <c r="AV354" s="13" t="s">
        <v>134</v>
      </c>
      <c r="AW354" s="13" t="s">
        <v>41</v>
      </c>
      <c r="AX354" s="13" t="s">
        <v>87</v>
      </c>
      <c r="AY354" s="152" t="s">
        <v>128</v>
      </c>
    </row>
    <row r="355" spans="2:65" s="1" customFormat="1" ht="24.2" customHeight="1">
      <c r="B355" s="128"/>
      <c r="C355" s="129" t="s">
        <v>527</v>
      </c>
      <c r="D355" s="129" t="s">
        <v>130</v>
      </c>
      <c r="E355" s="130" t="s">
        <v>528</v>
      </c>
      <c r="F355" s="131" t="s">
        <v>529</v>
      </c>
      <c r="G355" s="132" t="s">
        <v>133</v>
      </c>
      <c r="H355" s="133">
        <v>38.271999999999998</v>
      </c>
      <c r="I355" s="134"/>
      <c r="J355" s="135">
        <f>ROUND(I355*H355,2)</f>
        <v>0</v>
      </c>
      <c r="K355" s="136"/>
      <c r="L355" s="32"/>
      <c r="M355" s="137" t="s">
        <v>3</v>
      </c>
      <c r="N355" s="138" t="s">
        <v>50</v>
      </c>
      <c r="P355" s="139">
        <f>O355*H355</f>
        <v>0</v>
      </c>
      <c r="Q355" s="139">
        <v>0</v>
      </c>
      <c r="R355" s="139">
        <f>Q355*H355</f>
        <v>0</v>
      </c>
      <c r="S355" s="139">
        <v>0</v>
      </c>
      <c r="T355" s="140">
        <f>S355*H355</f>
        <v>0</v>
      </c>
      <c r="AR355" s="141" t="s">
        <v>134</v>
      </c>
      <c r="AT355" s="141" t="s">
        <v>130</v>
      </c>
      <c r="AU355" s="141" t="s">
        <v>89</v>
      </c>
      <c r="AY355" s="16" t="s">
        <v>128</v>
      </c>
      <c r="BE355" s="142">
        <f>IF(N355="základní",J355,0)</f>
        <v>0</v>
      </c>
      <c r="BF355" s="142">
        <f>IF(N355="snížená",J355,0)</f>
        <v>0</v>
      </c>
      <c r="BG355" s="142">
        <f>IF(N355="zákl. přenesená",J355,0)</f>
        <v>0</v>
      </c>
      <c r="BH355" s="142">
        <f>IF(N355="sníž. přenesená",J355,0)</f>
        <v>0</v>
      </c>
      <c r="BI355" s="142">
        <f>IF(N355="nulová",J355,0)</f>
        <v>0</v>
      </c>
      <c r="BJ355" s="16" t="s">
        <v>87</v>
      </c>
      <c r="BK355" s="142">
        <f>ROUND(I355*H355,2)</f>
        <v>0</v>
      </c>
      <c r="BL355" s="16" t="s">
        <v>134</v>
      </c>
      <c r="BM355" s="141" t="s">
        <v>530</v>
      </c>
    </row>
    <row r="356" spans="2:65" s="1" customFormat="1" ht="11.25">
      <c r="B356" s="32"/>
      <c r="D356" s="158" t="s">
        <v>151</v>
      </c>
      <c r="F356" s="159" t="s">
        <v>531</v>
      </c>
      <c r="I356" s="160"/>
      <c r="L356" s="32"/>
      <c r="M356" s="161"/>
      <c r="T356" s="53"/>
      <c r="AT356" s="16" t="s">
        <v>151</v>
      </c>
      <c r="AU356" s="16" t="s">
        <v>89</v>
      </c>
    </row>
    <row r="357" spans="2:65" s="12" customFormat="1" ht="11.25">
      <c r="B357" s="143"/>
      <c r="D357" s="144" t="s">
        <v>136</v>
      </c>
      <c r="E357" s="145" t="s">
        <v>3</v>
      </c>
      <c r="F357" s="146" t="s">
        <v>532</v>
      </c>
      <c r="H357" s="147">
        <v>33.6</v>
      </c>
      <c r="I357" s="148"/>
      <c r="L357" s="143"/>
      <c r="M357" s="149"/>
      <c r="T357" s="150"/>
      <c r="AT357" s="145" t="s">
        <v>136</v>
      </c>
      <c r="AU357" s="145" t="s">
        <v>89</v>
      </c>
      <c r="AV357" s="12" t="s">
        <v>89</v>
      </c>
      <c r="AW357" s="12" t="s">
        <v>41</v>
      </c>
      <c r="AX357" s="12" t="s">
        <v>79</v>
      </c>
      <c r="AY357" s="145" t="s">
        <v>128</v>
      </c>
    </row>
    <row r="358" spans="2:65" s="12" customFormat="1" ht="11.25">
      <c r="B358" s="143"/>
      <c r="D358" s="144" t="s">
        <v>136</v>
      </c>
      <c r="E358" s="145" t="s">
        <v>3</v>
      </c>
      <c r="F358" s="146" t="s">
        <v>533</v>
      </c>
      <c r="H358" s="147">
        <v>4.6719999999999997</v>
      </c>
      <c r="I358" s="148"/>
      <c r="L358" s="143"/>
      <c r="M358" s="149"/>
      <c r="T358" s="150"/>
      <c r="AT358" s="145" t="s">
        <v>136</v>
      </c>
      <c r="AU358" s="145" t="s">
        <v>89</v>
      </c>
      <c r="AV358" s="12" t="s">
        <v>89</v>
      </c>
      <c r="AW358" s="12" t="s">
        <v>41</v>
      </c>
      <c r="AX358" s="12" t="s">
        <v>79</v>
      </c>
      <c r="AY358" s="145" t="s">
        <v>128</v>
      </c>
    </row>
    <row r="359" spans="2:65" s="13" customFormat="1" ht="11.25">
      <c r="B359" s="151"/>
      <c r="D359" s="144" t="s">
        <v>136</v>
      </c>
      <c r="E359" s="152" t="s">
        <v>3</v>
      </c>
      <c r="F359" s="153" t="s">
        <v>142</v>
      </c>
      <c r="H359" s="154">
        <v>38.271999999999998</v>
      </c>
      <c r="I359" s="155"/>
      <c r="L359" s="151"/>
      <c r="M359" s="156"/>
      <c r="T359" s="157"/>
      <c r="AT359" s="152" t="s">
        <v>136</v>
      </c>
      <c r="AU359" s="152" t="s">
        <v>89</v>
      </c>
      <c r="AV359" s="13" t="s">
        <v>134</v>
      </c>
      <c r="AW359" s="13" t="s">
        <v>41</v>
      </c>
      <c r="AX359" s="13" t="s">
        <v>87</v>
      </c>
      <c r="AY359" s="152" t="s">
        <v>128</v>
      </c>
    </row>
    <row r="360" spans="2:65" s="1" customFormat="1" ht="24.2" customHeight="1">
      <c r="B360" s="128"/>
      <c r="C360" s="129" t="s">
        <v>534</v>
      </c>
      <c r="D360" s="129" t="s">
        <v>130</v>
      </c>
      <c r="E360" s="130" t="s">
        <v>535</v>
      </c>
      <c r="F360" s="131" t="s">
        <v>536</v>
      </c>
      <c r="G360" s="132" t="s">
        <v>133</v>
      </c>
      <c r="H360" s="133">
        <v>38.222999999999999</v>
      </c>
      <c r="I360" s="134"/>
      <c r="J360" s="135">
        <f>ROUND(I360*H360,2)</f>
        <v>0</v>
      </c>
      <c r="K360" s="136"/>
      <c r="L360" s="32"/>
      <c r="M360" s="137" t="s">
        <v>3</v>
      </c>
      <c r="N360" s="138" t="s">
        <v>50</v>
      </c>
      <c r="P360" s="139">
        <f>O360*H360</f>
        <v>0</v>
      </c>
      <c r="Q360" s="139">
        <v>2.2050000000000001</v>
      </c>
      <c r="R360" s="139">
        <f>Q360*H360</f>
        <v>84.281715000000005</v>
      </c>
      <c r="S360" s="139">
        <v>0</v>
      </c>
      <c r="T360" s="140">
        <f>S360*H360</f>
        <v>0</v>
      </c>
      <c r="AR360" s="141" t="s">
        <v>134</v>
      </c>
      <c r="AT360" s="141" t="s">
        <v>130</v>
      </c>
      <c r="AU360" s="141" t="s">
        <v>89</v>
      </c>
      <c r="AY360" s="16" t="s">
        <v>128</v>
      </c>
      <c r="BE360" s="142">
        <f>IF(N360="základní",J360,0)</f>
        <v>0</v>
      </c>
      <c r="BF360" s="142">
        <f>IF(N360="snížená",J360,0)</f>
        <v>0</v>
      </c>
      <c r="BG360" s="142">
        <f>IF(N360="zákl. přenesená",J360,0)</f>
        <v>0</v>
      </c>
      <c r="BH360" s="142">
        <f>IF(N360="sníž. přenesená",J360,0)</f>
        <v>0</v>
      </c>
      <c r="BI360" s="142">
        <f>IF(N360="nulová",J360,0)</f>
        <v>0</v>
      </c>
      <c r="BJ360" s="16" t="s">
        <v>87</v>
      </c>
      <c r="BK360" s="142">
        <f>ROUND(I360*H360,2)</f>
        <v>0</v>
      </c>
      <c r="BL360" s="16" t="s">
        <v>134</v>
      </c>
      <c r="BM360" s="141" t="s">
        <v>537</v>
      </c>
    </row>
    <row r="361" spans="2:65" s="1" customFormat="1" ht="11.25">
      <c r="B361" s="32"/>
      <c r="D361" s="158" t="s">
        <v>151</v>
      </c>
      <c r="F361" s="159" t="s">
        <v>538</v>
      </c>
      <c r="I361" s="160"/>
      <c r="L361" s="32"/>
      <c r="M361" s="161"/>
      <c r="T361" s="53"/>
      <c r="AT361" s="16" t="s">
        <v>151</v>
      </c>
      <c r="AU361" s="16" t="s">
        <v>89</v>
      </c>
    </row>
    <row r="362" spans="2:65" s="12" customFormat="1" ht="11.25">
      <c r="B362" s="143"/>
      <c r="D362" s="144" t="s">
        <v>136</v>
      </c>
      <c r="E362" s="145" t="s">
        <v>3</v>
      </c>
      <c r="F362" s="146" t="s">
        <v>539</v>
      </c>
      <c r="H362" s="147">
        <v>5.9690000000000003</v>
      </c>
      <c r="I362" s="148"/>
      <c r="L362" s="143"/>
      <c r="M362" s="149"/>
      <c r="T362" s="150"/>
      <c r="AT362" s="145" t="s">
        <v>136</v>
      </c>
      <c r="AU362" s="145" t="s">
        <v>89</v>
      </c>
      <c r="AV362" s="12" t="s">
        <v>89</v>
      </c>
      <c r="AW362" s="12" t="s">
        <v>41</v>
      </c>
      <c r="AX362" s="12" t="s">
        <v>79</v>
      </c>
      <c r="AY362" s="145" t="s">
        <v>128</v>
      </c>
    </row>
    <row r="363" spans="2:65" s="12" customFormat="1" ht="11.25">
      <c r="B363" s="143"/>
      <c r="D363" s="144" t="s">
        <v>136</v>
      </c>
      <c r="E363" s="145" t="s">
        <v>3</v>
      </c>
      <c r="F363" s="146" t="s">
        <v>540</v>
      </c>
      <c r="H363" s="147">
        <v>8.4420000000000002</v>
      </c>
      <c r="I363" s="148"/>
      <c r="L363" s="143"/>
      <c r="M363" s="149"/>
      <c r="T363" s="150"/>
      <c r="AT363" s="145" t="s">
        <v>136</v>
      </c>
      <c r="AU363" s="145" t="s">
        <v>89</v>
      </c>
      <c r="AV363" s="12" t="s">
        <v>89</v>
      </c>
      <c r="AW363" s="12" t="s">
        <v>41</v>
      </c>
      <c r="AX363" s="12" t="s">
        <v>79</v>
      </c>
      <c r="AY363" s="145" t="s">
        <v>128</v>
      </c>
    </row>
    <row r="364" spans="2:65" s="12" customFormat="1" ht="11.25">
      <c r="B364" s="143"/>
      <c r="D364" s="144" t="s">
        <v>136</v>
      </c>
      <c r="E364" s="145" t="s">
        <v>3</v>
      </c>
      <c r="F364" s="146" t="s">
        <v>541</v>
      </c>
      <c r="H364" s="147">
        <v>12.039</v>
      </c>
      <c r="I364" s="148"/>
      <c r="L364" s="143"/>
      <c r="M364" s="149"/>
      <c r="T364" s="150"/>
      <c r="AT364" s="145" t="s">
        <v>136</v>
      </c>
      <c r="AU364" s="145" t="s">
        <v>89</v>
      </c>
      <c r="AV364" s="12" t="s">
        <v>89</v>
      </c>
      <c r="AW364" s="12" t="s">
        <v>41</v>
      </c>
      <c r="AX364" s="12" t="s">
        <v>79</v>
      </c>
      <c r="AY364" s="145" t="s">
        <v>128</v>
      </c>
    </row>
    <row r="365" spans="2:65" s="12" customFormat="1" ht="11.25">
      <c r="B365" s="143"/>
      <c r="D365" s="144" t="s">
        <v>136</v>
      </c>
      <c r="E365" s="145" t="s">
        <v>3</v>
      </c>
      <c r="F365" s="146" t="s">
        <v>542</v>
      </c>
      <c r="H365" s="147">
        <v>11.773</v>
      </c>
      <c r="I365" s="148"/>
      <c r="L365" s="143"/>
      <c r="M365" s="149"/>
      <c r="T365" s="150"/>
      <c r="AT365" s="145" t="s">
        <v>136</v>
      </c>
      <c r="AU365" s="145" t="s">
        <v>89</v>
      </c>
      <c r="AV365" s="12" t="s">
        <v>89</v>
      </c>
      <c r="AW365" s="12" t="s">
        <v>41</v>
      </c>
      <c r="AX365" s="12" t="s">
        <v>79</v>
      </c>
      <c r="AY365" s="145" t="s">
        <v>128</v>
      </c>
    </row>
    <row r="366" spans="2:65" s="13" customFormat="1" ht="11.25">
      <c r="B366" s="151"/>
      <c r="D366" s="144" t="s">
        <v>136</v>
      </c>
      <c r="E366" s="152" t="s">
        <v>3</v>
      </c>
      <c r="F366" s="153" t="s">
        <v>142</v>
      </c>
      <c r="H366" s="154">
        <v>38.222999999999999</v>
      </c>
      <c r="I366" s="155"/>
      <c r="L366" s="151"/>
      <c r="M366" s="156"/>
      <c r="T366" s="157"/>
      <c r="AT366" s="152" t="s">
        <v>136</v>
      </c>
      <c r="AU366" s="152" t="s">
        <v>89</v>
      </c>
      <c r="AV366" s="13" t="s">
        <v>134</v>
      </c>
      <c r="AW366" s="13" t="s">
        <v>41</v>
      </c>
      <c r="AX366" s="13" t="s">
        <v>87</v>
      </c>
      <c r="AY366" s="152" t="s">
        <v>128</v>
      </c>
    </row>
    <row r="367" spans="2:65" s="1" customFormat="1" ht="33" customHeight="1">
      <c r="B367" s="128"/>
      <c r="C367" s="129" t="s">
        <v>543</v>
      </c>
      <c r="D367" s="129" t="s">
        <v>130</v>
      </c>
      <c r="E367" s="130" t="s">
        <v>544</v>
      </c>
      <c r="F367" s="131" t="s">
        <v>545</v>
      </c>
      <c r="G367" s="132" t="s">
        <v>186</v>
      </c>
      <c r="H367" s="133">
        <v>205.2</v>
      </c>
      <c r="I367" s="134"/>
      <c r="J367" s="135">
        <f>ROUND(I367*H367,2)</f>
        <v>0</v>
      </c>
      <c r="K367" s="136"/>
      <c r="L367" s="32"/>
      <c r="M367" s="137" t="s">
        <v>3</v>
      </c>
      <c r="N367" s="138" t="s">
        <v>50</v>
      </c>
      <c r="P367" s="139">
        <f>O367*H367</f>
        <v>0</v>
      </c>
      <c r="Q367" s="139">
        <v>1.1E-4</v>
      </c>
      <c r="R367" s="139">
        <f>Q367*H367</f>
        <v>2.2571999999999998E-2</v>
      </c>
      <c r="S367" s="139">
        <v>0</v>
      </c>
      <c r="T367" s="140">
        <f>S367*H367</f>
        <v>0</v>
      </c>
      <c r="AR367" s="141" t="s">
        <v>134</v>
      </c>
      <c r="AT367" s="141" t="s">
        <v>130</v>
      </c>
      <c r="AU367" s="141" t="s">
        <v>89</v>
      </c>
      <c r="AY367" s="16" t="s">
        <v>128</v>
      </c>
      <c r="BE367" s="142">
        <f>IF(N367="základní",J367,0)</f>
        <v>0</v>
      </c>
      <c r="BF367" s="142">
        <f>IF(N367="snížená",J367,0)</f>
        <v>0</v>
      </c>
      <c r="BG367" s="142">
        <f>IF(N367="zákl. přenesená",J367,0)</f>
        <v>0</v>
      </c>
      <c r="BH367" s="142">
        <f>IF(N367="sníž. přenesená",J367,0)</f>
        <v>0</v>
      </c>
      <c r="BI367" s="142">
        <f>IF(N367="nulová",J367,0)</f>
        <v>0</v>
      </c>
      <c r="BJ367" s="16" t="s">
        <v>87</v>
      </c>
      <c r="BK367" s="142">
        <f>ROUND(I367*H367,2)</f>
        <v>0</v>
      </c>
      <c r="BL367" s="16" t="s">
        <v>134</v>
      </c>
      <c r="BM367" s="141" t="s">
        <v>546</v>
      </c>
    </row>
    <row r="368" spans="2:65" s="1" customFormat="1" ht="11.25">
      <c r="B368" s="32"/>
      <c r="D368" s="158" t="s">
        <v>151</v>
      </c>
      <c r="F368" s="159" t="s">
        <v>547</v>
      </c>
      <c r="I368" s="160"/>
      <c r="L368" s="32"/>
      <c r="M368" s="161"/>
      <c r="T368" s="53"/>
      <c r="AT368" s="16" t="s">
        <v>151</v>
      </c>
      <c r="AU368" s="16" t="s">
        <v>89</v>
      </c>
    </row>
    <row r="369" spans="2:65" s="12" customFormat="1" ht="11.25">
      <c r="B369" s="143"/>
      <c r="D369" s="144" t="s">
        <v>136</v>
      </c>
      <c r="E369" s="145" t="s">
        <v>3</v>
      </c>
      <c r="F369" s="146" t="s">
        <v>267</v>
      </c>
      <c r="H369" s="147">
        <v>205.2</v>
      </c>
      <c r="I369" s="148"/>
      <c r="L369" s="143"/>
      <c r="M369" s="149"/>
      <c r="T369" s="150"/>
      <c r="AT369" s="145" t="s">
        <v>136</v>
      </c>
      <c r="AU369" s="145" t="s">
        <v>89</v>
      </c>
      <c r="AV369" s="12" t="s">
        <v>89</v>
      </c>
      <c r="AW369" s="12" t="s">
        <v>41</v>
      </c>
      <c r="AX369" s="12" t="s">
        <v>87</v>
      </c>
      <c r="AY369" s="145" t="s">
        <v>128</v>
      </c>
    </row>
    <row r="370" spans="2:65" s="1" customFormat="1" ht="16.5" customHeight="1">
      <c r="B370" s="128"/>
      <c r="C370" s="166" t="s">
        <v>548</v>
      </c>
      <c r="D370" s="166" t="s">
        <v>331</v>
      </c>
      <c r="E370" s="167" t="s">
        <v>549</v>
      </c>
      <c r="F370" s="168" t="s">
        <v>550</v>
      </c>
      <c r="G370" s="169" t="s">
        <v>186</v>
      </c>
      <c r="H370" s="170">
        <v>225.72</v>
      </c>
      <c r="I370" s="171"/>
      <c r="J370" s="172">
        <f>ROUND(I370*H370,2)</f>
        <v>0</v>
      </c>
      <c r="K370" s="173"/>
      <c r="L370" s="174"/>
      <c r="M370" s="175" t="s">
        <v>3</v>
      </c>
      <c r="N370" s="176" t="s">
        <v>50</v>
      </c>
      <c r="P370" s="139">
        <f>O370*H370</f>
        <v>0</v>
      </c>
      <c r="Q370" s="139">
        <v>4.0000000000000002E-4</v>
      </c>
      <c r="R370" s="139">
        <f>Q370*H370</f>
        <v>9.0288000000000007E-2</v>
      </c>
      <c r="S370" s="139">
        <v>0</v>
      </c>
      <c r="T370" s="140">
        <f>S370*H370</f>
        <v>0</v>
      </c>
      <c r="AR370" s="141" t="s">
        <v>232</v>
      </c>
      <c r="AT370" s="141" t="s">
        <v>331</v>
      </c>
      <c r="AU370" s="141" t="s">
        <v>89</v>
      </c>
      <c r="AY370" s="16" t="s">
        <v>128</v>
      </c>
      <c r="BE370" s="142">
        <f>IF(N370="základní",J370,0)</f>
        <v>0</v>
      </c>
      <c r="BF370" s="142">
        <f>IF(N370="snížená",J370,0)</f>
        <v>0</v>
      </c>
      <c r="BG370" s="142">
        <f>IF(N370="zákl. přenesená",J370,0)</f>
        <v>0</v>
      </c>
      <c r="BH370" s="142">
        <f>IF(N370="sníž. přenesená",J370,0)</f>
        <v>0</v>
      </c>
      <c r="BI370" s="142">
        <f>IF(N370="nulová",J370,0)</f>
        <v>0</v>
      </c>
      <c r="BJ370" s="16" t="s">
        <v>87</v>
      </c>
      <c r="BK370" s="142">
        <f>ROUND(I370*H370,2)</f>
        <v>0</v>
      </c>
      <c r="BL370" s="16" t="s">
        <v>134</v>
      </c>
      <c r="BM370" s="141" t="s">
        <v>551</v>
      </c>
    </row>
    <row r="371" spans="2:65" s="12" customFormat="1" ht="11.25">
      <c r="B371" s="143"/>
      <c r="D371" s="144" t="s">
        <v>136</v>
      </c>
      <c r="E371" s="145" t="s">
        <v>3</v>
      </c>
      <c r="F371" s="146" t="s">
        <v>552</v>
      </c>
      <c r="H371" s="147">
        <v>225.72</v>
      </c>
      <c r="I371" s="148"/>
      <c r="L371" s="143"/>
      <c r="M371" s="149"/>
      <c r="T371" s="150"/>
      <c r="AT371" s="145" t="s">
        <v>136</v>
      </c>
      <c r="AU371" s="145" t="s">
        <v>89</v>
      </c>
      <c r="AV371" s="12" t="s">
        <v>89</v>
      </c>
      <c r="AW371" s="12" t="s">
        <v>41</v>
      </c>
      <c r="AX371" s="12" t="s">
        <v>87</v>
      </c>
      <c r="AY371" s="145" t="s">
        <v>128</v>
      </c>
    </row>
    <row r="372" spans="2:65" s="1" customFormat="1" ht="24.2" customHeight="1">
      <c r="B372" s="128"/>
      <c r="C372" s="129" t="s">
        <v>553</v>
      </c>
      <c r="D372" s="129" t="s">
        <v>130</v>
      </c>
      <c r="E372" s="130" t="s">
        <v>554</v>
      </c>
      <c r="F372" s="131" t="s">
        <v>555</v>
      </c>
      <c r="G372" s="132" t="s">
        <v>133</v>
      </c>
      <c r="H372" s="133">
        <v>259.74299999999999</v>
      </c>
      <c r="I372" s="134"/>
      <c r="J372" s="135">
        <f>ROUND(I372*H372,2)</f>
        <v>0</v>
      </c>
      <c r="K372" s="136"/>
      <c r="L372" s="32"/>
      <c r="M372" s="137" t="s">
        <v>3</v>
      </c>
      <c r="N372" s="138" t="s">
        <v>50</v>
      </c>
      <c r="P372" s="139">
        <f>O372*H372</f>
        <v>0</v>
      </c>
      <c r="Q372" s="139">
        <v>1.9967999999999999</v>
      </c>
      <c r="R372" s="139">
        <f>Q372*H372</f>
        <v>518.65482239999994</v>
      </c>
      <c r="S372" s="139">
        <v>0</v>
      </c>
      <c r="T372" s="140">
        <f>S372*H372</f>
        <v>0</v>
      </c>
      <c r="AR372" s="141" t="s">
        <v>134</v>
      </c>
      <c r="AT372" s="141" t="s">
        <v>130</v>
      </c>
      <c r="AU372" s="141" t="s">
        <v>89</v>
      </c>
      <c r="AY372" s="16" t="s">
        <v>128</v>
      </c>
      <c r="BE372" s="142">
        <f>IF(N372="základní",J372,0)</f>
        <v>0</v>
      </c>
      <c r="BF372" s="142">
        <f>IF(N372="snížená",J372,0)</f>
        <v>0</v>
      </c>
      <c r="BG372" s="142">
        <f>IF(N372="zákl. přenesená",J372,0)</f>
        <v>0</v>
      </c>
      <c r="BH372" s="142">
        <f>IF(N372="sníž. přenesená",J372,0)</f>
        <v>0</v>
      </c>
      <c r="BI372" s="142">
        <f>IF(N372="nulová",J372,0)</f>
        <v>0</v>
      </c>
      <c r="BJ372" s="16" t="s">
        <v>87</v>
      </c>
      <c r="BK372" s="142">
        <f>ROUND(I372*H372,2)</f>
        <v>0</v>
      </c>
      <c r="BL372" s="16" t="s">
        <v>134</v>
      </c>
      <c r="BM372" s="141" t="s">
        <v>556</v>
      </c>
    </row>
    <row r="373" spans="2:65" s="1" customFormat="1" ht="11.25">
      <c r="B373" s="32"/>
      <c r="D373" s="158" t="s">
        <v>151</v>
      </c>
      <c r="F373" s="159" t="s">
        <v>557</v>
      </c>
      <c r="I373" s="160"/>
      <c r="L373" s="32"/>
      <c r="M373" s="161"/>
      <c r="T373" s="53"/>
      <c r="AT373" s="16" t="s">
        <v>151</v>
      </c>
      <c r="AU373" s="16" t="s">
        <v>89</v>
      </c>
    </row>
    <row r="374" spans="2:65" s="12" customFormat="1" ht="11.25">
      <c r="B374" s="143"/>
      <c r="D374" s="144" t="s">
        <v>136</v>
      </c>
      <c r="E374" s="145" t="s">
        <v>3</v>
      </c>
      <c r="F374" s="146" t="s">
        <v>558</v>
      </c>
      <c r="H374" s="147">
        <v>56</v>
      </c>
      <c r="I374" s="148"/>
      <c r="L374" s="143"/>
      <c r="M374" s="149"/>
      <c r="T374" s="150"/>
      <c r="AT374" s="145" t="s">
        <v>136</v>
      </c>
      <c r="AU374" s="145" t="s">
        <v>89</v>
      </c>
      <c r="AV374" s="12" t="s">
        <v>89</v>
      </c>
      <c r="AW374" s="12" t="s">
        <v>41</v>
      </c>
      <c r="AX374" s="12" t="s">
        <v>79</v>
      </c>
      <c r="AY374" s="145" t="s">
        <v>128</v>
      </c>
    </row>
    <row r="375" spans="2:65" s="12" customFormat="1" ht="11.25">
      <c r="B375" s="143"/>
      <c r="D375" s="144" t="s">
        <v>136</v>
      </c>
      <c r="E375" s="145" t="s">
        <v>3</v>
      </c>
      <c r="F375" s="146" t="s">
        <v>559</v>
      </c>
      <c r="H375" s="147">
        <v>5.4</v>
      </c>
      <c r="I375" s="148"/>
      <c r="L375" s="143"/>
      <c r="M375" s="149"/>
      <c r="T375" s="150"/>
      <c r="AT375" s="145" t="s">
        <v>136</v>
      </c>
      <c r="AU375" s="145" t="s">
        <v>89</v>
      </c>
      <c r="AV375" s="12" t="s">
        <v>89</v>
      </c>
      <c r="AW375" s="12" t="s">
        <v>41</v>
      </c>
      <c r="AX375" s="12" t="s">
        <v>79</v>
      </c>
      <c r="AY375" s="145" t="s">
        <v>128</v>
      </c>
    </row>
    <row r="376" spans="2:65" s="12" customFormat="1" ht="11.25">
      <c r="B376" s="143"/>
      <c r="D376" s="144" t="s">
        <v>136</v>
      </c>
      <c r="E376" s="145" t="s">
        <v>3</v>
      </c>
      <c r="F376" s="146" t="s">
        <v>560</v>
      </c>
      <c r="H376" s="147">
        <v>36</v>
      </c>
      <c r="I376" s="148"/>
      <c r="L376" s="143"/>
      <c r="M376" s="149"/>
      <c r="T376" s="150"/>
      <c r="AT376" s="145" t="s">
        <v>136</v>
      </c>
      <c r="AU376" s="145" t="s">
        <v>89</v>
      </c>
      <c r="AV376" s="12" t="s">
        <v>89</v>
      </c>
      <c r="AW376" s="12" t="s">
        <v>41</v>
      </c>
      <c r="AX376" s="12" t="s">
        <v>79</v>
      </c>
      <c r="AY376" s="145" t="s">
        <v>128</v>
      </c>
    </row>
    <row r="377" spans="2:65" s="12" customFormat="1" ht="11.25">
      <c r="B377" s="143"/>
      <c r="D377" s="144" t="s">
        <v>136</v>
      </c>
      <c r="E377" s="145" t="s">
        <v>3</v>
      </c>
      <c r="F377" s="146" t="s">
        <v>561</v>
      </c>
      <c r="H377" s="147">
        <v>29.335000000000001</v>
      </c>
      <c r="I377" s="148"/>
      <c r="L377" s="143"/>
      <c r="M377" s="149"/>
      <c r="T377" s="150"/>
      <c r="AT377" s="145" t="s">
        <v>136</v>
      </c>
      <c r="AU377" s="145" t="s">
        <v>89</v>
      </c>
      <c r="AV377" s="12" t="s">
        <v>89</v>
      </c>
      <c r="AW377" s="12" t="s">
        <v>41</v>
      </c>
      <c r="AX377" s="12" t="s">
        <v>79</v>
      </c>
      <c r="AY377" s="145" t="s">
        <v>128</v>
      </c>
    </row>
    <row r="378" spans="2:65" s="12" customFormat="1" ht="11.25">
      <c r="B378" s="143"/>
      <c r="D378" s="144" t="s">
        <v>136</v>
      </c>
      <c r="E378" s="145" t="s">
        <v>3</v>
      </c>
      <c r="F378" s="146" t="s">
        <v>562</v>
      </c>
      <c r="H378" s="147">
        <v>34.314999999999998</v>
      </c>
      <c r="I378" s="148"/>
      <c r="L378" s="143"/>
      <c r="M378" s="149"/>
      <c r="T378" s="150"/>
      <c r="AT378" s="145" t="s">
        <v>136</v>
      </c>
      <c r="AU378" s="145" t="s">
        <v>89</v>
      </c>
      <c r="AV378" s="12" t="s">
        <v>89</v>
      </c>
      <c r="AW378" s="12" t="s">
        <v>41</v>
      </c>
      <c r="AX378" s="12" t="s">
        <v>79</v>
      </c>
      <c r="AY378" s="145" t="s">
        <v>128</v>
      </c>
    </row>
    <row r="379" spans="2:65" s="12" customFormat="1" ht="11.25">
      <c r="B379" s="143"/>
      <c r="D379" s="144" t="s">
        <v>136</v>
      </c>
      <c r="E379" s="145" t="s">
        <v>3</v>
      </c>
      <c r="F379" s="146" t="s">
        <v>563</v>
      </c>
      <c r="H379" s="147">
        <v>46.722999999999999</v>
      </c>
      <c r="I379" s="148"/>
      <c r="L379" s="143"/>
      <c r="M379" s="149"/>
      <c r="T379" s="150"/>
      <c r="AT379" s="145" t="s">
        <v>136</v>
      </c>
      <c r="AU379" s="145" t="s">
        <v>89</v>
      </c>
      <c r="AV379" s="12" t="s">
        <v>89</v>
      </c>
      <c r="AW379" s="12" t="s">
        <v>41</v>
      </c>
      <c r="AX379" s="12" t="s">
        <v>79</v>
      </c>
      <c r="AY379" s="145" t="s">
        <v>128</v>
      </c>
    </row>
    <row r="380" spans="2:65" s="12" customFormat="1" ht="11.25">
      <c r="B380" s="143"/>
      <c r="D380" s="144" t="s">
        <v>136</v>
      </c>
      <c r="E380" s="145" t="s">
        <v>3</v>
      </c>
      <c r="F380" s="146" t="s">
        <v>564</v>
      </c>
      <c r="H380" s="147">
        <v>51.97</v>
      </c>
      <c r="I380" s="148"/>
      <c r="L380" s="143"/>
      <c r="M380" s="149"/>
      <c r="T380" s="150"/>
      <c r="AT380" s="145" t="s">
        <v>136</v>
      </c>
      <c r="AU380" s="145" t="s">
        <v>89</v>
      </c>
      <c r="AV380" s="12" t="s">
        <v>89</v>
      </c>
      <c r="AW380" s="12" t="s">
        <v>41</v>
      </c>
      <c r="AX380" s="12" t="s">
        <v>79</v>
      </c>
      <c r="AY380" s="145" t="s">
        <v>128</v>
      </c>
    </row>
    <row r="381" spans="2:65" s="13" customFormat="1" ht="11.25">
      <c r="B381" s="151"/>
      <c r="D381" s="144" t="s">
        <v>136</v>
      </c>
      <c r="E381" s="152" t="s">
        <v>3</v>
      </c>
      <c r="F381" s="153" t="s">
        <v>142</v>
      </c>
      <c r="H381" s="154">
        <v>259.74300000000005</v>
      </c>
      <c r="I381" s="155"/>
      <c r="L381" s="151"/>
      <c r="M381" s="156"/>
      <c r="T381" s="157"/>
      <c r="AT381" s="152" t="s">
        <v>136</v>
      </c>
      <c r="AU381" s="152" t="s">
        <v>89</v>
      </c>
      <c r="AV381" s="13" t="s">
        <v>134</v>
      </c>
      <c r="AW381" s="13" t="s">
        <v>41</v>
      </c>
      <c r="AX381" s="13" t="s">
        <v>87</v>
      </c>
      <c r="AY381" s="152" t="s">
        <v>128</v>
      </c>
    </row>
    <row r="382" spans="2:65" s="1" customFormat="1" ht="16.5" customHeight="1">
      <c r="B382" s="128"/>
      <c r="C382" s="129" t="s">
        <v>565</v>
      </c>
      <c r="D382" s="129" t="s">
        <v>130</v>
      </c>
      <c r="E382" s="130" t="s">
        <v>566</v>
      </c>
      <c r="F382" s="131" t="s">
        <v>567</v>
      </c>
      <c r="G382" s="132" t="s">
        <v>186</v>
      </c>
      <c r="H382" s="133">
        <v>865.14300000000003</v>
      </c>
      <c r="I382" s="134"/>
      <c r="J382" s="135">
        <f>ROUND(I382*H382,2)</f>
        <v>0</v>
      </c>
      <c r="K382" s="136"/>
      <c r="L382" s="32"/>
      <c r="M382" s="137" t="s">
        <v>3</v>
      </c>
      <c r="N382" s="138" t="s">
        <v>50</v>
      </c>
      <c r="P382" s="139">
        <f>O382*H382</f>
        <v>0</v>
      </c>
      <c r="Q382" s="139">
        <v>0</v>
      </c>
      <c r="R382" s="139">
        <f>Q382*H382</f>
        <v>0</v>
      </c>
      <c r="S382" s="139">
        <v>0</v>
      </c>
      <c r="T382" s="140">
        <f>S382*H382</f>
        <v>0</v>
      </c>
      <c r="AR382" s="141" t="s">
        <v>134</v>
      </c>
      <c r="AT382" s="141" t="s">
        <v>130</v>
      </c>
      <c r="AU382" s="141" t="s">
        <v>89</v>
      </c>
      <c r="AY382" s="16" t="s">
        <v>128</v>
      </c>
      <c r="BE382" s="142">
        <f>IF(N382="základní",J382,0)</f>
        <v>0</v>
      </c>
      <c r="BF382" s="142">
        <f>IF(N382="snížená",J382,0)</f>
        <v>0</v>
      </c>
      <c r="BG382" s="142">
        <f>IF(N382="zákl. přenesená",J382,0)</f>
        <v>0</v>
      </c>
      <c r="BH382" s="142">
        <f>IF(N382="sníž. přenesená",J382,0)</f>
        <v>0</v>
      </c>
      <c r="BI382" s="142">
        <f>IF(N382="nulová",J382,0)</f>
        <v>0</v>
      </c>
      <c r="BJ382" s="16" t="s">
        <v>87</v>
      </c>
      <c r="BK382" s="142">
        <f>ROUND(I382*H382,2)</f>
        <v>0</v>
      </c>
      <c r="BL382" s="16" t="s">
        <v>134</v>
      </c>
      <c r="BM382" s="141" t="s">
        <v>568</v>
      </c>
    </row>
    <row r="383" spans="2:65" s="1" customFormat="1" ht="11.25">
      <c r="B383" s="32"/>
      <c r="D383" s="158" t="s">
        <v>151</v>
      </c>
      <c r="F383" s="159" t="s">
        <v>569</v>
      </c>
      <c r="I383" s="160"/>
      <c r="L383" s="32"/>
      <c r="M383" s="161"/>
      <c r="T383" s="53"/>
      <c r="AT383" s="16" t="s">
        <v>151</v>
      </c>
      <c r="AU383" s="16" t="s">
        <v>89</v>
      </c>
    </row>
    <row r="384" spans="2:65" s="12" customFormat="1" ht="11.25">
      <c r="B384" s="143"/>
      <c r="D384" s="144" t="s">
        <v>136</v>
      </c>
      <c r="E384" s="145" t="s">
        <v>3</v>
      </c>
      <c r="F384" s="146" t="s">
        <v>570</v>
      </c>
      <c r="H384" s="147">
        <v>225</v>
      </c>
      <c r="I384" s="148"/>
      <c r="L384" s="143"/>
      <c r="M384" s="149"/>
      <c r="T384" s="150"/>
      <c r="AT384" s="145" t="s">
        <v>136</v>
      </c>
      <c r="AU384" s="145" t="s">
        <v>89</v>
      </c>
      <c r="AV384" s="12" t="s">
        <v>89</v>
      </c>
      <c r="AW384" s="12" t="s">
        <v>41</v>
      </c>
      <c r="AX384" s="12" t="s">
        <v>79</v>
      </c>
      <c r="AY384" s="145" t="s">
        <v>128</v>
      </c>
    </row>
    <row r="385" spans="2:65" s="12" customFormat="1" ht="11.25">
      <c r="B385" s="143"/>
      <c r="D385" s="144" t="s">
        <v>136</v>
      </c>
      <c r="E385" s="145" t="s">
        <v>3</v>
      </c>
      <c r="F385" s="146" t="s">
        <v>571</v>
      </c>
      <c r="H385" s="147">
        <v>9</v>
      </c>
      <c r="I385" s="148"/>
      <c r="L385" s="143"/>
      <c r="M385" s="149"/>
      <c r="T385" s="150"/>
      <c r="AT385" s="145" t="s">
        <v>136</v>
      </c>
      <c r="AU385" s="145" t="s">
        <v>89</v>
      </c>
      <c r="AV385" s="12" t="s">
        <v>89</v>
      </c>
      <c r="AW385" s="12" t="s">
        <v>41</v>
      </c>
      <c r="AX385" s="12" t="s">
        <v>79</v>
      </c>
      <c r="AY385" s="145" t="s">
        <v>128</v>
      </c>
    </row>
    <row r="386" spans="2:65" s="12" customFormat="1" ht="11.25">
      <c r="B386" s="143"/>
      <c r="D386" s="144" t="s">
        <v>136</v>
      </c>
      <c r="E386" s="145" t="s">
        <v>3</v>
      </c>
      <c r="F386" s="146" t="s">
        <v>572</v>
      </c>
      <c r="H386" s="147">
        <v>90</v>
      </c>
      <c r="I386" s="148"/>
      <c r="L386" s="143"/>
      <c r="M386" s="149"/>
      <c r="T386" s="150"/>
      <c r="AT386" s="145" t="s">
        <v>136</v>
      </c>
      <c r="AU386" s="145" t="s">
        <v>89</v>
      </c>
      <c r="AV386" s="12" t="s">
        <v>89</v>
      </c>
      <c r="AW386" s="12" t="s">
        <v>41</v>
      </c>
      <c r="AX386" s="12" t="s">
        <v>79</v>
      </c>
      <c r="AY386" s="145" t="s">
        <v>128</v>
      </c>
    </row>
    <row r="387" spans="2:65" s="12" customFormat="1" ht="11.25">
      <c r="B387" s="143"/>
      <c r="D387" s="144" t="s">
        <v>136</v>
      </c>
      <c r="E387" s="145" t="s">
        <v>3</v>
      </c>
      <c r="F387" s="146" t="s">
        <v>573</v>
      </c>
      <c r="H387" s="147">
        <v>541.14300000000003</v>
      </c>
      <c r="I387" s="148"/>
      <c r="L387" s="143"/>
      <c r="M387" s="149"/>
      <c r="T387" s="150"/>
      <c r="AT387" s="145" t="s">
        <v>136</v>
      </c>
      <c r="AU387" s="145" t="s">
        <v>89</v>
      </c>
      <c r="AV387" s="12" t="s">
        <v>89</v>
      </c>
      <c r="AW387" s="12" t="s">
        <v>41</v>
      </c>
      <c r="AX387" s="12" t="s">
        <v>79</v>
      </c>
      <c r="AY387" s="145" t="s">
        <v>128</v>
      </c>
    </row>
    <row r="388" spans="2:65" s="13" customFormat="1" ht="11.25">
      <c r="B388" s="151"/>
      <c r="D388" s="144" t="s">
        <v>136</v>
      </c>
      <c r="E388" s="152" t="s">
        <v>3</v>
      </c>
      <c r="F388" s="153" t="s">
        <v>142</v>
      </c>
      <c r="H388" s="154">
        <v>865.14300000000003</v>
      </c>
      <c r="I388" s="155"/>
      <c r="L388" s="151"/>
      <c r="M388" s="156"/>
      <c r="T388" s="157"/>
      <c r="AT388" s="152" t="s">
        <v>136</v>
      </c>
      <c r="AU388" s="152" t="s">
        <v>89</v>
      </c>
      <c r="AV388" s="13" t="s">
        <v>134</v>
      </c>
      <c r="AW388" s="13" t="s">
        <v>41</v>
      </c>
      <c r="AX388" s="13" t="s">
        <v>87</v>
      </c>
      <c r="AY388" s="152" t="s">
        <v>128</v>
      </c>
    </row>
    <row r="389" spans="2:65" s="1" customFormat="1" ht="24.2" customHeight="1">
      <c r="B389" s="128"/>
      <c r="C389" s="129" t="s">
        <v>574</v>
      </c>
      <c r="D389" s="129" t="s">
        <v>130</v>
      </c>
      <c r="E389" s="130" t="s">
        <v>575</v>
      </c>
      <c r="F389" s="131" t="s">
        <v>576</v>
      </c>
      <c r="G389" s="132" t="s">
        <v>186</v>
      </c>
      <c r="H389" s="133">
        <v>5.2530000000000001</v>
      </c>
      <c r="I389" s="134"/>
      <c r="J389" s="135">
        <f>ROUND(I389*H389,2)</f>
        <v>0</v>
      </c>
      <c r="K389" s="136"/>
      <c r="L389" s="32"/>
      <c r="M389" s="137" t="s">
        <v>3</v>
      </c>
      <c r="N389" s="138" t="s">
        <v>50</v>
      </c>
      <c r="P389" s="139">
        <f>O389*H389</f>
        <v>0</v>
      </c>
      <c r="Q389" s="139">
        <v>1.1297900000000001</v>
      </c>
      <c r="R389" s="139">
        <f>Q389*H389</f>
        <v>5.9347868700000008</v>
      </c>
      <c r="S389" s="139">
        <v>0</v>
      </c>
      <c r="T389" s="140">
        <f>S389*H389</f>
        <v>0</v>
      </c>
      <c r="AR389" s="141" t="s">
        <v>134</v>
      </c>
      <c r="AT389" s="141" t="s">
        <v>130</v>
      </c>
      <c r="AU389" s="141" t="s">
        <v>89</v>
      </c>
      <c r="AY389" s="16" t="s">
        <v>128</v>
      </c>
      <c r="BE389" s="142">
        <f>IF(N389="základní",J389,0)</f>
        <v>0</v>
      </c>
      <c r="BF389" s="142">
        <f>IF(N389="snížená",J389,0)</f>
        <v>0</v>
      </c>
      <c r="BG389" s="142">
        <f>IF(N389="zákl. přenesená",J389,0)</f>
        <v>0</v>
      </c>
      <c r="BH389" s="142">
        <f>IF(N389="sníž. přenesená",J389,0)</f>
        <v>0</v>
      </c>
      <c r="BI389" s="142">
        <f>IF(N389="nulová",J389,0)</f>
        <v>0</v>
      </c>
      <c r="BJ389" s="16" t="s">
        <v>87</v>
      </c>
      <c r="BK389" s="142">
        <f>ROUND(I389*H389,2)</f>
        <v>0</v>
      </c>
      <c r="BL389" s="16" t="s">
        <v>134</v>
      </c>
      <c r="BM389" s="141" t="s">
        <v>577</v>
      </c>
    </row>
    <row r="390" spans="2:65" s="1" customFormat="1" ht="11.25">
      <c r="B390" s="32"/>
      <c r="D390" s="158" t="s">
        <v>151</v>
      </c>
      <c r="F390" s="159" t="s">
        <v>578</v>
      </c>
      <c r="I390" s="160"/>
      <c r="L390" s="32"/>
      <c r="M390" s="161"/>
      <c r="T390" s="53"/>
      <c r="AT390" s="16" t="s">
        <v>151</v>
      </c>
      <c r="AU390" s="16" t="s">
        <v>89</v>
      </c>
    </row>
    <row r="391" spans="2:65" s="12" customFormat="1" ht="11.25">
      <c r="B391" s="143"/>
      <c r="D391" s="144" t="s">
        <v>136</v>
      </c>
      <c r="E391" s="145" t="s">
        <v>3</v>
      </c>
      <c r="F391" s="146" t="s">
        <v>518</v>
      </c>
      <c r="H391" s="147">
        <v>5.2530000000000001</v>
      </c>
      <c r="I391" s="148"/>
      <c r="L391" s="143"/>
      <c r="M391" s="149"/>
      <c r="T391" s="150"/>
      <c r="AT391" s="145" t="s">
        <v>136</v>
      </c>
      <c r="AU391" s="145" t="s">
        <v>89</v>
      </c>
      <c r="AV391" s="12" t="s">
        <v>89</v>
      </c>
      <c r="AW391" s="12" t="s">
        <v>41</v>
      </c>
      <c r="AX391" s="12" t="s">
        <v>87</v>
      </c>
      <c r="AY391" s="145" t="s">
        <v>128</v>
      </c>
    </row>
    <row r="392" spans="2:65" s="1" customFormat="1" ht="24.2" customHeight="1">
      <c r="B392" s="128"/>
      <c r="C392" s="129" t="s">
        <v>579</v>
      </c>
      <c r="D392" s="129" t="s">
        <v>130</v>
      </c>
      <c r="E392" s="130" t="s">
        <v>580</v>
      </c>
      <c r="F392" s="131" t="s">
        <v>581</v>
      </c>
      <c r="G392" s="132" t="s">
        <v>133</v>
      </c>
      <c r="H392" s="133">
        <v>17.28</v>
      </c>
      <c r="I392" s="134"/>
      <c r="J392" s="135">
        <f>ROUND(I392*H392,2)</f>
        <v>0</v>
      </c>
      <c r="K392" s="136"/>
      <c r="L392" s="32"/>
      <c r="M392" s="137" t="s">
        <v>3</v>
      </c>
      <c r="N392" s="138" t="s">
        <v>50</v>
      </c>
      <c r="P392" s="139">
        <f>O392*H392</f>
        <v>0</v>
      </c>
      <c r="Q392" s="139">
        <v>2.3199999999999998</v>
      </c>
      <c r="R392" s="139">
        <f>Q392*H392</f>
        <v>40.089599999999997</v>
      </c>
      <c r="S392" s="139">
        <v>0</v>
      </c>
      <c r="T392" s="140">
        <f>S392*H392</f>
        <v>0</v>
      </c>
      <c r="AR392" s="141" t="s">
        <v>134</v>
      </c>
      <c r="AT392" s="141" t="s">
        <v>130</v>
      </c>
      <c r="AU392" s="141" t="s">
        <v>89</v>
      </c>
      <c r="AY392" s="16" t="s">
        <v>128</v>
      </c>
      <c r="BE392" s="142">
        <f>IF(N392="základní",J392,0)</f>
        <v>0</v>
      </c>
      <c r="BF392" s="142">
        <f>IF(N392="snížená",J392,0)</f>
        <v>0</v>
      </c>
      <c r="BG392" s="142">
        <f>IF(N392="zákl. přenesená",J392,0)</f>
        <v>0</v>
      </c>
      <c r="BH392" s="142">
        <f>IF(N392="sníž. přenesená",J392,0)</f>
        <v>0</v>
      </c>
      <c r="BI392" s="142">
        <f>IF(N392="nulová",J392,0)</f>
        <v>0</v>
      </c>
      <c r="BJ392" s="16" t="s">
        <v>87</v>
      </c>
      <c r="BK392" s="142">
        <f>ROUND(I392*H392,2)</f>
        <v>0</v>
      </c>
      <c r="BL392" s="16" t="s">
        <v>134</v>
      </c>
      <c r="BM392" s="141" t="s">
        <v>582</v>
      </c>
    </row>
    <row r="393" spans="2:65" s="1" customFormat="1" ht="11.25">
      <c r="B393" s="32"/>
      <c r="D393" s="158" t="s">
        <v>151</v>
      </c>
      <c r="F393" s="159" t="s">
        <v>583</v>
      </c>
      <c r="I393" s="160"/>
      <c r="L393" s="32"/>
      <c r="M393" s="161"/>
      <c r="T393" s="53"/>
      <c r="AT393" s="16" t="s">
        <v>151</v>
      </c>
      <c r="AU393" s="16" t="s">
        <v>89</v>
      </c>
    </row>
    <row r="394" spans="2:65" s="12" customFormat="1" ht="11.25">
      <c r="B394" s="143"/>
      <c r="D394" s="144" t="s">
        <v>136</v>
      </c>
      <c r="E394" s="145" t="s">
        <v>3</v>
      </c>
      <c r="F394" s="146" t="s">
        <v>584</v>
      </c>
      <c r="H394" s="147">
        <v>17.28</v>
      </c>
      <c r="I394" s="148"/>
      <c r="L394" s="143"/>
      <c r="M394" s="149"/>
      <c r="T394" s="150"/>
      <c r="AT394" s="145" t="s">
        <v>136</v>
      </c>
      <c r="AU394" s="145" t="s">
        <v>89</v>
      </c>
      <c r="AV394" s="12" t="s">
        <v>89</v>
      </c>
      <c r="AW394" s="12" t="s">
        <v>41</v>
      </c>
      <c r="AX394" s="12" t="s">
        <v>87</v>
      </c>
      <c r="AY394" s="145" t="s">
        <v>128</v>
      </c>
    </row>
    <row r="395" spans="2:65" s="11" customFormat="1" ht="22.9" customHeight="1">
      <c r="B395" s="116"/>
      <c r="D395" s="117" t="s">
        <v>78</v>
      </c>
      <c r="E395" s="126" t="s">
        <v>160</v>
      </c>
      <c r="F395" s="126" t="s">
        <v>585</v>
      </c>
      <c r="I395" s="119"/>
      <c r="J395" s="127">
        <f>BK395</f>
        <v>0</v>
      </c>
      <c r="L395" s="116"/>
      <c r="M395" s="121"/>
      <c r="P395" s="122">
        <f>SUM(P396:P410)</f>
        <v>0</v>
      </c>
      <c r="R395" s="122">
        <f>SUM(R396:R410)</f>
        <v>29.6</v>
      </c>
      <c r="T395" s="123">
        <f>SUM(T396:T410)</f>
        <v>0</v>
      </c>
      <c r="AR395" s="117" t="s">
        <v>87</v>
      </c>
      <c r="AT395" s="124" t="s">
        <v>78</v>
      </c>
      <c r="AU395" s="124" t="s">
        <v>87</v>
      </c>
      <c r="AY395" s="117" t="s">
        <v>128</v>
      </c>
      <c r="BK395" s="125">
        <f>SUM(BK396:BK410)</f>
        <v>0</v>
      </c>
    </row>
    <row r="396" spans="2:65" s="1" customFormat="1" ht="21.75" customHeight="1">
      <c r="B396" s="128"/>
      <c r="C396" s="129" t="s">
        <v>586</v>
      </c>
      <c r="D396" s="129" t="s">
        <v>130</v>
      </c>
      <c r="E396" s="130" t="s">
        <v>587</v>
      </c>
      <c r="F396" s="131" t="s">
        <v>588</v>
      </c>
      <c r="G396" s="132" t="s">
        <v>186</v>
      </c>
      <c r="H396" s="133">
        <v>205.2</v>
      </c>
      <c r="I396" s="134"/>
      <c r="J396" s="135">
        <f>ROUND(I396*H396,2)</f>
        <v>0</v>
      </c>
      <c r="K396" s="136"/>
      <c r="L396" s="32"/>
      <c r="M396" s="137" t="s">
        <v>3</v>
      </c>
      <c r="N396" s="138" t="s">
        <v>50</v>
      </c>
      <c r="P396" s="139">
        <f>O396*H396</f>
        <v>0</v>
      </c>
      <c r="Q396" s="139">
        <v>0</v>
      </c>
      <c r="R396" s="139">
        <f>Q396*H396</f>
        <v>0</v>
      </c>
      <c r="S396" s="139">
        <v>0</v>
      </c>
      <c r="T396" s="140">
        <f>S396*H396</f>
        <v>0</v>
      </c>
      <c r="AR396" s="141" t="s">
        <v>134</v>
      </c>
      <c r="AT396" s="141" t="s">
        <v>130</v>
      </c>
      <c r="AU396" s="141" t="s">
        <v>89</v>
      </c>
      <c r="AY396" s="16" t="s">
        <v>128</v>
      </c>
      <c r="BE396" s="142">
        <f>IF(N396="základní",J396,0)</f>
        <v>0</v>
      </c>
      <c r="BF396" s="142">
        <f>IF(N396="snížená",J396,0)</f>
        <v>0</v>
      </c>
      <c r="BG396" s="142">
        <f>IF(N396="zákl. přenesená",J396,0)</f>
        <v>0</v>
      </c>
      <c r="BH396" s="142">
        <f>IF(N396="sníž. přenesená",J396,0)</f>
        <v>0</v>
      </c>
      <c r="BI396" s="142">
        <f>IF(N396="nulová",J396,0)</f>
        <v>0</v>
      </c>
      <c r="BJ396" s="16" t="s">
        <v>87</v>
      </c>
      <c r="BK396" s="142">
        <f>ROUND(I396*H396,2)</f>
        <v>0</v>
      </c>
      <c r="BL396" s="16" t="s">
        <v>134</v>
      </c>
      <c r="BM396" s="141" t="s">
        <v>589</v>
      </c>
    </row>
    <row r="397" spans="2:65" s="1" customFormat="1" ht="11.25">
      <c r="B397" s="32"/>
      <c r="D397" s="158" t="s">
        <v>151</v>
      </c>
      <c r="F397" s="159" t="s">
        <v>590</v>
      </c>
      <c r="I397" s="160"/>
      <c r="L397" s="32"/>
      <c r="M397" s="161"/>
      <c r="T397" s="53"/>
      <c r="AT397" s="16" t="s">
        <v>151</v>
      </c>
      <c r="AU397" s="16" t="s">
        <v>89</v>
      </c>
    </row>
    <row r="398" spans="2:65" s="12" customFormat="1" ht="11.25">
      <c r="B398" s="143"/>
      <c r="D398" s="144" t="s">
        <v>136</v>
      </c>
      <c r="E398" s="145" t="s">
        <v>3</v>
      </c>
      <c r="F398" s="146" t="s">
        <v>267</v>
      </c>
      <c r="H398" s="147">
        <v>205.2</v>
      </c>
      <c r="I398" s="148"/>
      <c r="L398" s="143"/>
      <c r="M398" s="149"/>
      <c r="T398" s="150"/>
      <c r="AT398" s="145" t="s">
        <v>136</v>
      </c>
      <c r="AU398" s="145" t="s">
        <v>89</v>
      </c>
      <c r="AV398" s="12" t="s">
        <v>89</v>
      </c>
      <c r="AW398" s="12" t="s">
        <v>41</v>
      </c>
      <c r="AX398" s="12" t="s">
        <v>87</v>
      </c>
      <c r="AY398" s="145" t="s">
        <v>128</v>
      </c>
    </row>
    <row r="399" spans="2:65" s="1" customFormat="1" ht="21.75" customHeight="1">
      <c r="B399" s="128"/>
      <c r="C399" s="129" t="s">
        <v>591</v>
      </c>
      <c r="D399" s="129" t="s">
        <v>130</v>
      </c>
      <c r="E399" s="130" t="s">
        <v>592</v>
      </c>
      <c r="F399" s="131" t="s">
        <v>593</v>
      </c>
      <c r="G399" s="132" t="s">
        <v>186</v>
      </c>
      <c r="H399" s="133">
        <v>294</v>
      </c>
      <c r="I399" s="134"/>
      <c r="J399" s="135">
        <f>ROUND(I399*H399,2)</f>
        <v>0</v>
      </c>
      <c r="K399" s="136"/>
      <c r="L399" s="32"/>
      <c r="M399" s="137" t="s">
        <v>3</v>
      </c>
      <c r="N399" s="138" t="s">
        <v>50</v>
      </c>
      <c r="P399" s="139">
        <f>O399*H399</f>
        <v>0</v>
      </c>
      <c r="Q399" s="139">
        <v>0</v>
      </c>
      <c r="R399" s="139">
        <f>Q399*H399</f>
        <v>0</v>
      </c>
      <c r="S399" s="139">
        <v>0</v>
      </c>
      <c r="T399" s="140">
        <f>S399*H399</f>
        <v>0</v>
      </c>
      <c r="AR399" s="141" t="s">
        <v>134</v>
      </c>
      <c r="AT399" s="141" t="s">
        <v>130</v>
      </c>
      <c r="AU399" s="141" t="s">
        <v>89</v>
      </c>
      <c r="AY399" s="16" t="s">
        <v>128</v>
      </c>
      <c r="BE399" s="142">
        <f>IF(N399="základní",J399,0)</f>
        <v>0</v>
      </c>
      <c r="BF399" s="142">
        <f>IF(N399="snížená",J399,0)</f>
        <v>0</v>
      </c>
      <c r="BG399" s="142">
        <f>IF(N399="zákl. přenesená",J399,0)</f>
        <v>0</v>
      </c>
      <c r="BH399" s="142">
        <f>IF(N399="sníž. přenesená",J399,0)</f>
        <v>0</v>
      </c>
      <c r="BI399" s="142">
        <f>IF(N399="nulová",J399,0)</f>
        <v>0</v>
      </c>
      <c r="BJ399" s="16" t="s">
        <v>87</v>
      </c>
      <c r="BK399" s="142">
        <f>ROUND(I399*H399,2)</f>
        <v>0</v>
      </c>
      <c r="BL399" s="16" t="s">
        <v>134</v>
      </c>
      <c r="BM399" s="141" t="s">
        <v>594</v>
      </c>
    </row>
    <row r="400" spans="2:65" s="1" customFormat="1" ht="11.25">
      <c r="B400" s="32"/>
      <c r="D400" s="158" t="s">
        <v>151</v>
      </c>
      <c r="F400" s="159" t="s">
        <v>595</v>
      </c>
      <c r="I400" s="160"/>
      <c r="L400" s="32"/>
      <c r="M400" s="161"/>
      <c r="T400" s="53"/>
      <c r="AT400" s="16" t="s">
        <v>151</v>
      </c>
      <c r="AU400" s="16" t="s">
        <v>89</v>
      </c>
    </row>
    <row r="401" spans="2:65" s="12" customFormat="1" ht="11.25">
      <c r="B401" s="143"/>
      <c r="D401" s="144" t="s">
        <v>136</v>
      </c>
      <c r="E401" s="145" t="s">
        <v>3</v>
      </c>
      <c r="F401" s="146" t="s">
        <v>596</v>
      </c>
      <c r="H401" s="147">
        <v>294</v>
      </c>
      <c r="I401" s="148"/>
      <c r="L401" s="143"/>
      <c r="M401" s="149"/>
      <c r="T401" s="150"/>
      <c r="AT401" s="145" t="s">
        <v>136</v>
      </c>
      <c r="AU401" s="145" t="s">
        <v>89</v>
      </c>
      <c r="AV401" s="12" t="s">
        <v>89</v>
      </c>
      <c r="AW401" s="12" t="s">
        <v>41</v>
      </c>
      <c r="AX401" s="12" t="s">
        <v>87</v>
      </c>
      <c r="AY401" s="145" t="s">
        <v>128</v>
      </c>
    </row>
    <row r="402" spans="2:65" s="1" customFormat="1" ht="24.2" customHeight="1">
      <c r="B402" s="128"/>
      <c r="C402" s="129" t="s">
        <v>597</v>
      </c>
      <c r="D402" s="129" t="s">
        <v>130</v>
      </c>
      <c r="E402" s="130" t="s">
        <v>598</v>
      </c>
      <c r="F402" s="131" t="s">
        <v>599</v>
      </c>
      <c r="G402" s="132" t="s">
        <v>186</v>
      </c>
      <c r="H402" s="133">
        <v>205.2</v>
      </c>
      <c r="I402" s="134"/>
      <c r="J402" s="135">
        <f>ROUND(I402*H402,2)</f>
        <v>0</v>
      </c>
      <c r="K402" s="136"/>
      <c r="L402" s="32"/>
      <c r="M402" s="137" t="s">
        <v>3</v>
      </c>
      <c r="N402" s="138" t="s">
        <v>50</v>
      </c>
      <c r="P402" s="139">
        <f>O402*H402</f>
        <v>0</v>
      </c>
      <c r="Q402" s="139">
        <v>0</v>
      </c>
      <c r="R402" s="139">
        <f>Q402*H402</f>
        <v>0</v>
      </c>
      <c r="S402" s="139">
        <v>0</v>
      </c>
      <c r="T402" s="140">
        <f>S402*H402</f>
        <v>0</v>
      </c>
      <c r="AR402" s="141" t="s">
        <v>134</v>
      </c>
      <c r="AT402" s="141" t="s">
        <v>130</v>
      </c>
      <c r="AU402" s="141" t="s">
        <v>89</v>
      </c>
      <c r="AY402" s="16" t="s">
        <v>128</v>
      </c>
      <c r="BE402" s="142">
        <f>IF(N402="základní",J402,0)</f>
        <v>0</v>
      </c>
      <c r="BF402" s="142">
        <f>IF(N402="snížená",J402,0)</f>
        <v>0</v>
      </c>
      <c r="BG402" s="142">
        <f>IF(N402="zákl. přenesená",J402,0)</f>
        <v>0</v>
      </c>
      <c r="BH402" s="142">
        <f>IF(N402="sníž. přenesená",J402,0)</f>
        <v>0</v>
      </c>
      <c r="BI402" s="142">
        <f>IF(N402="nulová",J402,0)</f>
        <v>0</v>
      </c>
      <c r="BJ402" s="16" t="s">
        <v>87</v>
      </c>
      <c r="BK402" s="142">
        <f>ROUND(I402*H402,2)</f>
        <v>0</v>
      </c>
      <c r="BL402" s="16" t="s">
        <v>134</v>
      </c>
      <c r="BM402" s="141" t="s">
        <v>600</v>
      </c>
    </row>
    <row r="403" spans="2:65" s="1" customFormat="1" ht="11.25">
      <c r="B403" s="32"/>
      <c r="D403" s="158" t="s">
        <v>151</v>
      </c>
      <c r="F403" s="159" t="s">
        <v>601</v>
      </c>
      <c r="I403" s="160"/>
      <c r="L403" s="32"/>
      <c r="M403" s="161"/>
      <c r="T403" s="53"/>
      <c r="AT403" s="16" t="s">
        <v>151</v>
      </c>
      <c r="AU403" s="16" t="s">
        <v>89</v>
      </c>
    </row>
    <row r="404" spans="2:65" s="12" customFormat="1" ht="11.25">
      <c r="B404" s="143"/>
      <c r="D404" s="144" t="s">
        <v>136</v>
      </c>
      <c r="E404" s="145" t="s">
        <v>3</v>
      </c>
      <c r="F404" s="146" t="s">
        <v>267</v>
      </c>
      <c r="H404" s="147">
        <v>205.2</v>
      </c>
      <c r="I404" s="148"/>
      <c r="L404" s="143"/>
      <c r="M404" s="149"/>
      <c r="T404" s="150"/>
      <c r="AT404" s="145" t="s">
        <v>136</v>
      </c>
      <c r="AU404" s="145" t="s">
        <v>89</v>
      </c>
      <c r="AV404" s="12" t="s">
        <v>89</v>
      </c>
      <c r="AW404" s="12" t="s">
        <v>41</v>
      </c>
      <c r="AX404" s="12" t="s">
        <v>87</v>
      </c>
      <c r="AY404" s="145" t="s">
        <v>128</v>
      </c>
    </row>
    <row r="405" spans="2:65" s="1" customFormat="1" ht="24.2" customHeight="1">
      <c r="B405" s="128"/>
      <c r="C405" s="129" t="s">
        <v>602</v>
      </c>
      <c r="D405" s="129" t="s">
        <v>130</v>
      </c>
      <c r="E405" s="130" t="s">
        <v>603</v>
      </c>
      <c r="F405" s="131" t="s">
        <v>604</v>
      </c>
      <c r="G405" s="132" t="s">
        <v>186</v>
      </c>
      <c r="H405" s="133">
        <v>294</v>
      </c>
      <c r="I405" s="134"/>
      <c r="J405" s="135">
        <f>ROUND(I405*H405,2)</f>
        <v>0</v>
      </c>
      <c r="K405" s="136"/>
      <c r="L405" s="32"/>
      <c r="M405" s="137" t="s">
        <v>3</v>
      </c>
      <c r="N405" s="138" t="s">
        <v>50</v>
      </c>
      <c r="P405" s="139">
        <f>O405*H405</f>
        <v>0</v>
      </c>
      <c r="Q405" s="139">
        <v>0</v>
      </c>
      <c r="R405" s="139">
        <f>Q405*H405</f>
        <v>0</v>
      </c>
      <c r="S405" s="139">
        <v>0</v>
      </c>
      <c r="T405" s="140">
        <f>S405*H405</f>
        <v>0</v>
      </c>
      <c r="AR405" s="141" t="s">
        <v>134</v>
      </c>
      <c r="AT405" s="141" t="s">
        <v>130</v>
      </c>
      <c r="AU405" s="141" t="s">
        <v>89</v>
      </c>
      <c r="AY405" s="16" t="s">
        <v>128</v>
      </c>
      <c r="BE405" s="142">
        <f>IF(N405="základní",J405,0)</f>
        <v>0</v>
      </c>
      <c r="BF405" s="142">
        <f>IF(N405="snížená",J405,0)</f>
        <v>0</v>
      </c>
      <c r="BG405" s="142">
        <f>IF(N405="zákl. přenesená",J405,0)</f>
        <v>0</v>
      </c>
      <c r="BH405" s="142">
        <f>IF(N405="sníž. přenesená",J405,0)</f>
        <v>0</v>
      </c>
      <c r="BI405" s="142">
        <f>IF(N405="nulová",J405,0)</f>
        <v>0</v>
      </c>
      <c r="BJ405" s="16" t="s">
        <v>87</v>
      </c>
      <c r="BK405" s="142">
        <f>ROUND(I405*H405,2)</f>
        <v>0</v>
      </c>
      <c r="BL405" s="16" t="s">
        <v>134</v>
      </c>
      <c r="BM405" s="141" t="s">
        <v>605</v>
      </c>
    </row>
    <row r="406" spans="2:65" s="1" customFormat="1" ht="11.25">
      <c r="B406" s="32"/>
      <c r="D406" s="158" t="s">
        <v>151</v>
      </c>
      <c r="F406" s="159" t="s">
        <v>606</v>
      </c>
      <c r="I406" s="160"/>
      <c r="L406" s="32"/>
      <c r="M406" s="161"/>
      <c r="T406" s="53"/>
      <c r="AT406" s="16" t="s">
        <v>151</v>
      </c>
      <c r="AU406" s="16" t="s">
        <v>89</v>
      </c>
    </row>
    <row r="407" spans="2:65" s="12" customFormat="1" ht="11.25">
      <c r="B407" s="143"/>
      <c r="D407" s="144" t="s">
        <v>136</v>
      </c>
      <c r="E407" s="145" t="s">
        <v>3</v>
      </c>
      <c r="F407" s="146" t="s">
        <v>596</v>
      </c>
      <c r="H407" s="147">
        <v>294</v>
      </c>
      <c r="I407" s="148"/>
      <c r="L407" s="143"/>
      <c r="M407" s="149"/>
      <c r="T407" s="150"/>
      <c r="AT407" s="145" t="s">
        <v>136</v>
      </c>
      <c r="AU407" s="145" t="s">
        <v>89</v>
      </c>
      <c r="AV407" s="12" t="s">
        <v>89</v>
      </c>
      <c r="AW407" s="12" t="s">
        <v>41</v>
      </c>
      <c r="AX407" s="12" t="s">
        <v>87</v>
      </c>
      <c r="AY407" s="145" t="s">
        <v>128</v>
      </c>
    </row>
    <row r="408" spans="2:65" s="1" customFormat="1" ht="24.2" customHeight="1">
      <c r="B408" s="128"/>
      <c r="C408" s="129" t="s">
        <v>607</v>
      </c>
      <c r="D408" s="129" t="s">
        <v>130</v>
      </c>
      <c r="E408" s="130" t="s">
        <v>608</v>
      </c>
      <c r="F408" s="131" t="s">
        <v>609</v>
      </c>
      <c r="G408" s="132" t="s">
        <v>133</v>
      </c>
      <c r="H408" s="133">
        <v>20</v>
      </c>
      <c r="I408" s="134"/>
      <c r="J408" s="135">
        <f>ROUND(I408*H408,2)</f>
        <v>0</v>
      </c>
      <c r="K408" s="136"/>
      <c r="L408" s="32"/>
      <c r="M408" s="137" t="s">
        <v>3</v>
      </c>
      <c r="N408" s="138" t="s">
        <v>50</v>
      </c>
      <c r="P408" s="139">
        <f>O408*H408</f>
        <v>0</v>
      </c>
      <c r="Q408" s="139">
        <v>1.48</v>
      </c>
      <c r="R408" s="139">
        <f>Q408*H408</f>
        <v>29.6</v>
      </c>
      <c r="S408" s="139">
        <v>0</v>
      </c>
      <c r="T408" s="140">
        <f>S408*H408</f>
        <v>0</v>
      </c>
      <c r="AR408" s="141" t="s">
        <v>134</v>
      </c>
      <c r="AT408" s="141" t="s">
        <v>130</v>
      </c>
      <c r="AU408" s="141" t="s">
        <v>89</v>
      </c>
      <c r="AY408" s="16" t="s">
        <v>128</v>
      </c>
      <c r="BE408" s="142">
        <f>IF(N408="základní",J408,0)</f>
        <v>0</v>
      </c>
      <c r="BF408" s="142">
        <f>IF(N408="snížená",J408,0)</f>
        <v>0</v>
      </c>
      <c r="BG408" s="142">
        <f>IF(N408="zákl. přenesená",J408,0)</f>
        <v>0</v>
      </c>
      <c r="BH408" s="142">
        <f>IF(N408="sníž. přenesená",J408,0)</f>
        <v>0</v>
      </c>
      <c r="BI408" s="142">
        <f>IF(N408="nulová",J408,0)</f>
        <v>0</v>
      </c>
      <c r="BJ408" s="16" t="s">
        <v>87</v>
      </c>
      <c r="BK408" s="142">
        <f>ROUND(I408*H408,2)</f>
        <v>0</v>
      </c>
      <c r="BL408" s="16" t="s">
        <v>134</v>
      </c>
      <c r="BM408" s="141" t="s">
        <v>610</v>
      </c>
    </row>
    <row r="409" spans="2:65" s="1" customFormat="1" ht="11.25">
      <c r="B409" s="32"/>
      <c r="D409" s="158" t="s">
        <v>151</v>
      </c>
      <c r="F409" s="159" t="s">
        <v>611</v>
      </c>
      <c r="I409" s="160"/>
      <c r="L409" s="32"/>
      <c r="M409" s="161"/>
      <c r="T409" s="53"/>
      <c r="AT409" s="16" t="s">
        <v>151</v>
      </c>
      <c r="AU409" s="16" t="s">
        <v>89</v>
      </c>
    </row>
    <row r="410" spans="2:65" s="12" customFormat="1" ht="11.25">
      <c r="B410" s="143"/>
      <c r="D410" s="144" t="s">
        <v>136</v>
      </c>
      <c r="E410" s="145" t="s">
        <v>3</v>
      </c>
      <c r="F410" s="146" t="s">
        <v>237</v>
      </c>
      <c r="H410" s="147">
        <v>20</v>
      </c>
      <c r="I410" s="148"/>
      <c r="L410" s="143"/>
      <c r="M410" s="149"/>
      <c r="T410" s="150"/>
      <c r="AT410" s="145" t="s">
        <v>136</v>
      </c>
      <c r="AU410" s="145" t="s">
        <v>89</v>
      </c>
      <c r="AV410" s="12" t="s">
        <v>89</v>
      </c>
      <c r="AW410" s="12" t="s">
        <v>41</v>
      </c>
      <c r="AX410" s="12" t="s">
        <v>87</v>
      </c>
      <c r="AY410" s="145" t="s">
        <v>128</v>
      </c>
    </row>
    <row r="411" spans="2:65" s="11" customFormat="1" ht="22.9" customHeight="1">
      <c r="B411" s="116"/>
      <c r="D411" s="117" t="s">
        <v>78</v>
      </c>
      <c r="E411" s="126" t="s">
        <v>232</v>
      </c>
      <c r="F411" s="126" t="s">
        <v>612</v>
      </c>
      <c r="I411" s="119"/>
      <c r="J411" s="127">
        <f>BK411</f>
        <v>0</v>
      </c>
      <c r="L411" s="116"/>
      <c r="M411" s="121"/>
      <c r="P411" s="122">
        <f>SUM(P412:P432)</f>
        <v>0</v>
      </c>
      <c r="R411" s="122">
        <f>SUM(R412:R432)</f>
        <v>0.76947200000000004</v>
      </c>
      <c r="T411" s="123">
        <f>SUM(T412:T432)</f>
        <v>0</v>
      </c>
      <c r="AR411" s="117" t="s">
        <v>87</v>
      </c>
      <c r="AT411" s="124" t="s">
        <v>78</v>
      </c>
      <c r="AU411" s="124" t="s">
        <v>87</v>
      </c>
      <c r="AY411" s="117" t="s">
        <v>128</v>
      </c>
      <c r="BK411" s="125">
        <f>SUM(BK412:BK432)</f>
        <v>0</v>
      </c>
    </row>
    <row r="412" spans="2:65" s="1" customFormat="1" ht="16.5" customHeight="1">
      <c r="B412" s="128"/>
      <c r="C412" s="166" t="s">
        <v>613</v>
      </c>
      <c r="D412" s="166" t="s">
        <v>331</v>
      </c>
      <c r="E412" s="167" t="s">
        <v>614</v>
      </c>
      <c r="F412" s="168" t="s">
        <v>615</v>
      </c>
      <c r="G412" s="169" t="s">
        <v>616</v>
      </c>
      <c r="H412" s="170">
        <v>16.059999999999999</v>
      </c>
      <c r="I412" s="171"/>
      <c r="J412" s="172">
        <f>ROUND(I412*H412,2)</f>
        <v>0</v>
      </c>
      <c r="K412" s="173"/>
      <c r="L412" s="174"/>
      <c r="M412" s="175" t="s">
        <v>3</v>
      </c>
      <c r="N412" s="176" t="s">
        <v>50</v>
      </c>
      <c r="P412" s="139">
        <f>O412*H412</f>
        <v>0</v>
      </c>
      <c r="Q412" s="139">
        <v>9.1999999999999998E-3</v>
      </c>
      <c r="R412" s="139">
        <f>Q412*H412</f>
        <v>0.14775199999999999</v>
      </c>
      <c r="S412" s="139">
        <v>0</v>
      </c>
      <c r="T412" s="140">
        <f>S412*H412</f>
        <v>0</v>
      </c>
      <c r="AR412" s="141" t="s">
        <v>232</v>
      </c>
      <c r="AT412" s="141" t="s">
        <v>331</v>
      </c>
      <c r="AU412" s="141" t="s">
        <v>89</v>
      </c>
      <c r="AY412" s="16" t="s">
        <v>128</v>
      </c>
      <c r="BE412" s="142">
        <f>IF(N412="základní",J412,0)</f>
        <v>0</v>
      </c>
      <c r="BF412" s="142">
        <f>IF(N412="snížená",J412,0)</f>
        <v>0</v>
      </c>
      <c r="BG412" s="142">
        <f>IF(N412="zákl. přenesená",J412,0)</f>
        <v>0</v>
      </c>
      <c r="BH412" s="142">
        <f>IF(N412="sníž. přenesená",J412,0)</f>
        <v>0</v>
      </c>
      <c r="BI412" s="142">
        <f>IF(N412="nulová",J412,0)</f>
        <v>0</v>
      </c>
      <c r="BJ412" s="16" t="s">
        <v>87</v>
      </c>
      <c r="BK412" s="142">
        <f>ROUND(I412*H412,2)</f>
        <v>0</v>
      </c>
      <c r="BL412" s="16" t="s">
        <v>134</v>
      </c>
      <c r="BM412" s="141" t="s">
        <v>617</v>
      </c>
    </row>
    <row r="413" spans="2:65" s="12" customFormat="1" ht="11.25">
      <c r="B413" s="143"/>
      <c r="D413" s="144" t="s">
        <v>136</v>
      </c>
      <c r="E413" s="145" t="s">
        <v>3</v>
      </c>
      <c r="F413" s="146" t="s">
        <v>618</v>
      </c>
      <c r="H413" s="147">
        <v>16.059999999999999</v>
      </c>
      <c r="I413" s="148"/>
      <c r="L413" s="143"/>
      <c r="M413" s="149"/>
      <c r="T413" s="150"/>
      <c r="AT413" s="145" t="s">
        <v>136</v>
      </c>
      <c r="AU413" s="145" t="s">
        <v>89</v>
      </c>
      <c r="AV413" s="12" t="s">
        <v>89</v>
      </c>
      <c r="AW413" s="12" t="s">
        <v>41</v>
      </c>
      <c r="AX413" s="12" t="s">
        <v>87</v>
      </c>
      <c r="AY413" s="145" t="s">
        <v>128</v>
      </c>
    </row>
    <row r="414" spans="2:65" s="1" customFormat="1" ht="16.5" customHeight="1">
      <c r="B414" s="128"/>
      <c r="C414" s="129" t="s">
        <v>619</v>
      </c>
      <c r="D414" s="129" t="s">
        <v>130</v>
      </c>
      <c r="E414" s="130" t="s">
        <v>620</v>
      </c>
      <c r="F414" s="131" t="s">
        <v>621</v>
      </c>
      <c r="G414" s="132" t="s">
        <v>481</v>
      </c>
      <c r="H414" s="133">
        <v>1</v>
      </c>
      <c r="I414" s="134"/>
      <c r="J414" s="135">
        <f>ROUND(I414*H414,2)</f>
        <v>0</v>
      </c>
      <c r="K414" s="136"/>
      <c r="L414" s="32"/>
      <c r="M414" s="137" t="s">
        <v>3</v>
      </c>
      <c r="N414" s="138" t="s">
        <v>50</v>
      </c>
      <c r="P414" s="139">
        <f>O414*H414</f>
        <v>0</v>
      </c>
      <c r="Q414" s="139">
        <v>0.41556999999999999</v>
      </c>
      <c r="R414" s="139">
        <f>Q414*H414</f>
        <v>0.41556999999999999</v>
      </c>
      <c r="S414" s="139">
        <v>0</v>
      </c>
      <c r="T414" s="140">
        <f>S414*H414</f>
        <v>0</v>
      </c>
      <c r="AR414" s="141" t="s">
        <v>134</v>
      </c>
      <c r="AT414" s="141" t="s">
        <v>130</v>
      </c>
      <c r="AU414" s="141" t="s">
        <v>89</v>
      </c>
      <c r="AY414" s="16" t="s">
        <v>128</v>
      </c>
      <c r="BE414" s="142">
        <f>IF(N414="základní",J414,0)</f>
        <v>0</v>
      </c>
      <c r="BF414" s="142">
        <f>IF(N414="snížená",J414,0)</f>
        <v>0</v>
      </c>
      <c r="BG414" s="142">
        <f>IF(N414="zákl. přenesená",J414,0)</f>
        <v>0</v>
      </c>
      <c r="BH414" s="142">
        <f>IF(N414="sníž. přenesená",J414,0)</f>
        <v>0</v>
      </c>
      <c r="BI414" s="142">
        <f>IF(N414="nulová",J414,0)</f>
        <v>0</v>
      </c>
      <c r="BJ414" s="16" t="s">
        <v>87</v>
      </c>
      <c r="BK414" s="142">
        <f>ROUND(I414*H414,2)</f>
        <v>0</v>
      </c>
      <c r="BL414" s="16" t="s">
        <v>134</v>
      </c>
      <c r="BM414" s="141" t="s">
        <v>622</v>
      </c>
    </row>
    <row r="415" spans="2:65" s="12" customFormat="1" ht="11.25">
      <c r="B415" s="143"/>
      <c r="D415" s="144" t="s">
        <v>136</v>
      </c>
      <c r="E415" s="145" t="s">
        <v>3</v>
      </c>
      <c r="F415" s="146" t="s">
        <v>87</v>
      </c>
      <c r="H415" s="147">
        <v>1</v>
      </c>
      <c r="I415" s="148"/>
      <c r="L415" s="143"/>
      <c r="M415" s="149"/>
      <c r="T415" s="150"/>
      <c r="AT415" s="145" t="s">
        <v>136</v>
      </c>
      <c r="AU415" s="145" t="s">
        <v>89</v>
      </c>
      <c r="AV415" s="12" t="s">
        <v>89</v>
      </c>
      <c r="AW415" s="12" t="s">
        <v>41</v>
      </c>
      <c r="AX415" s="12" t="s">
        <v>87</v>
      </c>
      <c r="AY415" s="145" t="s">
        <v>128</v>
      </c>
    </row>
    <row r="416" spans="2:65" s="1" customFormat="1" ht="21.75" customHeight="1">
      <c r="B416" s="128"/>
      <c r="C416" s="129" t="s">
        <v>623</v>
      </c>
      <c r="D416" s="129" t="s">
        <v>130</v>
      </c>
      <c r="E416" s="130" t="s">
        <v>624</v>
      </c>
      <c r="F416" s="131" t="s">
        <v>625</v>
      </c>
      <c r="G416" s="132" t="s">
        <v>616</v>
      </c>
      <c r="H416" s="133">
        <v>14.6</v>
      </c>
      <c r="I416" s="134"/>
      <c r="J416" s="135">
        <f>ROUND(I416*H416,2)</f>
        <v>0</v>
      </c>
      <c r="K416" s="136"/>
      <c r="L416" s="32"/>
      <c r="M416" s="137" t="s">
        <v>3</v>
      </c>
      <c r="N416" s="138" t="s">
        <v>50</v>
      </c>
      <c r="P416" s="139">
        <f>O416*H416</f>
        <v>0</v>
      </c>
      <c r="Q416" s="139">
        <v>3.0000000000000001E-5</v>
      </c>
      <c r="R416" s="139">
        <f>Q416*H416</f>
        <v>4.3800000000000002E-4</v>
      </c>
      <c r="S416" s="139">
        <v>0</v>
      </c>
      <c r="T416" s="140">
        <f>S416*H416</f>
        <v>0</v>
      </c>
      <c r="AR416" s="141" t="s">
        <v>134</v>
      </c>
      <c r="AT416" s="141" t="s">
        <v>130</v>
      </c>
      <c r="AU416" s="141" t="s">
        <v>89</v>
      </c>
      <c r="AY416" s="16" t="s">
        <v>128</v>
      </c>
      <c r="BE416" s="142">
        <f>IF(N416="základní",J416,0)</f>
        <v>0</v>
      </c>
      <c r="BF416" s="142">
        <f>IF(N416="snížená",J416,0)</f>
        <v>0</v>
      </c>
      <c r="BG416" s="142">
        <f>IF(N416="zákl. přenesená",J416,0)</f>
        <v>0</v>
      </c>
      <c r="BH416" s="142">
        <f>IF(N416="sníž. přenesená",J416,0)</f>
        <v>0</v>
      </c>
      <c r="BI416" s="142">
        <f>IF(N416="nulová",J416,0)</f>
        <v>0</v>
      </c>
      <c r="BJ416" s="16" t="s">
        <v>87</v>
      </c>
      <c r="BK416" s="142">
        <f>ROUND(I416*H416,2)</f>
        <v>0</v>
      </c>
      <c r="BL416" s="16" t="s">
        <v>134</v>
      </c>
      <c r="BM416" s="141" t="s">
        <v>626</v>
      </c>
    </row>
    <row r="417" spans="2:65" s="1" customFormat="1" ht="11.25">
      <c r="B417" s="32"/>
      <c r="D417" s="158" t="s">
        <v>151</v>
      </c>
      <c r="F417" s="159" t="s">
        <v>627</v>
      </c>
      <c r="I417" s="160"/>
      <c r="L417" s="32"/>
      <c r="M417" s="161"/>
      <c r="T417" s="53"/>
      <c r="AT417" s="16" t="s">
        <v>151</v>
      </c>
      <c r="AU417" s="16" t="s">
        <v>89</v>
      </c>
    </row>
    <row r="418" spans="2:65" s="12" customFormat="1" ht="11.25">
      <c r="B418" s="143"/>
      <c r="D418" s="144" t="s">
        <v>136</v>
      </c>
      <c r="E418" s="145" t="s">
        <v>3</v>
      </c>
      <c r="F418" s="146" t="s">
        <v>628</v>
      </c>
      <c r="H418" s="147">
        <v>14.6</v>
      </c>
      <c r="I418" s="148"/>
      <c r="L418" s="143"/>
      <c r="M418" s="149"/>
      <c r="T418" s="150"/>
      <c r="AT418" s="145" t="s">
        <v>136</v>
      </c>
      <c r="AU418" s="145" t="s">
        <v>89</v>
      </c>
      <c r="AV418" s="12" t="s">
        <v>89</v>
      </c>
      <c r="AW418" s="12" t="s">
        <v>41</v>
      </c>
      <c r="AX418" s="12" t="s">
        <v>87</v>
      </c>
      <c r="AY418" s="145" t="s">
        <v>128</v>
      </c>
    </row>
    <row r="419" spans="2:65" s="1" customFormat="1" ht="16.5" customHeight="1">
      <c r="B419" s="128"/>
      <c r="C419" s="129" t="s">
        <v>629</v>
      </c>
      <c r="D419" s="129" t="s">
        <v>130</v>
      </c>
      <c r="E419" s="130" t="s">
        <v>630</v>
      </c>
      <c r="F419" s="131" t="s">
        <v>631</v>
      </c>
      <c r="G419" s="132" t="s">
        <v>133</v>
      </c>
      <c r="H419" s="133">
        <v>6.4240000000000004</v>
      </c>
      <c r="I419" s="134"/>
      <c r="J419" s="135">
        <f>ROUND(I419*H419,2)</f>
        <v>0</v>
      </c>
      <c r="K419" s="136"/>
      <c r="L419" s="32"/>
      <c r="M419" s="137" t="s">
        <v>3</v>
      </c>
      <c r="N419" s="138" t="s">
        <v>50</v>
      </c>
      <c r="P419" s="139">
        <f>O419*H419</f>
        <v>0</v>
      </c>
      <c r="Q419" s="139">
        <v>0</v>
      </c>
      <c r="R419" s="139">
        <f>Q419*H419</f>
        <v>0</v>
      </c>
      <c r="S419" s="139">
        <v>0</v>
      </c>
      <c r="T419" s="140">
        <f>S419*H419</f>
        <v>0</v>
      </c>
      <c r="AR419" s="141" t="s">
        <v>134</v>
      </c>
      <c r="AT419" s="141" t="s">
        <v>130</v>
      </c>
      <c r="AU419" s="141" t="s">
        <v>89</v>
      </c>
      <c r="AY419" s="16" t="s">
        <v>128</v>
      </c>
      <c r="BE419" s="142">
        <f>IF(N419="základní",J419,0)</f>
        <v>0</v>
      </c>
      <c r="BF419" s="142">
        <f>IF(N419="snížená",J419,0)</f>
        <v>0</v>
      </c>
      <c r="BG419" s="142">
        <f>IF(N419="zákl. přenesená",J419,0)</f>
        <v>0</v>
      </c>
      <c r="BH419" s="142">
        <f>IF(N419="sníž. přenesená",J419,0)</f>
        <v>0</v>
      </c>
      <c r="BI419" s="142">
        <f>IF(N419="nulová",J419,0)</f>
        <v>0</v>
      </c>
      <c r="BJ419" s="16" t="s">
        <v>87</v>
      </c>
      <c r="BK419" s="142">
        <f>ROUND(I419*H419,2)</f>
        <v>0</v>
      </c>
      <c r="BL419" s="16" t="s">
        <v>134</v>
      </c>
      <c r="BM419" s="141" t="s">
        <v>632</v>
      </c>
    </row>
    <row r="420" spans="2:65" s="1" customFormat="1" ht="11.25">
      <c r="B420" s="32"/>
      <c r="D420" s="158" t="s">
        <v>151</v>
      </c>
      <c r="F420" s="159" t="s">
        <v>633</v>
      </c>
      <c r="I420" s="160"/>
      <c r="L420" s="32"/>
      <c r="M420" s="161"/>
      <c r="T420" s="53"/>
      <c r="AT420" s="16" t="s">
        <v>151</v>
      </c>
      <c r="AU420" s="16" t="s">
        <v>89</v>
      </c>
    </row>
    <row r="421" spans="2:65" s="12" customFormat="1" ht="11.25">
      <c r="B421" s="143"/>
      <c r="D421" s="144" t="s">
        <v>136</v>
      </c>
      <c r="E421" s="145" t="s">
        <v>3</v>
      </c>
      <c r="F421" s="146" t="s">
        <v>634</v>
      </c>
      <c r="H421" s="147">
        <v>6.4240000000000004</v>
      </c>
      <c r="I421" s="148"/>
      <c r="L421" s="143"/>
      <c r="M421" s="149"/>
      <c r="T421" s="150"/>
      <c r="AT421" s="145" t="s">
        <v>136</v>
      </c>
      <c r="AU421" s="145" t="s">
        <v>89</v>
      </c>
      <c r="AV421" s="12" t="s">
        <v>89</v>
      </c>
      <c r="AW421" s="12" t="s">
        <v>41</v>
      </c>
      <c r="AX421" s="12" t="s">
        <v>87</v>
      </c>
      <c r="AY421" s="145" t="s">
        <v>128</v>
      </c>
    </row>
    <row r="422" spans="2:65" s="1" customFormat="1" ht="16.5" customHeight="1">
      <c r="B422" s="128"/>
      <c r="C422" s="129" t="s">
        <v>635</v>
      </c>
      <c r="D422" s="129" t="s">
        <v>130</v>
      </c>
      <c r="E422" s="130" t="s">
        <v>636</v>
      </c>
      <c r="F422" s="131" t="s">
        <v>637</v>
      </c>
      <c r="G422" s="132" t="s">
        <v>133</v>
      </c>
      <c r="H422" s="133">
        <v>12.24</v>
      </c>
      <c r="I422" s="134"/>
      <c r="J422" s="135">
        <f>ROUND(I422*H422,2)</f>
        <v>0</v>
      </c>
      <c r="K422" s="136"/>
      <c r="L422" s="32"/>
      <c r="M422" s="137" t="s">
        <v>3</v>
      </c>
      <c r="N422" s="138" t="s">
        <v>50</v>
      </c>
      <c r="P422" s="139">
        <f>O422*H422</f>
        <v>0</v>
      </c>
      <c r="Q422" s="139">
        <v>0</v>
      </c>
      <c r="R422" s="139">
        <f>Q422*H422</f>
        <v>0</v>
      </c>
      <c r="S422" s="139">
        <v>0</v>
      </c>
      <c r="T422" s="140">
        <f>S422*H422</f>
        <v>0</v>
      </c>
      <c r="AR422" s="141" t="s">
        <v>134</v>
      </c>
      <c r="AT422" s="141" t="s">
        <v>130</v>
      </c>
      <c r="AU422" s="141" t="s">
        <v>89</v>
      </c>
      <c r="AY422" s="16" t="s">
        <v>128</v>
      </c>
      <c r="BE422" s="142">
        <f>IF(N422="základní",J422,0)</f>
        <v>0</v>
      </c>
      <c r="BF422" s="142">
        <f>IF(N422="snížená",J422,0)</f>
        <v>0</v>
      </c>
      <c r="BG422" s="142">
        <f>IF(N422="zákl. přenesená",J422,0)</f>
        <v>0</v>
      </c>
      <c r="BH422" s="142">
        <f>IF(N422="sníž. přenesená",J422,0)</f>
        <v>0</v>
      </c>
      <c r="BI422" s="142">
        <f>IF(N422="nulová",J422,0)</f>
        <v>0</v>
      </c>
      <c r="BJ422" s="16" t="s">
        <v>87</v>
      </c>
      <c r="BK422" s="142">
        <f>ROUND(I422*H422,2)</f>
        <v>0</v>
      </c>
      <c r="BL422" s="16" t="s">
        <v>134</v>
      </c>
      <c r="BM422" s="141" t="s">
        <v>638</v>
      </c>
    </row>
    <row r="423" spans="2:65" s="1" customFormat="1" ht="11.25">
      <c r="B423" s="32"/>
      <c r="D423" s="158" t="s">
        <v>151</v>
      </c>
      <c r="F423" s="159" t="s">
        <v>639</v>
      </c>
      <c r="I423" s="160"/>
      <c r="L423" s="32"/>
      <c r="M423" s="161"/>
      <c r="T423" s="53"/>
      <c r="AT423" s="16" t="s">
        <v>151</v>
      </c>
      <c r="AU423" s="16" t="s">
        <v>89</v>
      </c>
    </row>
    <row r="424" spans="2:65" s="12" customFormat="1" ht="11.25">
      <c r="B424" s="143"/>
      <c r="D424" s="144" t="s">
        <v>136</v>
      </c>
      <c r="E424" s="145" t="s">
        <v>3</v>
      </c>
      <c r="F424" s="146" t="s">
        <v>640</v>
      </c>
      <c r="H424" s="147">
        <v>12.24</v>
      </c>
      <c r="I424" s="148"/>
      <c r="L424" s="143"/>
      <c r="M424" s="149"/>
      <c r="T424" s="150"/>
      <c r="AT424" s="145" t="s">
        <v>136</v>
      </c>
      <c r="AU424" s="145" t="s">
        <v>89</v>
      </c>
      <c r="AV424" s="12" t="s">
        <v>89</v>
      </c>
      <c r="AW424" s="12" t="s">
        <v>41</v>
      </c>
      <c r="AX424" s="12" t="s">
        <v>87</v>
      </c>
      <c r="AY424" s="145" t="s">
        <v>128</v>
      </c>
    </row>
    <row r="425" spans="2:65" s="1" customFormat="1" ht="16.5" customHeight="1">
      <c r="B425" s="128"/>
      <c r="C425" s="129" t="s">
        <v>641</v>
      </c>
      <c r="D425" s="129" t="s">
        <v>130</v>
      </c>
      <c r="E425" s="130" t="s">
        <v>642</v>
      </c>
      <c r="F425" s="131" t="s">
        <v>643</v>
      </c>
      <c r="G425" s="132" t="s">
        <v>186</v>
      </c>
      <c r="H425" s="133">
        <v>44.72</v>
      </c>
      <c r="I425" s="134"/>
      <c r="J425" s="135">
        <f>ROUND(I425*H425,2)</f>
        <v>0</v>
      </c>
      <c r="K425" s="136"/>
      <c r="L425" s="32"/>
      <c r="M425" s="137" t="s">
        <v>3</v>
      </c>
      <c r="N425" s="138" t="s">
        <v>50</v>
      </c>
      <c r="P425" s="139">
        <f>O425*H425</f>
        <v>0</v>
      </c>
      <c r="Q425" s="139">
        <v>4.5999999999999999E-3</v>
      </c>
      <c r="R425" s="139">
        <f>Q425*H425</f>
        <v>0.20571199999999998</v>
      </c>
      <c r="S425" s="139">
        <v>0</v>
      </c>
      <c r="T425" s="140">
        <f>S425*H425</f>
        <v>0</v>
      </c>
      <c r="AR425" s="141" t="s">
        <v>134</v>
      </c>
      <c r="AT425" s="141" t="s">
        <v>130</v>
      </c>
      <c r="AU425" s="141" t="s">
        <v>89</v>
      </c>
      <c r="AY425" s="16" t="s">
        <v>128</v>
      </c>
      <c r="BE425" s="142">
        <f>IF(N425="základní",J425,0)</f>
        <v>0</v>
      </c>
      <c r="BF425" s="142">
        <f>IF(N425="snížená",J425,0)</f>
        <v>0</v>
      </c>
      <c r="BG425" s="142">
        <f>IF(N425="zákl. přenesená",J425,0)</f>
        <v>0</v>
      </c>
      <c r="BH425" s="142">
        <f>IF(N425="sníž. přenesená",J425,0)</f>
        <v>0</v>
      </c>
      <c r="BI425" s="142">
        <f>IF(N425="nulová",J425,0)</f>
        <v>0</v>
      </c>
      <c r="BJ425" s="16" t="s">
        <v>87</v>
      </c>
      <c r="BK425" s="142">
        <f>ROUND(I425*H425,2)</f>
        <v>0</v>
      </c>
      <c r="BL425" s="16" t="s">
        <v>134</v>
      </c>
      <c r="BM425" s="141" t="s">
        <v>644</v>
      </c>
    </row>
    <row r="426" spans="2:65" s="1" customFormat="1" ht="11.25">
      <c r="B426" s="32"/>
      <c r="D426" s="158" t="s">
        <v>151</v>
      </c>
      <c r="F426" s="159" t="s">
        <v>645</v>
      </c>
      <c r="I426" s="160"/>
      <c r="L426" s="32"/>
      <c r="M426" s="161"/>
      <c r="T426" s="53"/>
      <c r="AT426" s="16" t="s">
        <v>151</v>
      </c>
      <c r="AU426" s="16" t="s">
        <v>89</v>
      </c>
    </row>
    <row r="427" spans="2:65" s="12" customFormat="1" ht="11.25">
      <c r="B427" s="143"/>
      <c r="D427" s="144" t="s">
        <v>136</v>
      </c>
      <c r="E427" s="145" t="s">
        <v>3</v>
      </c>
      <c r="F427" s="146" t="s">
        <v>646</v>
      </c>
      <c r="H427" s="147">
        <v>27.2</v>
      </c>
      <c r="I427" s="148"/>
      <c r="L427" s="143"/>
      <c r="M427" s="149"/>
      <c r="T427" s="150"/>
      <c r="AT427" s="145" t="s">
        <v>136</v>
      </c>
      <c r="AU427" s="145" t="s">
        <v>89</v>
      </c>
      <c r="AV427" s="12" t="s">
        <v>89</v>
      </c>
      <c r="AW427" s="12" t="s">
        <v>41</v>
      </c>
      <c r="AX427" s="12" t="s">
        <v>79</v>
      </c>
      <c r="AY427" s="145" t="s">
        <v>128</v>
      </c>
    </row>
    <row r="428" spans="2:65" s="12" customFormat="1" ht="11.25">
      <c r="B428" s="143"/>
      <c r="D428" s="144" t="s">
        <v>136</v>
      </c>
      <c r="E428" s="145" t="s">
        <v>3</v>
      </c>
      <c r="F428" s="146" t="s">
        <v>647</v>
      </c>
      <c r="H428" s="147">
        <v>17.52</v>
      </c>
      <c r="I428" s="148"/>
      <c r="L428" s="143"/>
      <c r="M428" s="149"/>
      <c r="T428" s="150"/>
      <c r="AT428" s="145" t="s">
        <v>136</v>
      </c>
      <c r="AU428" s="145" t="s">
        <v>89</v>
      </c>
      <c r="AV428" s="12" t="s">
        <v>89</v>
      </c>
      <c r="AW428" s="12" t="s">
        <v>41</v>
      </c>
      <c r="AX428" s="12" t="s">
        <v>79</v>
      </c>
      <c r="AY428" s="145" t="s">
        <v>128</v>
      </c>
    </row>
    <row r="429" spans="2:65" s="13" customFormat="1" ht="11.25">
      <c r="B429" s="151"/>
      <c r="D429" s="144" t="s">
        <v>136</v>
      </c>
      <c r="E429" s="152" t="s">
        <v>3</v>
      </c>
      <c r="F429" s="153" t="s">
        <v>142</v>
      </c>
      <c r="H429" s="154">
        <v>44.72</v>
      </c>
      <c r="I429" s="155"/>
      <c r="L429" s="151"/>
      <c r="M429" s="156"/>
      <c r="T429" s="157"/>
      <c r="AT429" s="152" t="s">
        <v>136</v>
      </c>
      <c r="AU429" s="152" t="s">
        <v>89</v>
      </c>
      <c r="AV429" s="13" t="s">
        <v>134</v>
      </c>
      <c r="AW429" s="13" t="s">
        <v>41</v>
      </c>
      <c r="AX429" s="13" t="s">
        <v>87</v>
      </c>
      <c r="AY429" s="152" t="s">
        <v>128</v>
      </c>
    </row>
    <row r="430" spans="2:65" s="1" customFormat="1" ht="16.5" customHeight="1">
      <c r="B430" s="128"/>
      <c r="C430" s="129" t="s">
        <v>648</v>
      </c>
      <c r="D430" s="129" t="s">
        <v>130</v>
      </c>
      <c r="E430" s="130" t="s">
        <v>649</v>
      </c>
      <c r="F430" s="131" t="s">
        <v>650</v>
      </c>
      <c r="G430" s="132" t="s">
        <v>186</v>
      </c>
      <c r="H430" s="133">
        <v>44.72</v>
      </c>
      <c r="I430" s="134"/>
      <c r="J430" s="135">
        <f>ROUND(I430*H430,2)</f>
        <v>0</v>
      </c>
      <c r="K430" s="136"/>
      <c r="L430" s="32"/>
      <c r="M430" s="137" t="s">
        <v>3</v>
      </c>
      <c r="N430" s="138" t="s">
        <v>50</v>
      </c>
      <c r="P430" s="139">
        <f>O430*H430</f>
        <v>0</v>
      </c>
      <c r="Q430" s="139">
        <v>0</v>
      </c>
      <c r="R430" s="139">
        <f>Q430*H430</f>
        <v>0</v>
      </c>
      <c r="S430" s="139">
        <v>0</v>
      </c>
      <c r="T430" s="140">
        <f>S430*H430</f>
        <v>0</v>
      </c>
      <c r="AR430" s="141" t="s">
        <v>134</v>
      </c>
      <c r="AT430" s="141" t="s">
        <v>130</v>
      </c>
      <c r="AU430" s="141" t="s">
        <v>89</v>
      </c>
      <c r="AY430" s="16" t="s">
        <v>128</v>
      </c>
      <c r="BE430" s="142">
        <f>IF(N430="základní",J430,0)</f>
        <v>0</v>
      </c>
      <c r="BF430" s="142">
        <f>IF(N430="snížená",J430,0)</f>
        <v>0</v>
      </c>
      <c r="BG430" s="142">
        <f>IF(N430="zákl. přenesená",J430,0)</f>
        <v>0</v>
      </c>
      <c r="BH430" s="142">
        <f>IF(N430="sníž. přenesená",J430,0)</f>
        <v>0</v>
      </c>
      <c r="BI430" s="142">
        <f>IF(N430="nulová",J430,0)</f>
        <v>0</v>
      </c>
      <c r="BJ430" s="16" t="s">
        <v>87</v>
      </c>
      <c r="BK430" s="142">
        <f>ROUND(I430*H430,2)</f>
        <v>0</v>
      </c>
      <c r="BL430" s="16" t="s">
        <v>134</v>
      </c>
      <c r="BM430" s="141" t="s">
        <v>651</v>
      </c>
    </row>
    <row r="431" spans="2:65" s="1" customFormat="1" ht="11.25">
      <c r="B431" s="32"/>
      <c r="D431" s="158" t="s">
        <v>151</v>
      </c>
      <c r="F431" s="159" t="s">
        <v>652</v>
      </c>
      <c r="I431" s="160"/>
      <c r="L431" s="32"/>
      <c r="M431" s="161"/>
      <c r="T431" s="53"/>
      <c r="AT431" s="16" t="s">
        <v>151</v>
      </c>
      <c r="AU431" s="16" t="s">
        <v>89</v>
      </c>
    </row>
    <row r="432" spans="2:65" s="12" customFormat="1" ht="11.25">
      <c r="B432" s="143"/>
      <c r="D432" s="144" t="s">
        <v>136</v>
      </c>
      <c r="E432" s="145" t="s">
        <v>3</v>
      </c>
      <c r="F432" s="146" t="s">
        <v>653</v>
      </c>
      <c r="H432" s="147">
        <v>44.72</v>
      </c>
      <c r="I432" s="148"/>
      <c r="L432" s="143"/>
      <c r="M432" s="149"/>
      <c r="T432" s="150"/>
      <c r="AT432" s="145" t="s">
        <v>136</v>
      </c>
      <c r="AU432" s="145" t="s">
        <v>89</v>
      </c>
      <c r="AV432" s="12" t="s">
        <v>89</v>
      </c>
      <c r="AW432" s="12" t="s">
        <v>41</v>
      </c>
      <c r="AX432" s="12" t="s">
        <v>87</v>
      </c>
      <c r="AY432" s="145" t="s">
        <v>128</v>
      </c>
    </row>
    <row r="433" spans="2:65" s="11" customFormat="1" ht="22.9" customHeight="1">
      <c r="B433" s="116"/>
      <c r="D433" s="117" t="s">
        <v>78</v>
      </c>
      <c r="E433" s="126" t="s">
        <v>156</v>
      </c>
      <c r="F433" s="126" t="s">
        <v>654</v>
      </c>
      <c r="I433" s="119"/>
      <c r="J433" s="127">
        <f>BK433</f>
        <v>0</v>
      </c>
      <c r="L433" s="116"/>
      <c r="M433" s="121"/>
      <c r="P433" s="122">
        <f>SUM(P434:P452)</f>
        <v>0</v>
      </c>
      <c r="R433" s="122">
        <f>SUM(R434:R452)</f>
        <v>0.84194455999999995</v>
      </c>
      <c r="T433" s="123">
        <f>SUM(T434:T452)</f>
        <v>0</v>
      </c>
      <c r="AR433" s="117" t="s">
        <v>87</v>
      </c>
      <c r="AT433" s="124" t="s">
        <v>78</v>
      </c>
      <c r="AU433" s="124" t="s">
        <v>87</v>
      </c>
      <c r="AY433" s="117" t="s">
        <v>128</v>
      </c>
      <c r="BK433" s="125">
        <f>SUM(BK434:BK452)</f>
        <v>0</v>
      </c>
    </row>
    <row r="434" spans="2:65" s="1" customFormat="1" ht="24.2" customHeight="1">
      <c r="B434" s="128"/>
      <c r="C434" s="129" t="s">
        <v>655</v>
      </c>
      <c r="D434" s="129" t="s">
        <v>130</v>
      </c>
      <c r="E434" s="130" t="s">
        <v>656</v>
      </c>
      <c r="F434" s="131" t="s">
        <v>657</v>
      </c>
      <c r="G434" s="132" t="s">
        <v>186</v>
      </c>
      <c r="H434" s="133">
        <v>1.772</v>
      </c>
      <c r="I434" s="134"/>
      <c r="J434" s="135">
        <f>ROUND(I434*H434,2)</f>
        <v>0</v>
      </c>
      <c r="K434" s="136"/>
      <c r="L434" s="32"/>
      <c r="M434" s="137" t="s">
        <v>3</v>
      </c>
      <c r="N434" s="138" t="s">
        <v>50</v>
      </c>
      <c r="P434" s="139">
        <f>O434*H434</f>
        <v>0</v>
      </c>
      <c r="Q434" s="139">
        <v>8.2460000000000006E-2</v>
      </c>
      <c r="R434" s="139">
        <f>Q434*H434</f>
        <v>0.14611912000000002</v>
      </c>
      <c r="S434" s="139">
        <v>0</v>
      </c>
      <c r="T434" s="140">
        <f>S434*H434</f>
        <v>0</v>
      </c>
      <c r="AR434" s="141" t="s">
        <v>134</v>
      </c>
      <c r="AT434" s="141" t="s">
        <v>130</v>
      </c>
      <c r="AU434" s="141" t="s">
        <v>89</v>
      </c>
      <c r="AY434" s="16" t="s">
        <v>128</v>
      </c>
      <c r="BE434" s="142">
        <f>IF(N434="základní",J434,0)</f>
        <v>0</v>
      </c>
      <c r="BF434" s="142">
        <f>IF(N434="snížená",J434,0)</f>
        <v>0</v>
      </c>
      <c r="BG434" s="142">
        <f>IF(N434="zákl. přenesená",J434,0)</f>
        <v>0</v>
      </c>
      <c r="BH434" s="142">
        <f>IF(N434="sníž. přenesená",J434,0)</f>
        <v>0</v>
      </c>
      <c r="BI434" s="142">
        <f>IF(N434="nulová",J434,0)</f>
        <v>0</v>
      </c>
      <c r="BJ434" s="16" t="s">
        <v>87</v>
      </c>
      <c r="BK434" s="142">
        <f>ROUND(I434*H434,2)</f>
        <v>0</v>
      </c>
      <c r="BL434" s="16" t="s">
        <v>134</v>
      </c>
      <c r="BM434" s="141" t="s">
        <v>658</v>
      </c>
    </row>
    <row r="435" spans="2:65" s="1" customFormat="1" ht="11.25">
      <c r="B435" s="32"/>
      <c r="D435" s="158" t="s">
        <v>151</v>
      </c>
      <c r="F435" s="159" t="s">
        <v>659</v>
      </c>
      <c r="I435" s="160"/>
      <c r="L435" s="32"/>
      <c r="M435" s="161"/>
      <c r="T435" s="53"/>
      <c r="AT435" s="16" t="s">
        <v>151</v>
      </c>
      <c r="AU435" s="16" t="s">
        <v>89</v>
      </c>
    </row>
    <row r="436" spans="2:65" s="12" customFormat="1" ht="11.25">
      <c r="B436" s="143"/>
      <c r="D436" s="144" t="s">
        <v>136</v>
      </c>
      <c r="E436" s="145" t="s">
        <v>3</v>
      </c>
      <c r="F436" s="146" t="s">
        <v>660</v>
      </c>
      <c r="H436" s="147">
        <v>1.772</v>
      </c>
      <c r="I436" s="148"/>
      <c r="L436" s="143"/>
      <c r="M436" s="149"/>
      <c r="T436" s="150"/>
      <c r="AT436" s="145" t="s">
        <v>136</v>
      </c>
      <c r="AU436" s="145" t="s">
        <v>89</v>
      </c>
      <c r="AV436" s="12" t="s">
        <v>89</v>
      </c>
      <c r="AW436" s="12" t="s">
        <v>41</v>
      </c>
      <c r="AX436" s="12" t="s">
        <v>87</v>
      </c>
      <c r="AY436" s="145" t="s">
        <v>128</v>
      </c>
    </row>
    <row r="437" spans="2:65" s="1" customFormat="1" ht="16.5" customHeight="1">
      <c r="B437" s="128"/>
      <c r="C437" s="166" t="s">
        <v>661</v>
      </c>
      <c r="D437" s="166" t="s">
        <v>331</v>
      </c>
      <c r="E437" s="167" t="s">
        <v>662</v>
      </c>
      <c r="F437" s="168" t="s">
        <v>663</v>
      </c>
      <c r="G437" s="169" t="s">
        <v>182</v>
      </c>
      <c r="H437" s="170">
        <v>1</v>
      </c>
      <c r="I437" s="171"/>
      <c r="J437" s="172">
        <f>ROUND(I437*H437,2)</f>
        <v>0</v>
      </c>
      <c r="K437" s="173"/>
      <c r="L437" s="174"/>
      <c r="M437" s="175" t="s">
        <v>3</v>
      </c>
      <c r="N437" s="176" t="s">
        <v>50</v>
      </c>
      <c r="P437" s="139">
        <f>O437*H437</f>
        <v>0</v>
      </c>
      <c r="Q437" s="139">
        <v>0.05</v>
      </c>
      <c r="R437" s="139">
        <f>Q437*H437</f>
        <v>0.05</v>
      </c>
      <c r="S437" s="139">
        <v>0</v>
      </c>
      <c r="T437" s="140">
        <f>S437*H437</f>
        <v>0</v>
      </c>
      <c r="AR437" s="141" t="s">
        <v>232</v>
      </c>
      <c r="AT437" s="141" t="s">
        <v>331</v>
      </c>
      <c r="AU437" s="141" t="s">
        <v>89</v>
      </c>
      <c r="AY437" s="16" t="s">
        <v>128</v>
      </c>
      <c r="BE437" s="142">
        <f>IF(N437="základní",J437,0)</f>
        <v>0</v>
      </c>
      <c r="BF437" s="142">
        <f>IF(N437="snížená",J437,0)</f>
        <v>0</v>
      </c>
      <c r="BG437" s="142">
        <f>IF(N437="zákl. přenesená",J437,0)</f>
        <v>0</v>
      </c>
      <c r="BH437" s="142">
        <f>IF(N437="sníž. přenesená",J437,0)</f>
        <v>0</v>
      </c>
      <c r="BI437" s="142">
        <f>IF(N437="nulová",J437,0)</f>
        <v>0</v>
      </c>
      <c r="BJ437" s="16" t="s">
        <v>87</v>
      </c>
      <c r="BK437" s="142">
        <f>ROUND(I437*H437,2)</f>
        <v>0</v>
      </c>
      <c r="BL437" s="16" t="s">
        <v>134</v>
      </c>
      <c r="BM437" s="141" t="s">
        <v>664</v>
      </c>
    </row>
    <row r="438" spans="2:65" s="12" customFormat="1" ht="11.25">
      <c r="B438" s="143"/>
      <c r="D438" s="144" t="s">
        <v>136</v>
      </c>
      <c r="E438" s="145" t="s">
        <v>3</v>
      </c>
      <c r="F438" s="146" t="s">
        <v>87</v>
      </c>
      <c r="H438" s="147">
        <v>1</v>
      </c>
      <c r="I438" s="148"/>
      <c r="L438" s="143"/>
      <c r="M438" s="149"/>
      <c r="T438" s="150"/>
      <c r="AT438" s="145" t="s">
        <v>136</v>
      </c>
      <c r="AU438" s="145" t="s">
        <v>89</v>
      </c>
      <c r="AV438" s="12" t="s">
        <v>89</v>
      </c>
      <c r="AW438" s="12" t="s">
        <v>41</v>
      </c>
      <c r="AX438" s="12" t="s">
        <v>87</v>
      </c>
      <c r="AY438" s="145" t="s">
        <v>128</v>
      </c>
    </row>
    <row r="439" spans="2:65" s="1" customFormat="1" ht="16.5" customHeight="1">
      <c r="B439" s="128"/>
      <c r="C439" s="166" t="s">
        <v>665</v>
      </c>
      <c r="D439" s="166" t="s">
        <v>331</v>
      </c>
      <c r="E439" s="167" t="s">
        <v>666</v>
      </c>
      <c r="F439" s="168" t="s">
        <v>667</v>
      </c>
      <c r="G439" s="169" t="s">
        <v>182</v>
      </c>
      <c r="H439" s="170">
        <v>1</v>
      </c>
      <c r="I439" s="171"/>
      <c r="J439" s="172">
        <f>ROUND(I439*H439,2)</f>
        <v>0</v>
      </c>
      <c r="K439" s="173"/>
      <c r="L439" s="174"/>
      <c r="M439" s="175" t="s">
        <v>3</v>
      </c>
      <c r="N439" s="176" t="s">
        <v>50</v>
      </c>
      <c r="P439" s="139">
        <f>O439*H439</f>
        <v>0</v>
      </c>
      <c r="Q439" s="139">
        <v>0.05</v>
      </c>
      <c r="R439" s="139">
        <f>Q439*H439</f>
        <v>0.05</v>
      </c>
      <c r="S439" s="139">
        <v>0</v>
      </c>
      <c r="T439" s="140">
        <f>S439*H439</f>
        <v>0</v>
      </c>
      <c r="AR439" s="141" t="s">
        <v>232</v>
      </c>
      <c r="AT439" s="141" t="s">
        <v>331</v>
      </c>
      <c r="AU439" s="141" t="s">
        <v>89</v>
      </c>
      <c r="AY439" s="16" t="s">
        <v>128</v>
      </c>
      <c r="BE439" s="142">
        <f>IF(N439="základní",J439,0)</f>
        <v>0</v>
      </c>
      <c r="BF439" s="142">
        <f>IF(N439="snížená",J439,0)</f>
        <v>0</v>
      </c>
      <c r="BG439" s="142">
        <f>IF(N439="zákl. přenesená",J439,0)</f>
        <v>0</v>
      </c>
      <c r="BH439" s="142">
        <f>IF(N439="sníž. přenesená",J439,0)</f>
        <v>0</v>
      </c>
      <c r="BI439" s="142">
        <f>IF(N439="nulová",J439,0)</f>
        <v>0</v>
      </c>
      <c r="BJ439" s="16" t="s">
        <v>87</v>
      </c>
      <c r="BK439" s="142">
        <f>ROUND(I439*H439,2)</f>
        <v>0</v>
      </c>
      <c r="BL439" s="16" t="s">
        <v>134</v>
      </c>
      <c r="BM439" s="141" t="s">
        <v>668</v>
      </c>
    </row>
    <row r="440" spans="2:65" s="12" customFormat="1" ht="11.25">
      <c r="B440" s="143"/>
      <c r="D440" s="144" t="s">
        <v>136</v>
      </c>
      <c r="E440" s="145" t="s">
        <v>3</v>
      </c>
      <c r="F440" s="146" t="s">
        <v>87</v>
      </c>
      <c r="H440" s="147">
        <v>1</v>
      </c>
      <c r="I440" s="148"/>
      <c r="L440" s="143"/>
      <c r="M440" s="149"/>
      <c r="T440" s="150"/>
      <c r="AT440" s="145" t="s">
        <v>136</v>
      </c>
      <c r="AU440" s="145" t="s">
        <v>89</v>
      </c>
      <c r="AV440" s="12" t="s">
        <v>89</v>
      </c>
      <c r="AW440" s="12" t="s">
        <v>41</v>
      </c>
      <c r="AX440" s="12" t="s">
        <v>87</v>
      </c>
      <c r="AY440" s="145" t="s">
        <v>128</v>
      </c>
    </row>
    <row r="441" spans="2:65" s="1" customFormat="1" ht="16.5" customHeight="1">
      <c r="B441" s="128"/>
      <c r="C441" s="166" t="s">
        <v>669</v>
      </c>
      <c r="D441" s="166" t="s">
        <v>331</v>
      </c>
      <c r="E441" s="167" t="s">
        <v>670</v>
      </c>
      <c r="F441" s="168" t="s">
        <v>671</v>
      </c>
      <c r="G441" s="169" t="s">
        <v>182</v>
      </c>
      <c r="H441" s="170">
        <v>1</v>
      </c>
      <c r="I441" s="171"/>
      <c r="J441" s="172">
        <f>ROUND(I441*H441,2)</f>
        <v>0</v>
      </c>
      <c r="K441" s="173"/>
      <c r="L441" s="174"/>
      <c r="M441" s="175" t="s">
        <v>3</v>
      </c>
      <c r="N441" s="176" t="s">
        <v>50</v>
      </c>
      <c r="P441" s="139">
        <f>O441*H441</f>
        <v>0</v>
      </c>
      <c r="Q441" s="139">
        <v>5.0000000000000001E-3</v>
      </c>
      <c r="R441" s="139">
        <f>Q441*H441</f>
        <v>5.0000000000000001E-3</v>
      </c>
      <c r="S441" s="139">
        <v>0</v>
      </c>
      <c r="T441" s="140">
        <f>S441*H441</f>
        <v>0</v>
      </c>
      <c r="AR441" s="141" t="s">
        <v>232</v>
      </c>
      <c r="AT441" s="141" t="s">
        <v>331</v>
      </c>
      <c r="AU441" s="141" t="s">
        <v>89</v>
      </c>
      <c r="AY441" s="16" t="s">
        <v>128</v>
      </c>
      <c r="BE441" s="142">
        <f>IF(N441="základní",J441,0)</f>
        <v>0</v>
      </c>
      <c r="BF441" s="142">
        <f>IF(N441="snížená",J441,0)</f>
        <v>0</v>
      </c>
      <c r="BG441" s="142">
        <f>IF(N441="zákl. přenesená",J441,0)</f>
        <v>0</v>
      </c>
      <c r="BH441" s="142">
        <f>IF(N441="sníž. přenesená",J441,0)</f>
        <v>0</v>
      </c>
      <c r="BI441" s="142">
        <f>IF(N441="nulová",J441,0)</f>
        <v>0</v>
      </c>
      <c r="BJ441" s="16" t="s">
        <v>87</v>
      </c>
      <c r="BK441" s="142">
        <f>ROUND(I441*H441,2)</f>
        <v>0</v>
      </c>
      <c r="BL441" s="16" t="s">
        <v>134</v>
      </c>
      <c r="BM441" s="141" t="s">
        <v>672</v>
      </c>
    </row>
    <row r="442" spans="2:65" s="12" customFormat="1" ht="11.25">
      <c r="B442" s="143"/>
      <c r="D442" s="144" t="s">
        <v>136</v>
      </c>
      <c r="E442" s="145" t="s">
        <v>3</v>
      </c>
      <c r="F442" s="146" t="s">
        <v>87</v>
      </c>
      <c r="H442" s="147">
        <v>1</v>
      </c>
      <c r="I442" s="148"/>
      <c r="L442" s="143"/>
      <c r="M442" s="149"/>
      <c r="T442" s="150"/>
      <c r="AT442" s="145" t="s">
        <v>136</v>
      </c>
      <c r="AU442" s="145" t="s">
        <v>89</v>
      </c>
      <c r="AV442" s="12" t="s">
        <v>89</v>
      </c>
      <c r="AW442" s="12" t="s">
        <v>41</v>
      </c>
      <c r="AX442" s="12" t="s">
        <v>87</v>
      </c>
      <c r="AY442" s="145" t="s">
        <v>128</v>
      </c>
    </row>
    <row r="443" spans="2:65" s="1" customFormat="1" ht="16.5" customHeight="1">
      <c r="B443" s="128"/>
      <c r="C443" s="129" t="s">
        <v>673</v>
      </c>
      <c r="D443" s="129" t="s">
        <v>130</v>
      </c>
      <c r="E443" s="130" t="s">
        <v>674</v>
      </c>
      <c r="F443" s="131" t="s">
        <v>675</v>
      </c>
      <c r="G443" s="132" t="s">
        <v>616</v>
      </c>
      <c r="H443" s="133">
        <v>7.024</v>
      </c>
      <c r="I443" s="134"/>
      <c r="J443" s="135">
        <f>ROUND(I443*H443,2)</f>
        <v>0</v>
      </c>
      <c r="K443" s="136"/>
      <c r="L443" s="32"/>
      <c r="M443" s="137" t="s">
        <v>3</v>
      </c>
      <c r="N443" s="138" t="s">
        <v>50</v>
      </c>
      <c r="P443" s="139">
        <f>O443*H443</f>
        <v>0</v>
      </c>
      <c r="Q443" s="139">
        <v>1.6879999999999999E-2</v>
      </c>
      <c r="R443" s="139">
        <f>Q443*H443</f>
        <v>0.11856512</v>
      </c>
      <c r="S443" s="139">
        <v>0</v>
      </c>
      <c r="T443" s="140">
        <f>S443*H443</f>
        <v>0</v>
      </c>
      <c r="AR443" s="141" t="s">
        <v>134</v>
      </c>
      <c r="AT443" s="141" t="s">
        <v>130</v>
      </c>
      <c r="AU443" s="141" t="s">
        <v>89</v>
      </c>
      <c r="AY443" s="16" t="s">
        <v>128</v>
      </c>
      <c r="BE443" s="142">
        <f>IF(N443="základní",J443,0)</f>
        <v>0</v>
      </c>
      <c r="BF443" s="142">
        <f>IF(N443="snížená",J443,0)</f>
        <v>0</v>
      </c>
      <c r="BG443" s="142">
        <f>IF(N443="zákl. přenesená",J443,0)</f>
        <v>0</v>
      </c>
      <c r="BH443" s="142">
        <f>IF(N443="sníž. přenesená",J443,0)</f>
        <v>0</v>
      </c>
      <c r="BI443" s="142">
        <f>IF(N443="nulová",J443,0)</f>
        <v>0</v>
      </c>
      <c r="BJ443" s="16" t="s">
        <v>87</v>
      </c>
      <c r="BK443" s="142">
        <f>ROUND(I443*H443,2)</f>
        <v>0</v>
      </c>
      <c r="BL443" s="16" t="s">
        <v>134</v>
      </c>
      <c r="BM443" s="141" t="s">
        <v>676</v>
      </c>
    </row>
    <row r="444" spans="2:65" s="12" customFormat="1" ht="11.25">
      <c r="B444" s="143"/>
      <c r="D444" s="144" t="s">
        <v>136</v>
      </c>
      <c r="E444" s="145" t="s">
        <v>3</v>
      </c>
      <c r="F444" s="146" t="s">
        <v>677</v>
      </c>
      <c r="H444" s="147">
        <v>7.024</v>
      </c>
      <c r="I444" s="148"/>
      <c r="L444" s="143"/>
      <c r="M444" s="149"/>
      <c r="T444" s="150"/>
      <c r="AT444" s="145" t="s">
        <v>136</v>
      </c>
      <c r="AU444" s="145" t="s">
        <v>89</v>
      </c>
      <c r="AV444" s="12" t="s">
        <v>89</v>
      </c>
      <c r="AW444" s="12" t="s">
        <v>41</v>
      </c>
      <c r="AX444" s="12" t="s">
        <v>87</v>
      </c>
      <c r="AY444" s="145" t="s">
        <v>128</v>
      </c>
    </row>
    <row r="445" spans="2:65" s="1" customFormat="1" ht="16.5" customHeight="1">
      <c r="B445" s="128"/>
      <c r="C445" s="166" t="s">
        <v>678</v>
      </c>
      <c r="D445" s="166" t="s">
        <v>331</v>
      </c>
      <c r="E445" s="167" t="s">
        <v>679</v>
      </c>
      <c r="F445" s="168" t="s">
        <v>680</v>
      </c>
      <c r="G445" s="169" t="s">
        <v>616</v>
      </c>
      <c r="H445" s="170">
        <v>4</v>
      </c>
      <c r="I445" s="171"/>
      <c r="J445" s="172">
        <f>ROUND(I445*H445,2)</f>
        <v>0</v>
      </c>
      <c r="K445" s="173"/>
      <c r="L445" s="174"/>
      <c r="M445" s="175" t="s">
        <v>3</v>
      </c>
      <c r="N445" s="176" t="s">
        <v>50</v>
      </c>
      <c r="P445" s="139">
        <f>O445*H445</f>
        <v>0</v>
      </c>
      <c r="Q445" s="139">
        <v>4.2999999999999999E-4</v>
      </c>
      <c r="R445" s="139">
        <f>Q445*H445</f>
        <v>1.72E-3</v>
      </c>
      <c r="S445" s="139">
        <v>0</v>
      </c>
      <c r="T445" s="140">
        <f>S445*H445</f>
        <v>0</v>
      </c>
      <c r="AR445" s="141" t="s">
        <v>232</v>
      </c>
      <c r="AT445" s="141" t="s">
        <v>331</v>
      </c>
      <c r="AU445" s="141" t="s">
        <v>89</v>
      </c>
      <c r="AY445" s="16" t="s">
        <v>128</v>
      </c>
      <c r="BE445" s="142">
        <f>IF(N445="základní",J445,0)</f>
        <v>0</v>
      </c>
      <c r="BF445" s="142">
        <f>IF(N445="snížená",J445,0)</f>
        <v>0</v>
      </c>
      <c r="BG445" s="142">
        <f>IF(N445="zákl. přenesená",J445,0)</f>
        <v>0</v>
      </c>
      <c r="BH445" s="142">
        <f>IF(N445="sníž. přenesená",J445,0)</f>
        <v>0</v>
      </c>
      <c r="BI445" s="142">
        <f>IF(N445="nulová",J445,0)</f>
        <v>0</v>
      </c>
      <c r="BJ445" s="16" t="s">
        <v>87</v>
      </c>
      <c r="BK445" s="142">
        <f>ROUND(I445*H445,2)</f>
        <v>0</v>
      </c>
      <c r="BL445" s="16" t="s">
        <v>134</v>
      </c>
      <c r="BM445" s="141" t="s">
        <v>681</v>
      </c>
    </row>
    <row r="446" spans="2:65" s="12" customFormat="1" ht="11.25">
      <c r="B446" s="143"/>
      <c r="D446" s="144" t="s">
        <v>136</v>
      </c>
      <c r="E446" s="145" t="s">
        <v>3</v>
      </c>
      <c r="F446" s="146" t="s">
        <v>134</v>
      </c>
      <c r="H446" s="147">
        <v>4</v>
      </c>
      <c r="I446" s="148"/>
      <c r="L446" s="143"/>
      <c r="M446" s="149"/>
      <c r="T446" s="150"/>
      <c r="AT446" s="145" t="s">
        <v>136</v>
      </c>
      <c r="AU446" s="145" t="s">
        <v>89</v>
      </c>
      <c r="AV446" s="12" t="s">
        <v>89</v>
      </c>
      <c r="AW446" s="12" t="s">
        <v>41</v>
      </c>
      <c r="AX446" s="12" t="s">
        <v>87</v>
      </c>
      <c r="AY446" s="145" t="s">
        <v>128</v>
      </c>
    </row>
    <row r="447" spans="2:65" s="1" customFormat="1" ht="16.5" customHeight="1">
      <c r="B447" s="128"/>
      <c r="C447" s="129" t="s">
        <v>682</v>
      </c>
      <c r="D447" s="129" t="s">
        <v>130</v>
      </c>
      <c r="E447" s="130" t="s">
        <v>683</v>
      </c>
      <c r="F447" s="131" t="s">
        <v>684</v>
      </c>
      <c r="G447" s="132" t="s">
        <v>616</v>
      </c>
      <c r="H447" s="133">
        <v>4</v>
      </c>
      <c r="I447" s="134"/>
      <c r="J447" s="135">
        <f>ROUND(I447*H447,2)</f>
        <v>0</v>
      </c>
      <c r="K447" s="136"/>
      <c r="L447" s="32"/>
      <c r="M447" s="137" t="s">
        <v>3</v>
      </c>
      <c r="N447" s="138" t="s">
        <v>50</v>
      </c>
      <c r="P447" s="139">
        <f>O447*H447</f>
        <v>0</v>
      </c>
      <c r="Q447" s="139">
        <v>1.6879999999999999E-2</v>
      </c>
      <c r="R447" s="139">
        <f>Q447*H447</f>
        <v>6.7519999999999997E-2</v>
      </c>
      <c r="S447" s="139">
        <v>0</v>
      </c>
      <c r="T447" s="140">
        <f>S447*H447</f>
        <v>0</v>
      </c>
      <c r="AR447" s="141" t="s">
        <v>134</v>
      </c>
      <c r="AT447" s="141" t="s">
        <v>130</v>
      </c>
      <c r="AU447" s="141" t="s">
        <v>89</v>
      </c>
      <c r="AY447" s="16" t="s">
        <v>128</v>
      </c>
      <c r="BE447" s="142">
        <f>IF(N447="základní",J447,0)</f>
        <v>0</v>
      </c>
      <c r="BF447" s="142">
        <f>IF(N447="snížená",J447,0)</f>
        <v>0</v>
      </c>
      <c r="BG447" s="142">
        <f>IF(N447="zákl. přenesená",J447,0)</f>
        <v>0</v>
      </c>
      <c r="BH447" s="142">
        <f>IF(N447="sníž. přenesená",J447,0)</f>
        <v>0</v>
      </c>
      <c r="BI447" s="142">
        <f>IF(N447="nulová",J447,0)</f>
        <v>0</v>
      </c>
      <c r="BJ447" s="16" t="s">
        <v>87</v>
      </c>
      <c r="BK447" s="142">
        <f>ROUND(I447*H447,2)</f>
        <v>0</v>
      </c>
      <c r="BL447" s="16" t="s">
        <v>134</v>
      </c>
      <c r="BM447" s="141" t="s">
        <v>685</v>
      </c>
    </row>
    <row r="448" spans="2:65" s="12" customFormat="1" ht="11.25">
      <c r="B448" s="143"/>
      <c r="D448" s="144" t="s">
        <v>136</v>
      </c>
      <c r="E448" s="145" t="s">
        <v>3</v>
      </c>
      <c r="F448" s="146" t="s">
        <v>134</v>
      </c>
      <c r="H448" s="147">
        <v>4</v>
      </c>
      <c r="I448" s="148"/>
      <c r="L448" s="143"/>
      <c r="M448" s="149"/>
      <c r="T448" s="150"/>
      <c r="AT448" s="145" t="s">
        <v>136</v>
      </c>
      <c r="AU448" s="145" t="s">
        <v>89</v>
      </c>
      <c r="AV448" s="12" t="s">
        <v>89</v>
      </c>
      <c r="AW448" s="12" t="s">
        <v>41</v>
      </c>
      <c r="AX448" s="12" t="s">
        <v>87</v>
      </c>
      <c r="AY448" s="145" t="s">
        <v>128</v>
      </c>
    </row>
    <row r="449" spans="2:65" s="1" customFormat="1" ht="16.5" customHeight="1">
      <c r="B449" s="128"/>
      <c r="C449" s="166" t="s">
        <v>686</v>
      </c>
      <c r="D449" s="166" t="s">
        <v>331</v>
      </c>
      <c r="E449" s="167" t="s">
        <v>687</v>
      </c>
      <c r="F449" s="168" t="s">
        <v>688</v>
      </c>
      <c r="G449" s="169" t="s">
        <v>616</v>
      </c>
      <c r="H449" s="170">
        <v>7.024</v>
      </c>
      <c r="I449" s="171"/>
      <c r="J449" s="172">
        <f>ROUND(I449*H449,2)</f>
        <v>0</v>
      </c>
      <c r="K449" s="173"/>
      <c r="L449" s="174"/>
      <c r="M449" s="175" t="s">
        <v>3</v>
      </c>
      <c r="N449" s="176" t="s">
        <v>50</v>
      </c>
      <c r="P449" s="139">
        <f>O449*H449</f>
        <v>0</v>
      </c>
      <c r="Q449" s="139">
        <v>4.2999999999999999E-4</v>
      </c>
      <c r="R449" s="139">
        <f>Q449*H449</f>
        <v>3.0203199999999999E-3</v>
      </c>
      <c r="S449" s="139">
        <v>0</v>
      </c>
      <c r="T449" s="140">
        <f>S449*H449</f>
        <v>0</v>
      </c>
      <c r="AR449" s="141" t="s">
        <v>232</v>
      </c>
      <c r="AT449" s="141" t="s">
        <v>331</v>
      </c>
      <c r="AU449" s="141" t="s">
        <v>89</v>
      </c>
      <c r="AY449" s="16" t="s">
        <v>128</v>
      </c>
      <c r="BE449" s="142">
        <f>IF(N449="základní",J449,0)</f>
        <v>0</v>
      </c>
      <c r="BF449" s="142">
        <f>IF(N449="snížená",J449,0)</f>
        <v>0</v>
      </c>
      <c r="BG449" s="142">
        <f>IF(N449="zákl. přenesená",J449,0)</f>
        <v>0</v>
      </c>
      <c r="BH449" s="142">
        <f>IF(N449="sníž. přenesená",J449,0)</f>
        <v>0</v>
      </c>
      <c r="BI449" s="142">
        <f>IF(N449="nulová",J449,0)</f>
        <v>0</v>
      </c>
      <c r="BJ449" s="16" t="s">
        <v>87</v>
      </c>
      <c r="BK449" s="142">
        <f>ROUND(I449*H449,2)</f>
        <v>0</v>
      </c>
      <c r="BL449" s="16" t="s">
        <v>134</v>
      </c>
      <c r="BM449" s="141" t="s">
        <v>689</v>
      </c>
    </row>
    <row r="450" spans="2:65" s="12" customFormat="1" ht="11.25">
      <c r="B450" s="143"/>
      <c r="D450" s="144" t="s">
        <v>136</v>
      </c>
      <c r="E450" s="145" t="s">
        <v>3</v>
      </c>
      <c r="F450" s="146" t="s">
        <v>690</v>
      </c>
      <c r="H450" s="147">
        <v>7.024</v>
      </c>
      <c r="I450" s="148"/>
      <c r="L450" s="143"/>
      <c r="M450" s="149"/>
      <c r="T450" s="150"/>
      <c r="AT450" s="145" t="s">
        <v>136</v>
      </c>
      <c r="AU450" s="145" t="s">
        <v>89</v>
      </c>
      <c r="AV450" s="12" t="s">
        <v>89</v>
      </c>
      <c r="AW450" s="12" t="s">
        <v>41</v>
      </c>
      <c r="AX450" s="12" t="s">
        <v>87</v>
      </c>
      <c r="AY450" s="145" t="s">
        <v>128</v>
      </c>
    </row>
    <row r="451" spans="2:65" s="1" customFormat="1" ht="24.2" customHeight="1">
      <c r="B451" s="128"/>
      <c r="C451" s="129" t="s">
        <v>691</v>
      </c>
      <c r="D451" s="129" t="s">
        <v>130</v>
      </c>
      <c r="E451" s="130" t="s">
        <v>670</v>
      </c>
      <c r="F451" s="131" t="s">
        <v>692</v>
      </c>
      <c r="G451" s="132" t="s">
        <v>182</v>
      </c>
      <c r="H451" s="133">
        <v>1</v>
      </c>
      <c r="I451" s="134"/>
      <c r="J451" s="135">
        <f>ROUND(I451*H451,2)</f>
        <v>0</v>
      </c>
      <c r="K451" s="136"/>
      <c r="L451" s="32"/>
      <c r="M451" s="137" t="s">
        <v>3</v>
      </c>
      <c r="N451" s="138" t="s">
        <v>50</v>
      </c>
      <c r="P451" s="139">
        <f>O451*H451</f>
        <v>0</v>
      </c>
      <c r="Q451" s="139">
        <v>0.4</v>
      </c>
      <c r="R451" s="139">
        <f>Q451*H451</f>
        <v>0.4</v>
      </c>
      <c r="S451" s="139">
        <v>0</v>
      </c>
      <c r="T451" s="140">
        <f>S451*H451</f>
        <v>0</v>
      </c>
      <c r="AR451" s="141" t="s">
        <v>134</v>
      </c>
      <c r="AT451" s="141" t="s">
        <v>130</v>
      </c>
      <c r="AU451" s="141" t="s">
        <v>89</v>
      </c>
      <c r="AY451" s="16" t="s">
        <v>128</v>
      </c>
      <c r="BE451" s="142">
        <f>IF(N451="základní",J451,0)</f>
        <v>0</v>
      </c>
      <c r="BF451" s="142">
        <f>IF(N451="snížená",J451,0)</f>
        <v>0</v>
      </c>
      <c r="BG451" s="142">
        <f>IF(N451="zákl. přenesená",J451,0)</f>
        <v>0</v>
      </c>
      <c r="BH451" s="142">
        <f>IF(N451="sníž. přenesená",J451,0)</f>
        <v>0</v>
      </c>
      <c r="BI451" s="142">
        <f>IF(N451="nulová",J451,0)</f>
        <v>0</v>
      </c>
      <c r="BJ451" s="16" t="s">
        <v>87</v>
      </c>
      <c r="BK451" s="142">
        <f>ROUND(I451*H451,2)</f>
        <v>0</v>
      </c>
      <c r="BL451" s="16" t="s">
        <v>134</v>
      </c>
      <c r="BM451" s="141" t="s">
        <v>693</v>
      </c>
    </row>
    <row r="452" spans="2:65" s="12" customFormat="1" ht="11.25">
      <c r="B452" s="143"/>
      <c r="D452" s="144" t="s">
        <v>136</v>
      </c>
      <c r="E452" s="145" t="s">
        <v>3</v>
      </c>
      <c r="F452" s="146" t="s">
        <v>87</v>
      </c>
      <c r="H452" s="147">
        <v>1</v>
      </c>
      <c r="I452" s="148"/>
      <c r="L452" s="143"/>
      <c r="M452" s="149"/>
      <c r="T452" s="150"/>
      <c r="AT452" s="145" t="s">
        <v>136</v>
      </c>
      <c r="AU452" s="145" t="s">
        <v>89</v>
      </c>
      <c r="AV452" s="12" t="s">
        <v>89</v>
      </c>
      <c r="AW452" s="12" t="s">
        <v>41</v>
      </c>
      <c r="AX452" s="12" t="s">
        <v>87</v>
      </c>
      <c r="AY452" s="145" t="s">
        <v>128</v>
      </c>
    </row>
    <row r="453" spans="2:65" s="11" customFormat="1" ht="22.9" customHeight="1">
      <c r="B453" s="116"/>
      <c r="D453" s="117" t="s">
        <v>78</v>
      </c>
      <c r="E453" s="126" t="s">
        <v>694</v>
      </c>
      <c r="F453" s="126" t="s">
        <v>695</v>
      </c>
      <c r="I453" s="119"/>
      <c r="J453" s="127">
        <f>BK453</f>
        <v>0</v>
      </c>
      <c r="L453" s="116"/>
      <c r="M453" s="121"/>
      <c r="P453" s="122">
        <f>SUM(P454:P457)</f>
        <v>0</v>
      </c>
      <c r="R453" s="122">
        <f>SUM(R454:R457)</f>
        <v>0</v>
      </c>
      <c r="T453" s="123">
        <f>SUM(T454:T457)</f>
        <v>0</v>
      </c>
      <c r="AR453" s="117" t="s">
        <v>87</v>
      </c>
      <c r="AT453" s="124" t="s">
        <v>78</v>
      </c>
      <c r="AU453" s="124" t="s">
        <v>87</v>
      </c>
      <c r="AY453" s="117" t="s">
        <v>128</v>
      </c>
      <c r="BK453" s="125">
        <f>SUM(BK454:BK457)</f>
        <v>0</v>
      </c>
    </row>
    <row r="454" spans="2:65" s="1" customFormat="1" ht="37.9" customHeight="1">
      <c r="B454" s="128"/>
      <c r="C454" s="129" t="s">
        <v>696</v>
      </c>
      <c r="D454" s="129" t="s">
        <v>130</v>
      </c>
      <c r="E454" s="130" t="s">
        <v>697</v>
      </c>
      <c r="F454" s="131" t="s">
        <v>698</v>
      </c>
      <c r="G454" s="132" t="s">
        <v>163</v>
      </c>
      <c r="H454" s="133">
        <v>44</v>
      </c>
      <c r="I454" s="134"/>
      <c r="J454" s="135">
        <f>ROUND(I454*H454,2)</f>
        <v>0</v>
      </c>
      <c r="K454" s="136"/>
      <c r="L454" s="32"/>
      <c r="M454" s="137" t="s">
        <v>3</v>
      </c>
      <c r="N454" s="138" t="s">
        <v>50</v>
      </c>
      <c r="P454" s="139">
        <f>O454*H454</f>
        <v>0</v>
      </c>
      <c r="Q454" s="139">
        <v>0</v>
      </c>
      <c r="R454" s="139">
        <f>Q454*H454</f>
        <v>0</v>
      </c>
      <c r="S454" s="139">
        <v>0</v>
      </c>
      <c r="T454" s="140">
        <f>S454*H454</f>
        <v>0</v>
      </c>
      <c r="AR454" s="141" t="s">
        <v>134</v>
      </c>
      <c r="AT454" s="141" t="s">
        <v>130</v>
      </c>
      <c r="AU454" s="141" t="s">
        <v>89</v>
      </c>
      <c r="AY454" s="16" t="s">
        <v>128</v>
      </c>
      <c r="BE454" s="142">
        <f>IF(N454="základní",J454,0)</f>
        <v>0</v>
      </c>
      <c r="BF454" s="142">
        <f>IF(N454="snížená",J454,0)</f>
        <v>0</v>
      </c>
      <c r="BG454" s="142">
        <f>IF(N454="zákl. přenesená",J454,0)</f>
        <v>0</v>
      </c>
      <c r="BH454" s="142">
        <f>IF(N454="sníž. přenesená",J454,0)</f>
        <v>0</v>
      </c>
      <c r="BI454" s="142">
        <f>IF(N454="nulová",J454,0)</f>
        <v>0</v>
      </c>
      <c r="BJ454" s="16" t="s">
        <v>87</v>
      </c>
      <c r="BK454" s="142">
        <f>ROUND(I454*H454,2)</f>
        <v>0</v>
      </c>
      <c r="BL454" s="16" t="s">
        <v>134</v>
      </c>
      <c r="BM454" s="141" t="s">
        <v>699</v>
      </c>
    </row>
    <row r="455" spans="2:65" s="12" customFormat="1" ht="11.25">
      <c r="B455" s="143"/>
      <c r="D455" s="144" t="s">
        <v>136</v>
      </c>
      <c r="E455" s="145" t="s">
        <v>3</v>
      </c>
      <c r="F455" s="146" t="s">
        <v>700</v>
      </c>
      <c r="H455" s="147">
        <v>44</v>
      </c>
      <c r="I455" s="148"/>
      <c r="L455" s="143"/>
      <c r="M455" s="149"/>
      <c r="T455" s="150"/>
      <c r="AT455" s="145" t="s">
        <v>136</v>
      </c>
      <c r="AU455" s="145" t="s">
        <v>89</v>
      </c>
      <c r="AV455" s="12" t="s">
        <v>89</v>
      </c>
      <c r="AW455" s="12" t="s">
        <v>41</v>
      </c>
      <c r="AX455" s="12" t="s">
        <v>87</v>
      </c>
      <c r="AY455" s="145" t="s">
        <v>128</v>
      </c>
    </row>
    <row r="456" spans="2:65" s="1" customFormat="1" ht="24.2" customHeight="1">
      <c r="B456" s="128"/>
      <c r="C456" s="129" t="s">
        <v>701</v>
      </c>
      <c r="D456" s="129" t="s">
        <v>130</v>
      </c>
      <c r="E456" s="130" t="s">
        <v>702</v>
      </c>
      <c r="F456" s="131" t="s">
        <v>703</v>
      </c>
      <c r="G456" s="132" t="s">
        <v>704</v>
      </c>
      <c r="H456" s="133">
        <v>1</v>
      </c>
      <c r="I456" s="134"/>
      <c r="J456" s="135">
        <f>ROUND(I456*H456,2)</f>
        <v>0</v>
      </c>
      <c r="K456" s="136"/>
      <c r="L456" s="32"/>
      <c r="M456" s="137" t="s">
        <v>3</v>
      </c>
      <c r="N456" s="138" t="s">
        <v>50</v>
      </c>
      <c r="P456" s="139">
        <f>O456*H456</f>
        <v>0</v>
      </c>
      <c r="Q456" s="139">
        <v>0</v>
      </c>
      <c r="R456" s="139">
        <f>Q456*H456</f>
        <v>0</v>
      </c>
      <c r="S456" s="139">
        <v>0</v>
      </c>
      <c r="T456" s="140">
        <f>S456*H456</f>
        <v>0</v>
      </c>
      <c r="AR456" s="141" t="s">
        <v>134</v>
      </c>
      <c r="AT456" s="141" t="s">
        <v>130</v>
      </c>
      <c r="AU456" s="141" t="s">
        <v>89</v>
      </c>
      <c r="AY456" s="16" t="s">
        <v>128</v>
      </c>
      <c r="BE456" s="142">
        <f>IF(N456="základní",J456,0)</f>
        <v>0</v>
      </c>
      <c r="BF456" s="142">
        <f>IF(N456="snížená",J456,0)</f>
        <v>0</v>
      </c>
      <c r="BG456" s="142">
        <f>IF(N456="zákl. přenesená",J456,0)</f>
        <v>0</v>
      </c>
      <c r="BH456" s="142">
        <f>IF(N456="sníž. přenesená",J456,0)</f>
        <v>0</v>
      </c>
      <c r="BI456" s="142">
        <f>IF(N456="nulová",J456,0)</f>
        <v>0</v>
      </c>
      <c r="BJ456" s="16" t="s">
        <v>87</v>
      </c>
      <c r="BK456" s="142">
        <f>ROUND(I456*H456,2)</f>
        <v>0</v>
      </c>
      <c r="BL456" s="16" t="s">
        <v>134</v>
      </c>
      <c r="BM456" s="141" t="s">
        <v>705</v>
      </c>
    </row>
    <row r="457" spans="2:65" s="12" customFormat="1" ht="11.25">
      <c r="B457" s="143"/>
      <c r="D457" s="144" t="s">
        <v>136</v>
      </c>
      <c r="E457" s="145" t="s">
        <v>3</v>
      </c>
      <c r="F457" s="146" t="s">
        <v>87</v>
      </c>
      <c r="H457" s="147">
        <v>1</v>
      </c>
      <c r="I457" s="148"/>
      <c r="L457" s="143"/>
      <c r="M457" s="149"/>
      <c r="T457" s="150"/>
      <c r="AT457" s="145" t="s">
        <v>136</v>
      </c>
      <c r="AU457" s="145" t="s">
        <v>89</v>
      </c>
      <c r="AV457" s="12" t="s">
        <v>89</v>
      </c>
      <c r="AW457" s="12" t="s">
        <v>41</v>
      </c>
      <c r="AX457" s="12" t="s">
        <v>87</v>
      </c>
      <c r="AY457" s="145" t="s">
        <v>128</v>
      </c>
    </row>
    <row r="458" spans="2:65" s="11" customFormat="1" ht="22.9" customHeight="1">
      <c r="B458" s="116"/>
      <c r="D458" s="117" t="s">
        <v>78</v>
      </c>
      <c r="E458" s="126" t="s">
        <v>706</v>
      </c>
      <c r="F458" s="126" t="s">
        <v>159</v>
      </c>
      <c r="I458" s="119"/>
      <c r="J458" s="127">
        <f>BK458</f>
        <v>0</v>
      </c>
      <c r="L458" s="116"/>
      <c r="M458" s="121"/>
      <c r="P458" s="122">
        <f>SUM(P459:P460)</f>
        <v>0</v>
      </c>
      <c r="R458" s="122">
        <f>SUM(R459:R460)</f>
        <v>0</v>
      </c>
      <c r="T458" s="123">
        <f>SUM(T459:T460)</f>
        <v>0</v>
      </c>
      <c r="AR458" s="117" t="s">
        <v>87</v>
      </c>
      <c r="AT458" s="124" t="s">
        <v>78</v>
      </c>
      <c r="AU458" s="124" t="s">
        <v>87</v>
      </c>
      <c r="AY458" s="117" t="s">
        <v>128</v>
      </c>
      <c r="BK458" s="125">
        <f>SUM(BK459:BK460)</f>
        <v>0</v>
      </c>
    </row>
    <row r="459" spans="2:65" s="1" customFormat="1" ht="16.5" customHeight="1">
      <c r="B459" s="128"/>
      <c r="C459" s="129" t="s">
        <v>707</v>
      </c>
      <c r="D459" s="129" t="s">
        <v>130</v>
      </c>
      <c r="E459" s="130" t="s">
        <v>708</v>
      </c>
      <c r="F459" s="131" t="s">
        <v>709</v>
      </c>
      <c r="G459" s="132" t="s">
        <v>163</v>
      </c>
      <c r="H459" s="133">
        <v>847.52599999999995</v>
      </c>
      <c r="I459" s="134"/>
      <c r="J459" s="135">
        <f>ROUND(I459*H459,2)</f>
        <v>0</v>
      </c>
      <c r="K459" s="136"/>
      <c r="L459" s="32"/>
      <c r="M459" s="137" t="s">
        <v>3</v>
      </c>
      <c r="N459" s="138" t="s">
        <v>50</v>
      </c>
      <c r="P459" s="139">
        <f>O459*H459</f>
        <v>0</v>
      </c>
      <c r="Q459" s="139">
        <v>0</v>
      </c>
      <c r="R459" s="139">
        <f>Q459*H459</f>
        <v>0</v>
      </c>
      <c r="S459" s="139">
        <v>0</v>
      </c>
      <c r="T459" s="140">
        <f>S459*H459</f>
        <v>0</v>
      </c>
      <c r="AR459" s="141" t="s">
        <v>134</v>
      </c>
      <c r="AT459" s="141" t="s">
        <v>130</v>
      </c>
      <c r="AU459" s="141" t="s">
        <v>89</v>
      </c>
      <c r="AY459" s="16" t="s">
        <v>128</v>
      </c>
      <c r="BE459" s="142">
        <f>IF(N459="základní",J459,0)</f>
        <v>0</v>
      </c>
      <c r="BF459" s="142">
        <f>IF(N459="snížená",J459,0)</f>
        <v>0</v>
      </c>
      <c r="BG459" s="142">
        <f>IF(N459="zákl. přenesená",J459,0)</f>
        <v>0</v>
      </c>
      <c r="BH459" s="142">
        <f>IF(N459="sníž. přenesená",J459,0)</f>
        <v>0</v>
      </c>
      <c r="BI459" s="142">
        <f>IF(N459="nulová",J459,0)</f>
        <v>0</v>
      </c>
      <c r="BJ459" s="16" t="s">
        <v>87</v>
      </c>
      <c r="BK459" s="142">
        <f>ROUND(I459*H459,2)</f>
        <v>0</v>
      </c>
      <c r="BL459" s="16" t="s">
        <v>134</v>
      </c>
      <c r="BM459" s="141" t="s">
        <v>710</v>
      </c>
    </row>
    <row r="460" spans="2:65" s="1" customFormat="1" ht="11.25">
      <c r="B460" s="32"/>
      <c r="D460" s="158" t="s">
        <v>151</v>
      </c>
      <c r="F460" s="159" t="s">
        <v>711</v>
      </c>
      <c r="I460" s="160"/>
      <c r="L460" s="32"/>
      <c r="M460" s="161"/>
      <c r="T460" s="53"/>
      <c r="AT460" s="16" t="s">
        <v>151</v>
      </c>
      <c r="AU460" s="16" t="s">
        <v>89</v>
      </c>
    </row>
    <row r="461" spans="2:65" s="11" customFormat="1" ht="25.9" customHeight="1">
      <c r="B461" s="116"/>
      <c r="D461" s="117" t="s">
        <v>78</v>
      </c>
      <c r="E461" s="118" t="s">
        <v>712</v>
      </c>
      <c r="F461" s="118" t="s">
        <v>713</v>
      </c>
      <c r="I461" s="119"/>
      <c r="J461" s="120">
        <f>BK461</f>
        <v>0</v>
      </c>
      <c r="L461" s="116"/>
      <c r="M461" s="121"/>
      <c r="P461" s="122">
        <f>P462+P488+P495</f>
        <v>0</v>
      </c>
      <c r="R461" s="122">
        <f>R462+R488+R495</f>
        <v>0.98719229999999991</v>
      </c>
      <c r="T461" s="123">
        <f>T462+T488+T495</f>
        <v>0</v>
      </c>
      <c r="AR461" s="117" t="s">
        <v>89</v>
      </c>
      <c r="AT461" s="124" t="s">
        <v>78</v>
      </c>
      <c r="AU461" s="124" t="s">
        <v>79</v>
      </c>
      <c r="AY461" s="117" t="s">
        <v>128</v>
      </c>
      <c r="BK461" s="125">
        <f>BK462+BK488+BK495</f>
        <v>0</v>
      </c>
    </row>
    <row r="462" spans="2:65" s="11" customFormat="1" ht="22.9" customHeight="1">
      <c r="B462" s="116"/>
      <c r="D462" s="117" t="s">
        <v>78</v>
      </c>
      <c r="E462" s="126" t="s">
        <v>714</v>
      </c>
      <c r="F462" s="126" t="s">
        <v>715</v>
      </c>
      <c r="I462" s="119"/>
      <c r="J462" s="127">
        <f>BK462</f>
        <v>0</v>
      </c>
      <c r="L462" s="116"/>
      <c r="M462" s="121"/>
      <c r="P462" s="122">
        <f>SUM(P463:P487)</f>
        <v>0</v>
      </c>
      <c r="R462" s="122">
        <f>SUM(R463:R487)</f>
        <v>0.49437599999999993</v>
      </c>
      <c r="T462" s="123">
        <f>SUM(T463:T487)</f>
        <v>0</v>
      </c>
      <c r="AR462" s="117" t="s">
        <v>89</v>
      </c>
      <c r="AT462" s="124" t="s">
        <v>78</v>
      </c>
      <c r="AU462" s="124" t="s">
        <v>87</v>
      </c>
      <c r="AY462" s="117" t="s">
        <v>128</v>
      </c>
      <c r="BK462" s="125">
        <f>SUM(BK463:BK487)</f>
        <v>0</v>
      </c>
    </row>
    <row r="463" spans="2:65" s="1" customFormat="1" ht="21.75" customHeight="1">
      <c r="B463" s="128"/>
      <c r="C463" s="129" t="s">
        <v>716</v>
      </c>
      <c r="D463" s="129" t="s">
        <v>130</v>
      </c>
      <c r="E463" s="130" t="s">
        <v>717</v>
      </c>
      <c r="F463" s="131" t="s">
        <v>718</v>
      </c>
      <c r="G463" s="132" t="s">
        <v>186</v>
      </c>
      <c r="H463" s="133">
        <v>40.799999999999997</v>
      </c>
      <c r="I463" s="134"/>
      <c r="J463" s="135">
        <f>ROUND(I463*H463,2)</f>
        <v>0</v>
      </c>
      <c r="K463" s="136"/>
      <c r="L463" s="32"/>
      <c r="M463" s="137" t="s">
        <v>3</v>
      </c>
      <c r="N463" s="138" t="s">
        <v>50</v>
      </c>
      <c r="P463" s="139">
        <f>O463*H463</f>
        <v>0</v>
      </c>
      <c r="Q463" s="139">
        <v>0</v>
      </c>
      <c r="R463" s="139">
        <f>Q463*H463</f>
        <v>0</v>
      </c>
      <c r="S463" s="139">
        <v>0</v>
      </c>
      <c r="T463" s="140">
        <f>S463*H463</f>
        <v>0</v>
      </c>
      <c r="AR463" s="141" t="s">
        <v>301</v>
      </c>
      <c r="AT463" s="141" t="s">
        <v>130</v>
      </c>
      <c r="AU463" s="141" t="s">
        <v>89</v>
      </c>
      <c r="AY463" s="16" t="s">
        <v>128</v>
      </c>
      <c r="BE463" s="142">
        <f>IF(N463="základní",J463,0)</f>
        <v>0</v>
      </c>
      <c r="BF463" s="142">
        <f>IF(N463="snížená",J463,0)</f>
        <v>0</v>
      </c>
      <c r="BG463" s="142">
        <f>IF(N463="zákl. přenesená",J463,0)</f>
        <v>0</v>
      </c>
      <c r="BH463" s="142">
        <f>IF(N463="sníž. přenesená",J463,0)</f>
        <v>0</v>
      </c>
      <c r="BI463" s="142">
        <f>IF(N463="nulová",J463,0)</f>
        <v>0</v>
      </c>
      <c r="BJ463" s="16" t="s">
        <v>87</v>
      </c>
      <c r="BK463" s="142">
        <f>ROUND(I463*H463,2)</f>
        <v>0</v>
      </c>
      <c r="BL463" s="16" t="s">
        <v>301</v>
      </c>
      <c r="BM463" s="141" t="s">
        <v>719</v>
      </c>
    </row>
    <row r="464" spans="2:65" s="1" customFormat="1" ht="11.25">
      <c r="B464" s="32"/>
      <c r="D464" s="158" t="s">
        <v>151</v>
      </c>
      <c r="F464" s="159" t="s">
        <v>720</v>
      </c>
      <c r="I464" s="160"/>
      <c r="L464" s="32"/>
      <c r="M464" s="161"/>
      <c r="T464" s="53"/>
      <c r="AT464" s="16" t="s">
        <v>151</v>
      </c>
      <c r="AU464" s="16" t="s">
        <v>89</v>
      </c>
    </row>
    <row r="465" spans="2:65" s="12" customFormat="1" ht="11.25">
      <c r="B465" s="143"/>
      <c r="D465" s="144" t="s">
        <v>136</v>
      </c>
      <c r="E465" s="145" t="s">
        <v>3</v>
      </c>
      <c r="F465" s="146" t="s">
        <v>721</v>
      </c>
      <c r="H465" s="147">
        <v>40.799999999999997</v>
      </c>
      <c r="I465" s="148"/>
      <c r="L465" s="143"/>
      <c r="M465" s="149"/>
      <c r="T465" s="150"/>
      <c r="AT465" s="145" t="s">
        <v>136</v>
      </c>
      <c r="AU465" s="145" t="s">
        <v>89</v>
      </c>
      <c r="AV465" s="12" t="s">
        <v>89</v>
      </c>
      <c r="AW465" s="12" t="s">
        <v>41</v>
      </c>
      <c r="AX465" s="12" t="s">
        <v>87</v>
      </c>
      <c r="AY465" s="145" t="s">
        <v>128</v>
      </c>
    </row>
    <row r="466" spans="2:65" s="1" customFormat="1" ht="16.5" customHeight="1">
      <c r="B466" s="128"/>
      <c r="C466" s="166" t="s">
        <v>722</v>
      </c>
      <c r="D466" s="166" t="s">
        <v>331</v>
      </c>
      <c r="E466" s="167" t="s">
        <v>723</v>
      </c>
      <c r="F466" s="168" t="s">
        <v>724</v>
      </c>
      <c r="G466" s="169" t="s">
        <v>163</v>
      </c>
      <c r="H466" s="170">
        <v>7.0999999999999994E-2</v>
      </c>
      <c r="I466" s="171"/>
      <c r="J466" s="172">
        <f>ROUND(I466*H466,2)</f>
        <v>0</v>
      </c>
      <c r="K466" s="173"/>
      <c r="L466" s="174"/>
      <c r="M466" s="175" t="s">
        <v>3</v>
      </c>
      <c r="N466" s="176" t="s">
        <v>50</v>
      </c>
      <c r="P466" s="139">
        <f>O466*H466</f>
        <v>0</v>
      </c>
      <c r="Q466" s="139">
        <v>1</v>
      </c>
      <c r="R466" s="139">
        <f>Q466*H466</f>
        <v>7.0999999999999994E-2</v>
      </c>
      <c r="S466" s="139">
        <v>0</v>
      </c>
      <c r="T466" s="140">
        <f>S466*H466</f>
        <v>0</v>
      </c>
      <c r="AR466" s="141" t="s">
        <v>421</v>
      </c>
      <c r="AT466" s="141" t="s">
        <v>331</v>
      </c>
      <c r="AU466" s="141" t="s">
        <v>89</v>
      </c>
      <c r="AY466" s="16" t="s">
        <v>128</v>
      </c>
      <c r="BE466" s="142">
        <f>IF(N466="základní",J466,0)</f>
        <v>0</v>
      </c>
      <c r="BF466" s="142">
        <f>IF(N466="snížená",J466,0)</f>
        <v>0</v>
      </c>
      <c r="BG466" s="142">
        <f>IF(N466="zákl. přenesená",J466,0)</f>
        <v>0</v>
      </c>
      <c r="BH466" s="142">
        <f>IF(N466="sníž. přenesená",J466,0)</f>
        <v>0</v>
      </c>
      <c r="BI466" s="142">
        <f>IF(N466="nulová",J466,0)</f>
        <v>0</v>
      </c>
      <c r="BJ466" s="16" t="s">
        <v>87</v>
      </c>
      <c r="BK466" s="142">
        <f>ROUND(I466*H466,2)</f>
        <v>0</v>
      </c>
      <c r="BL466" s="16" t="s">
        <v>301</v>
      </c>
      <c r="BM466" s="141" t="s">
        <v>725</v>
      </c>
    </row>
    <row r="467" spans="2:65" s="12" customFormat="1" ht="11.25">
      <c r="B467" s="143"/>
      <c r="D467" s="144" t="s">
        <v>136</v>
      </c>
      <c r="E467" s="145" t="s">
        <v>3</v>
      </c>
      <c r="F467" s="146" t="s">
        <v>726</v>
      </c>
      <c r="H467" s="147">
        <v>7.0999999999999994E-2</v>
      </c>
      <c r="I467" s="148"/>
      <c r="L467" s="143"/>
      <c r="M467" s="149"/>
      <c r="T467" s="150"/>
      <c r="AT467" s="145" t="s">
        <v>136</v>
      </c>
      <c r="AU467" s="145" t="s">
        <v>89</v>
      </c>
      <c r="AV467" s="12" t="s">
        <v>89</v>
      </c>
      <c r="AW467" s="12" t="s">
        <v>41</v>
      </c>
      <c r="AX467" s="12" t="s">
        <v>87</v>
      </c>
      <c r="AY467" s="145" t="s">
        <v>128</v>
      </c>
    </row>
    <row r="468" spans="2:65" s="1" customFormat="1" ht="24.2" customHeight="1">
      <c r="B468" s="128"/>
      <c r="C468" s="129" t="s">
        <v>727</v>
      </c>
      <c r="D468" s="129" t="s">
        <v>130</v>
      </c>
      <c r="E468" s="130" t="s">
        <v>728</v>
      </c>
      <c r="F468" s="131" t="s">
        <v>729</v>
      </c>
      <c r="G468" s="132" t="s">
        <v>186</v>
      </c>
      <c r="H468" s="133">
        <v>40.799999999999997</v>
      </c>
      <c r="I468" s="134"/>
      <c r="J468" s="135">
        <f>ROUND(I468*H468,2)</f>
        <v>0</v>
      </c>
      <c r="K468" s="136"/>
      <c r="L468" s="32"/>
      <c r="M468" s="137" t="s">
        <v>3</v>
      </c>
      <c r="N468" s="138" t="s">
        <v>50</v>
      </c>
      <c r="P468" s="139">
        <f>O468*H468</f>
        <v>0</v>
      </c>
      <c r="Q468" s="139">
        <v>0</v>
      </c>
      <c r="R468" s="139">
        <f>Q468*H468</f>
        <v>0</v>
      </c>
      <c r="S468" s="139">
        <v>0</v>
      </c>
      <c r="T468" s="140">
        <f>S468*H468</f>
        <v>0</v>
      </c>
      <c r="AR468" s="141" t="s">
        <v>301</v>
      </c>
      <c r="AT468" s="141" t="s">
        <v>130</v>
      </c>
      <c r="AU468" s="141" t="s">
        <v>89</v>
      </c>
      <c r="AY468" s="16" t="s">
        <v>128</v>
      </c>
      <c r="BE468" s="142">
        <f>IF(N468="základní",J468,0)</f>
        <v>0</v>
      </c>
      <c r="BF468" s="142">
        <f>IF(N468="snížená",J468,0)</f>
        <v>0</v>
      </c>
      <c r="BG468" s="142">
        <f>IF(N468="zákl. přenesená",J468,0)</f>
        <v>0</v>
      </c>
      <c r="BH468" s="142">
        <f>IF(N468="sníž. přenesená",J468,0)</f>
        <v>0</v>
      </c>
      <c r="BI468" s="142">
        <f>IF(N468="nulová",J468,0)</f>
        <v>0</v>
      </c>
      <c r="BJ468" s="16" t="s">
        <v>87</v>
      </c>
      <c r="BK468" s="142">
        <f>ROUND(I468*H468,2)</f>
        <v>0</v>
      </c>
      <c r="BL468" s="16" t="s">
        <v>301</v>
      </c>
      <c r="BM468" s="141" t="s">
        <v>730</v>
      </c>
    </row>
    <row r="469" spans="2:65" s="1" customFormat="1" ht="11.25">
      <c r="B469" s="32"/>
      <c r="D469" s="158" t="s">
        <v>151</v>
      </c>
      <c r="F469" s="159" t="s">
        <v>731</v>
      </c>
      <c r="I469" s="160"/>
      <c r="L469" s="32"/>
      <c r="M469" s="161"/>
      <c r="T469" s="53"/>
      <c r="AT469" s="16" t="s">
        <v>151</v>
      </c>
      <c r="AU469" s="16" t="s">
        <v>89</v>
      </c>
    </row>
    <row r="470" spans="2:65" s="12" customFormat="1" ht="11.25">
      <c r="B470" s="143"/>
      <c r="D470" s="144" t="s">
        <v>136</v>
      </c>
      <c r="E470" s="145" t="s">
        <v>3</v>
      </c>
      <c r="F470" s="146" t="s">
        <v>732</v>
      </c>
      <c r="H470" s="147">
        <v>40.799999999999997</v>
      </c>
      <c r="I470" s="148"/>
      <c r="L470" s="143"/>
      <c r="M470" s="149"/>
      <c r="T470" s="150"/>
      <c r="AT470" s="145" t="s">
        <v>136</v>
      </c>
      <c r="AU470" s="145" t="s">
        <v>89</v>
      </c>
      <c r="AV470" s="12" t="s">
        <v>89</v>
      </c>
      <c r="AW470" s="12" t="s">
        <v>41</v>
      </c>
      <c r="AX470" s="12" t="s">
        <v>87</v>
      </c>
      <c r="AY470" s="145" t="s">
        <v>128</v>
      </c>
    </row>
    <row r="471" spans="2:65" s="1" customFormat="1" ht="21.75" customHeight="1">
      <c r="B471" s="128"/>
      <c r="C471" s="129" t="s">
        <v>733</v>
      </c>
      <c r="D471" s="129" t="s">
        <v>130</v>
      </c>
      <c r="E471" s="130" t="s">
        <v>734</v>
      </c>
      <c r="F471" s="131" t="s">
        <v>735</v>
      </c>
      <c r="G471" s="132" t="s">
        <v>186</v>
      </c>
      <c r="H471" s="133">
        <v>23.8</v>
      </c>
      <c r="I471" s="134"/>
      <c r="J471" s="135">
        <f>ROUND(I471*H471,2)</f>
        <v>0</v>
      </c>
      <c r="K471" s="136"/>
      <c r="L471" s="32"/>
      <c r="M471" s="137" t="s">
        <v>3</v>
      </c>
      <c r="N471" s="138" t="s">
        <v>50</v>
      </c>
      <c r="P471" s="139">
        <f>O471*H471</f>
        <v>0</v>
      </c>
      <c r="Q471" s="139">
        <v>0</v>
      </c>
      <c r="R471" s="139">
        <f>Q471*H471</f>
        <v>0</v>
      </c>
      <c r="S471" s="139">
        <v>0</v>
      </c>
      <c r="T471" s="140">
        <f>S471*H471</f>
        <v>0</v>
      </c>
      <c r="AR471" s="141" t="s">
        <v>301</v>
      </c>
      <c r="AT471" s="141" t="s">
        <v>130</v>
      </c>
      <c r="AU471" s="141" t="s">
        <v>89</v>
      </c>
      <c r="AY471" s="16" t="s">
        <v>128</v>
      </c>
      <c r="BE471" s="142">
        <f>IF(N471="základní",J471,0)</f>
        <v>0</v>
      </c>
      <c r="BF471" s="142">
        <f>IF(N471="snížená",J471,0)</f>
        <v>0</v>
      </c>
      <c r="BG471" s="142">
        <f>IF(N471="zákl. přenesená",J471,0)</f>
        <v>0</v>
      </c>
      <c r="BH471" s="142">
        <f>IF(N471="sníž. přenesená",J471,0)</f>
        <v>0</v>
      </c>
      <c r="BI471" s="142">
        <f>IF(N471="nulová",J471,0)</f>
        <v>0</v>
      </c>
      <c r="BJ471" s="16" t="s">
        <v>87</v>
      </c>
      <c r="BK471" s="142">
        <f>ROUND(I471*H471,2)</f>
        <v>0</v>
      </c>
      <c r="BL471" s="16" t="s">
        <v>301</v>
      </c>
      <c r="BM471" s="141" t="s">
        <v>736</v>
      </c>
    </row>
    <row r="472" spans="2:65" s="1" customFormat="1" ht="11.25">
      <c r="B472" s="32"/>
      <c r="D472" s="158" t="s">
        <v>151</v>
      </c>
      <c r="F472" s="159" t="s">
        <v>737</v>
      </c>
      <c r="I472" s="160"/>
      <c r="L472" s="32"/>
      <c r="M472" s="161"/>
      <c r="T472" s="53"/>
      <c r="AT472" s="16" t="s">
        <v>151</v>
      </c>
      <c r="AU472" s="16" t="s">
        <v>89</v>
      </c>
    </row>
    <row r="473" spans="2:65" s="12" customFormat="1" ht="11.25">
      <c r="B473" s="143"/>
      <c r="D473" s="144" t="s">
        <v>136</v>
      </c>
      <c r="E473" s="145" t="s">
        <v>3</v>
      </c>
      <c r="F473" s="146" t="s">
        <v>738</v>
      </c>
      <c r="H473" s="147">
        <v>23.8</v>
      </c>
      <c r="I473" s="148"/>
      <c r="L473" s="143"/>
      <c r="M473" s="149"/>
      <c r="T473" s="150"/>
      <c r="AT473" s="145" t="s">
        <v>136</v>
      </c>
      <c r="AU473" s="145" t="s">
        <v>89</v>
      </c>
      <c r="AV473" s="12" t="s">
        <v>89</v>
      </c>
      <c r="AW473" s="12" t="s">
        <v>41</v>
      </c>
      <c r="AX473" s="12" t="s">
        <v>87</v>
      </c>
      <c r="AY473" s="145" t="s">
        <v>128</v>
      </c>
    </row>
    <row r="474" spans="2:65" s="1" customFormat="1" ht="21.75" customHeight="1">
      <c r="B474" s="128"/>
      <c r="C474" s="129" t="s">
        <v>739</v>
      </c>
      <c r="D474" s="129" t="s">
        <v>130</v>
      </c>
      <c r="E474" s="130" t="s">
        <v>740</v>
      </c>
      <c r="F474" s="131" t="s">
        <v>741</v>
      </c>
      <c r="G474" s="132" t="s">
        <v>186</v>
      </c>
      <c r="H474" s="133">
        <v>23.8</v>
      </c>
      <c r="I474" s="134"/>
      <c r="J474" s="135">
        <f>ROUND(I474*H474,2)</f>
        <v>0</v>
      </c>
      <c r="K474" s="136"/>
      <c r="L474" s="32"/>
      <c r="M474" s="137" t="s">
        <v>3</v>
      </c>
      <c r="N474" s="138" t="s">
        <v>50</v>
      </c>
      <c r="P474" s="139">
        <f>O474*H474</f>
        <v>0</v>
      </c>
      <c r="Q474" s="139">
        <v>0</v>
      </c>
      <c r="R474" s="139">
        <f>Q474*H474</f>
        <v>0</v>
      </c>
      <c r="S474" s="139">
        <v>0</v>
      </c>
      <c r="T474" s="140">
        <f>S474*H474</f>
        <v>0</v>
      </c>
      <c r="AR474" s="141" t="s">
        <v>301</v>
      </c>
      <c r="AT474" s="141" t="s">
        <v>130</v>
      </c>
      <c r="AU474" s="141" t="s">
        <v>89</v>
      </c>
      <c r="AY474" s="16" t="s">
        <v>128</v>
      </c>
      <c r="BE474" s="142">
        <f>IF(N474="základní",J474,0)</f>
        <v>0</v>
      </c>
      <c r="BF474" s="142">
        <f>IF(N474="snížená",J474,0)</f>
        <v>0</v>
      </c>
      <c r="BG474" s="142">
        <f>IF(N474="zákl. přenesená",J474,0)</f>
        <v>0</v>
      </c>
      <c r="BH474" s="142">
        <f>IF(N474="sníž. přenesená",J474,0)</f>
        <v>0</v>
      </c>
      <c r="BI474" s="142">
        <f>IF(N474="nulová",J474,0)</f>
        <v>0</v>
      </c>
      <c r="BJ474" s="16" t="s">
        <v>87</v>
      </c>
      <c r="BK474" s="142">
        <f>ROUND(I474*H474,2)</f>
        <v>0</v>
      </c>
      <c r="BL474" s="16" t="s">
        <v>301</v>
      </c>
      <c r="BM474" s="141" t="s">
        <v>742</v>
      </c>
    </row>
    <row r="475" spans="2:65" s="1" customFormat="1" ht="11.25">
      <c r="B475" s="32"/>
      <c r="D475" s="158" t="s">
        <v>151</v>
      </c>
      <c r="F475" s="159" t="s">
        <v>743</v>
      </c>
      <c r="I475" s="160"/>
      <c r="L475" s="32"/>
      <c r="M475" s="161"/>
      <c r="T475" s="53"/>
      <c r="AT475" s="16" t="s">
        <v>151</v>
      </c>
      <c r="AU475" s="16" t="s">
        <v>89</v>
      </c>
    </row>
    <row r="476" spans="2:65" s="12" customFormat="1" ht="11.25">
      <c r="B476" s="143"/>
      <c r="D476" s="144" t="s">
        <v>136</v>
      </c>
      <c r="E476" s="145" t="s">
        <v>3</v>
      </c>
      <c r="F476" s="146" t="s">
        <v>744</v>
      </c>
      <c r="H476" s="147">
        <v>23.8</v>
      </c>
      <c r="I476" s="148"/>
      <c r="L476" s="143"/>
      <c r="M476" s="149"/>
      <c r="T476" s="150"/>
      <c r="AT476" s="145" t="s">
        <v>136</v>
      </c>
      <c r="AU476" s="145" t="s">
        <v>89</v>
      </c>
      <c r="AV476" s="12" t="s">
        <v>89</v>
      </c>
      <c r="AW476" s="12" t="s">
        <v>41</v>
      </c>
      <c r="AX476" s="12" t="s">
        <v>87</v>
      </c>
      <c r="AY476" s="145" t="s">
        <v>128</v>
      </c>
    </row>
    <row r="477" spans="2:65" s="1" customFormat="1" ht="21.75" customHeight="1">
      <c r="B477" s="128"/>
      <c r="C477" s="129" t="s">
        <v>745</v>
      </c>
      <c r="D477" s="129" t="s">
        <v>130</v>
      </c>
      <c r="E477" s="130" t="s">
        <v>746</v>
      </c>
      <c r="F477" s="131" t="s">
        <v>747</v>
      </c>
      <c r="G477" s="132" t="s">
        <v>186</v>
      </c>
      <c r="H477" s="133">
        <v>40.799999999999997</v>
      </c>
      <c r="I477" s="134"/>
      <c r="J477" s="135">
        <f>ROUND(I477*H477,2)</f>
        <v>0</v>
      </c>
      <c r="K477" s="136"/>
      <c r="L477" s="32"/>
      <c r="M477" s="137" t="s">
        <v>3</v>
      </c>
      <c r="N477" s="138" t="s">
        <v>50</v>
      </c>
      <c r="P477" s="139">
        <f>O477*H477</f>
        <v>0</v>
      </c>
      <c r="Q477" s="139">
        <v>4.0000000000000002E-4</v>
      </c>
      <c r="R477" s="139">
        <f>Q477*H477</f>
        <v>1.6320000000000001E-2</v>
      </c>
      <c r="S477" s="139">
        <v>0</v>
      </c>
      <c r="T477" s="140">
        <f>S477*H477</f>
        <v>0</v>
      </c>
      <c r="AR477" s="141" t="s">
        <v>301</v>
      </c>
      <c r="AT477" s="141" t="s">
        <v>130</v>
      </c>
      <c r="AU477" s="141" t="s">
        <v>89</v>
      </c>
      <c r="AY477" s="16" t="s">
        <v>128</v>
      </c>
      <c r="BE477" s="142">
        <f>IF(N477="základní",J477,0)</f>
        <v>0</v>
      </c>
      <c r="BF477" s="142">
        <f>IF(N477="snížená",J477,0)</f>
        <v>0</v>
      </c>
      <c r="BG477" s="142">
        <f>IF(N477="zákl. přenesená",J477,0)</f>
        <v>0</v>
      </c>
      <c r="BH477" s="142">
        <f>IF(N477="sníž. přenesená",J477,0)</f>
        <v>0</v>
      </c>
      <c r="BI477" s="142">
        <f>IF(N477="nulová",J477,0)</f>
        <v>0</v>
      </c>
      <c r="BJ477" s="16" t="s">
        <v>87</v>
      </c>
      <c r="BK477" s="142">
        <f>ROUND(I477*H477,2)</f>
        <v>0</v>
      </c>
      <c r="BL477" s="16" t="s">
        <v>301</v>
      </c>
      <c r="BM477" s="141" t="s">
        <v>748</v>
      </c>
    </row>
    <row r="478" spans="2:65" s="1" customFormat="1" ht="11.25">
      <c r="B478" s="32"/>
      <c r="D478" s="158" t="s">
        <v>151</v>
      </c>
      <c r="F478" s="159" t="s">
        <v>749</v>
      </c>
      <c r="I478" s="160"/>
      <c r="L478" s="32"/>
      <c r="M478" s="161"/>
      <c r="T478" s="53"/>
      <c r="AT478" s="16" t="s">
        <v>151</v>
      </c>
      <c r="AU478" s="16" t="s">
        <v>89</v>
      </c>
    </row>
    <row r="479" spans="2:65" s="12" customFormat="1" ht="11.25">
      <c r="B479" s="143"/>
      <c r="D479" s="144" t="s">
        <v>136</v>
      </c>
      <c r="E479" s="145" t="s">
        <v>3</v>
      </c>
      <c r="F479" s="146" t="s">
        <v>732</v>
      </c>
      <c r="H479" s="147">
        <v>40.799999999999997</v>
      </c>
      <c r="I479" s="148"/>
      <c r="L479" s="143"/>
      <c r="M479" s="149"/>
      <c r="T479" s="150"/>
      <c r="AT479" s="145" t="s">
        <v>136</v>
      </c>
      <c r="AU479" s="145" t="s">
        <v>89</v>
      </c>
      <c r="AV479" s="12" t="s">
        <v>89</v>
      </c>
      <c r="AW479" s="12" t="s">
        <v>41</v>
      </c>
      <c r="AX479" s="12" t="s">
        <v>87</v>
      </c>
      <c r="AY479" s="145" t="s">
        <v>128</v>
      </c>
    </row>
    <row r="480" spans="2:65" s="1" customFormat="1" ht="24.2" customHeight="1">
      <c r="B480" s="128"/>
      <c r="C480" s="166" t="s">
        <v>750</v>
      </c>
      <c r="D480" s="166" t="s">
        <v>331</v>
      </c>
      <c r="E480" s="167" t="s">
        <v>751</v>
      </c>
      <c r="F480" s="168" t="s">
        <v>752</v>
      </c>
      <c r="G480" s="169" t="s">
        <v>186</v>
      </c>
      <c r="H480" s="170">
        <v>82.82</v>
      </c>
      <c r="I480" s="171"/>
      <c r="J480" s="172">
        <f>ROUND(I480*H480,2)</f>
        <v>0</v>
      </c>
      <c r="K480" s="173"/>
      <c r="L480" s="174"/>
      <c r="M480" s="175" t="s">
        <v>3</v>
      </c>
      <c r="N480" s="176" t="s">
        <v>50</v>
      </c>
      <c r="P480" s="139">
        <f>O480*H480</f>
        <v>0</v>
      </c>
      <c r="Q480" s="139">
        <v>4.7999999999999996E-3</v>
      </c>
      <c r="R480" s="139">
        <f>Q480*H480</f>
        <v>0.39753599999999994</v>
      </c>
      <c r="S480" s="139">
        <v>0</v>
      </c>
      <c r="T480" s="140">
        <f>S480*H480</f>
        <v>0</v>
      </c>
      <c r="AR480" s="141" t="s">
        <v>421</v>
      </c>
      <c r="AT480" s="141" t="s">
        <v>331</v>
      </c>
      <c r="AU480" s="141" t="s">
        <v>89</v>
      </c>
      <c r="AY480" s="16" t="s">
        <v>128</v>
      </c>
      <c r="BE480" s="142">
        <f>IF(N480="základní",J480,0)</f>
        <v>0</v>
      </c>
      <c r="BF480" s="142">
        <f>IF(N480="snížená",J480,0)</f>
        <v>0</v>
      </c>
      <c r="BG480" s="142">
        <f>IF(N480="zákl. přenesená",J480,0)</f>
        <v>0</v>
      </c>
      <c r="BH480" s="142">
        <f>IF(N480="sníž. přenesená",J480,0)</f>
        <v>0</v>
      </c>
      <c r="BI480" s="142">
        <f>IF(N480="nulová",J480,0)</f>
        <v>0</v>
      </c>
      <c r="BJ480" s="16" t="s">
        <v>87</v>
      </c>
      <c r="BK480" s="142">
        <f>ROUND(I480*H480,2)</f>
        <v>0</v>
      </c>
      <c r="BL480" s="16" t="s">
        <v>301</v>
      </c>
      <c r="BM480" s="141" t="s">
        <v>753</v>
      </c>
    </row>
    <row r="481" spans="2:65" s="12" customFormat="1" ht="11.25">
      <c r="B481" s="143"/>
      <c r="D481" s="144" t="s">
        <v>136</v>
      </c>
      <c r="E481" s="145" t="s">
        <v>3</v>
      </c>
      <c r="F481" s="146" t="s">
        <v>754</v>
      </c>
      <c r="H481" s="147">
        <v>71.06</v>
      </c>
      <c r="I481" s="148"/>
      <c r="L481" s="143"/>
      <c r="M481" s="149"/>
      <c r="T481" s="150"/>
      <c r="AT481" s="145" t="s">
        <v>136</v>
      </c>
      <c r="AU481" s="145" t="s">
        <v>89</v>
      </c>
      <c r="AV481" s="12" t="s">
        <v>89</v>
      </c>
      <c r="AW481" s="12" t="s">
        <v>41</v>
      </c>
      <c r="AX481" s="12" t="s">
        <v>87</v>
      </c>
      <c r="AY481" s="145" t="s">
        <v>128</v>
      </c>
    </row>
    <row r="482" spans="2:65" s="12" customFormat="1" ht="11.25">
      <c r="B482" s="143"/>
      <c r="D482" s="144" t="s">
        <v>136</v>
      </c>
      <c r="F482" s="146" t="s">
        <v>755</v>
      </c>
      <c r="H482" s="147">
        <v>82.82</v>
      </c>
      <c r="I482" s="148"/>
      <c r="L482" s="143"/>
      <c r="M482" s="149"/>
      <c r="T482" s="150"/>
      <c r="AT482" s="145" t="s">
        <v>136</v>
      </c>
      <c r="AU482" s="145" t="s">
        <v>89</v>
      </c>
      <c r="AV482" s="12" t="s">
        <v>89</v>
      </c>
      <c r="AW482" s="12" t="s">
        <v>4</v>
      </c>
      <c r="AX482" s="12" t="s">
        <v>87</v>
      </c>
      <c r="AY482" s="145" t="s">
        <v>128</v>
      </c>
    </row>
    <row r="483" spans="2:65" s="1" customFormat="1" ht="21.75" customHeight="1">
      <c r="B483" s="128"/>
      <c r="C483" s="129" t="s">
        <v>756</v>
      </c>
      <c r="D483" s="129" t="s">
        <v>130</v>
      </c>
      <c r="E483" s="130" t="s">
        <v>757</v>
      </c>
      <c r="F483" s="131" t="s">
        <v>758</v>
      </c>
      <c r="G483" s="132" t="s">
        <v>186</v>
      </c>
      <c r="H483" s="133">
        <v>23.8</v>
      </c>
      <c r="I483" s="134"/>
      <c r="J483" s="135">
        <f>ROUND(I483*H483,2)</f>
        <v>0</v>
      </c>
      <c r="K483" s="136"/>
      <c r="L483" s="32"/>
      <c r="M483" s="137" t="s">
        <v>3</v>
      </c>
      <c r="N483" s="138" t="s">
        <v>50</v>
      </c>
      <c r="P483" s="139">
        <f>O483*H483</f>
        <v>0</v>
      </c>
      <c r="Q483" s="139">
        <v>4.0000000000000002E-4</v>
      </c>
      <c r="R483" s="139">
        <f>Q483*H483</f>
        <v>9.5200000000000007E-3</v>
      </c>
      <c r="S483" s="139">
        <v>0</v>
      </c>
      <c r="T483" s="140">
        <f>S483*H483</f>
        <v>0</v>
      </c>
      <c r="AR483" s="141" t="s">
        <v>301</v>
      </c>
      <c r="AT483" s="141" t="s">
        <v>130</v>
      </c>
      <c r="AU483" s="141" t="s">
        <v>89</v>
      </c>
      <c r="AY483" s="16" t="s">
        <v>128</v>
      </c>
      <c r="BE483" s="142">
        <f>IF(N483="základní",J483,0)</f>
        <v>0</v>
      </c>
      <c r="BF483" s="142">
        <f>IF(N483="snížená",J483,0)</f>
        <v>0</v>
      </c>
      <c r="BG483" s="142">
        <f>IF(N483="zákl. přenesená",J483,0)</f>
        <v>0</v>
      </c>
      <c r="BH483" s="142">
        <f>IF(N483="sníž. přenesená",J483,0)</f>
        <v>0</v>
      </c>
      <c r="BI483" s="142">
        <f>IF(N483="nulová",J483,0)</f>
        <v>0</v>
      </c>
      <c r="BJ483" s="16" t="s">
        <v>87</v>
      </c>
      <c r="BK483" s="142">
        <f>ROUND(I483*H483,2)</f>
        <v>0</v>
      </c>
      <c r="BL483" s="16" t="s">
        <v>301</v>
      </c>
      <c r="BM483" s="141" t="s">
        <v>759</v>
      </c>
    </row>
    <row r="484" spans="2:65" s="1" customFormat="1" ht="11.25">
      <c r="B484" s="32"/>
      <c r="D484" s="158" t="s">
        <v>151</v>
      </c>
      <c r="F484" s="159" t="s">
        <v>760</v>
      </c>
      <c r="I484" s="160"/>
      <c r="L484" s="32"/>
      <c r="M484" s="161"/>
      <c r="T484" s="53"/>
      <c r="AT484" s="16" t="s">
        <v>151</v>
      </c>
      <c r="AU484" s="16" t="s">
        <v>89</v>
      </c>
    </row>
    <row r="485" spans="2:65" s="12" customFormat="1" ht="11.25">
      <c r="B485" s="143"/>
      <c r="D485" s="144" t="s">
        <v>136</v>
      </c>
      <c r="E485" s="145" t="s">
        <v>3</v>
      </c>
      <c r="F485" s="146" t="s">
        <v>744</v>
      </c>
      <c r="H485" s="147">
        <v>23.8</v>
      </c>
      <c r="I485" s="148"/>
      <c r="L485" s="143"/>
      <c r="M485" s="149"/>
      <c r="T485" s="150"/>
      <c r="AT485" s="145" t="s">
        <v>136</v>
      </c>
      <c r="AU485" s="145" t="s">
        <v>89</v>
      </c>
      <c r="AV485" s="12" t="s">
        <v>89</v>
      </c>
      <c r="AW485" s="12" t="s">
        <v>41</v>
      </c>
      <c r="AX485" s="12" t="s">
        <v>87</v>
      </c>
      <c r="AY485" s="145" t="s">
        <v>128</v>
      </c>
    </row>
    <row r="486" spans="2:65" s="1" customFormat="1" ht="24.2" customHeight="1">
      <c r="B486" s="128"/>
      <c r="C486" s="129" t="s">
        <v>761</v>
      </c>
      <c r="D486" s="129" t="s">
        <v>130</v>
      </c>
      <c r="E486" s="130" t="s">
        <v>762</v>
      </c>
      <c r="F486" s="131" t="s">
        <v>763</v>
      </c>
      <c r="G486" s="132" t="s">
        <v>163</v>
      </c>
      <c r="H486" s="133">
        <v>0.49399999999999999</v>
      </c>
      <c r="I486" s="134"/>
      <c r="J486" s="135">
        <f>ROUND(I486*H486,2)</f>
        <v>0</v>
      </c>
      <c r="K486" s="136"/>
      <c r="L486" s="32"/>
      <c r="M486" s="137" t="s">
        <v>3</v>
      </c>
      <c r="N486" s="138" t="s">
        <v>50</v>
      </c>
      <c r="P486" s="139">
        <f>O486*H486</f>
        <v>0</v>
      </c>
      <c r="Q486" s="139">
        <v>0</v>
      </c>
      <c r="R486" s="139">
        <f>Q486*H486</f>
        <v>0</v>
      </c>
      <c r="S486" s="139">
        <v>0</v>
      </c>
      <c r="T486" s="140">
        <f>S486*H486</f>
        <v>0</v>
      </c>
      <c r="AR486" s="141" t="s">
        <v>301</v>
      </c>
      <c r="AT486" s="141" t="s">
        <v>130</v>
      </c>
      <c r="AU486" s="141" t="s">
        <v>89</v>
      </c>
      <c r="AY486" s="16" t="s">
        <v>128</v>
      </c>
      <c r="BE486" s="142">
        <f>IF(N486="základní",J486,0)</f>
        <v>0</v>
      </c>
      <c r="BF486" s="142">
        <f>IF(N486="snížená",J486,0)</f>
        <v>0</v>
      </c>
      <c r="BG486" s="142">
        <f>IF(N486="zákl. přenesená",J486,0)</f>
        <v>0</v>
      </c>
      <c r="BH486" s="142">
        <f>IF(N486="sníž. přenesená",J486,0)</f>
        <v>0</v>
      </c>
      <c r="BI486" s="142">
        <f>IF(N486="nulová",J486,0)</f>
        <v>0</v>
      </c>
      <c r="BJ486" s="16" t="s">
        <v>87</v>
      </c>
      <c r="BK486" s="142">
        <f>ROUND(I486*H486,2)</f>
        <v>0</v>
      </c>
      <c r="BL486" s="16" t="s">
        <v>301</v>
      </c>
      <c r="BM486" s="141" t="s">
        <v>764</v>
      </c>
    </row>
    <row r="487" spans="2:65" s="1" customFormat="1" ht="11.25">
      <c r="B487" s="32"/>
      <c r="D487" s="158" t="s">
        <v>151</v>
      </c>
      <c r="F487" s="159" t="s">
        <v>765</v>
      </c>
      <c r="I487" s="160"/>
      <c r="L487" s="32"/>
      <c r="M487" s="161"/>
      <c r="T487" s="53"/>
      <c r="AT487" s="16" t="s">
        <v>151</v>
      </c>
      <c r="AU487" s="16" t="s">
        <v>89</v>
      </c>
    </row>
    <row r="488" spans="2:65" s="11" customFormat="1" ht="22.9" customHeight="1">
      <c r="B488" s="116"/>
      <c r="D488" s="117" t="s">
        <v>78</v>
      </c>
      <c r="E488" s="126" t="s">
        <v>766</v>
      </c>
      <c r="F488" s="126" t="s">
        <v>767</v>
      </c>
      <c r="I488" s="119"/>
      <c r="J488" s="127">
        <f>BK488</f>
        <v>0</v>
      </c>
      <c r="L488" s="116"/>
      <c r="M488" s="121"/>
      <c r="P488" s="122">
        <f>SUM(P489:P494)</f>
        <v>0</v>
      </c>
      <c r="R488" s="122">
        <f>SUM(R489:R494)</f>
        <v>0.49207679999999998</v>
      </c>
      <c r="T488" s="123">
        <f>SUM(T489:T494)</f>
        <v>0</v>
      </c>
      <c r="AR488" s="117" t="s">
        <v>89</v>
      </c>
      <c r="AT488" s="124" t="s">
        <v>78</v>
      </c>
      <c r="AU488" s="124" t="s">
        <v>87</v>
      </c>
      <c r="AY488" s="117" t="s">
        <v>128</v>
      </c>
      <c r="BK488" s="125">
        <f>SUM(BK489:BK494)</f>
        <v>0</v>
      </c>
    </row>
    <row r="489" spans="2:65" s="1" customFormat="1" ht="21.75" customHeight="1">
      <c r="B489" s="128"/>
      <c r="C489" s="166" t="s">
        <v>768</v>
      </c>
      <c r="D489" s="166" t="s">
        <v>331</v>
      </c>
      <c r="E489" s="167" t="s">
        <v>769</v>
      </c>
      <c r="F489" s="168" t="s">
        <v>770</v>
      </c>
      <c r="G489" s="169" t="s">
        <v>616</v>
      </c>
      <c r="H489" s="170">
        <v>7.024</v>
      </c>
      <c r="I489" s="171"/>
      <c r="J489" s="172">
        <f>ROUND(I489*H489,2)</f>
        <v>0</v>
      </c>
      <c r="K489" s="173"/>
      <c r="L489" s="174"/>
      <c r="M489" s="175" t="s">
        <v>3</v>
      </c>
      <c r="N489" s="176" t="s">
        <v>50</v>
      </c>
      <c r="P489" s="139">
        <f>O489*H489</f>
        <v>0</v>
      </c>
      <c r="Q489" s="139">
        <v>2.7199999999999998E-2</v>
      </c>
      <c r="R489" s="139">
        <f>Q489*H489</f>
        <v>0.19105279999999999</v>
      </c>
      <c r="S489" s="139">
        <v>0</v>
      </c>
      <c r="T489" s="140">
        <f>S489*H489</f>
        <v>0</v>
      </c>
      <c r="AR489" s="141" t="s">
        <v>421</v>
      </c>
      <c r="AT489" s="141" t="s">
        <v>331</v>
      </c>
      <c r="AU489" s="141" t="s">
        <v>89</v>
      </c>
      <c r="AY489" s="16" t="s">
        <v>128</v>
      </c>
      <c r="BE489" s="142">
        <f>IF(N489="základní",J489,0)</f>
        <v>0</v>
      </c>
      <c r="BF489" s="142">
        <f>IF(N489="snížená",J489,0)</f>
        <v>0</v>
      </c>
      <c r="BG489" s="142">
        <f>IF(N489="zákl. přenesená",J489,0)</f>
        <v>0</v>
      </c>
      <c r="BH489" s="142">
        <f>IF(N489="sníž. přenesená",J489,0)</f>
        <v>0</v>
      </c>
      <c r="BI489" s="142">
        <f>IF(N489="nulová",J489,0)</f>
        <v>0</v>
      </c>
      <c r="BJ489" s="16" t="s">
        <v>87</v>
      </c>
      <c r="BK489" s="142">
        <f>ROUND(I489*H489,2)</f>
        <v>0</v>
      </c>
      <c r="BL489" s="16" t="s">
        <v>301</v>
      </c>
      <c r="BM489" s="141" t="s">
        <v>771</v>
      </c>
    </row>
    <row r="490" spans="2:65" s="12" customFormat="1" ht="11.25">
      <c r="B490" s="143"/>
      <c r="D490" s="144" t="s">
        <v>136</v>
      </c>
      <c r="E490" s="145" t="s">
        <v>3</v>
      </c>
      <c r="F490" s="146" t="s">
        <v>690</v>
      </c>
      <c r="H490" s="147">
        <v>7.024</v>
      </c>
      <c r="I490" s="148"/>
      <c r="L490" s="143"/>
      <c r="M490" s="149"/>
      <c r="T490" s="150"/>
      <c r="AT490" s="145" t="s">
        <v>136</v>
      </c>
      <c r="AU490" s="145" t="s">
        <v>89</v>
      </c>
      <c r="AV490" s="12" t="s">
        <v>89</v>
      </c>
      <c r="AW490" s="12" t="s">
        <v>41</v>
      </c>
      <c r="AX490" s="12" t="s">
        <v>87</v>
      </c>
      <c r="AY490" s="145" t="s">
        <v>128</v>
      </c>
    </row>
    <row r="491" spans="2:65" s="1" customFormat="1" ht="16.5" customHeight="1">
      <c r="B491" s="128"/>
      <c r="C491" s="129" t="s">
        <v>772</v>
      </c>
      <c r="D491" s="129" t="s">
        <v>130</v>
      </c>
      <c r="E491" s="130" t="s">
        <v>773</v>
      </c>
      <c r="F491" s="131" t="s">
        <v>774</v>
      </c>
      <c r="G491" s="132" t="s">
        <v>616</v>
      </c>
      <c r="H491" s="133">
        <v>9.1999999999999993</v>
      </c>
      <c r="I491" s="134"/>
      <c r="J491" s="135">
        <f>ROUND(I491*H491,2)</f>
        <v>0</v>
      </c>
      <c r="K491" s="136"/>
      <c r="L491" s="32"/>
      <c r="M491" s="137" t="s">
        <v>3</v>
      </c>
      <c r="N491" s="138" t="s">
        <v>50</v>
      </c>
      <c r="P491" s="139">
        <f>O491*H491</f>
        <v>0</v>
      </c>
      <c r="Q491" s="139">
        <v>4.0000000000000002E-4</v>
      </c>
      <c r="R491" s="139">
        <f>Q491*H491</f>
        <v>3.6799999999999997E-3</v>
      </c>
      <c r="S491" s="139">
        <v>0</v>
      </c>
      <c r="T491" s="140">
        <f>S491*H491</f>
        <v>0</v>
      </c>
      <c r="AR491" s="141" t="s">
        <v>301</v>
      </c>
      <c r="AT491" s="141" t="s">
        <v>130</v>
      </c>
      <c r="AU491" s="141" t="s">
        <v>89</v>
      </c>
      <c r="AY491" s="16" t="s">
        <v>128</v>
      </c>
      <c r="BE491" s="142">
        <f>IF(N491="základní",J491,0)</f>
        <v>0</v>
      </c>
      <c r="BF491" s="142">
        <f>IF(N491="snížená",J491,0)</f>
        <v>0</v>
      </c>
      <c r="BG491" s="142">
        <f>IF(N491="zákl. přenesená",J491,0)</f>
        <v>0</v>
      </c>
      <c r="BH491" s="142">
        <f>IF(N491="sníž. přenesená",J491,0)</f>
        <v>0</v>
      </c>
      <c r="BI491" s="142">
        <f>IF(N491="nulová",J491,0)</f>
        <v>0</v>
      </c>
      <c r="BJ491" s="16" t="s">
        <v>87</v>
      </c>
      <c r="BK491" s="142">
        <f>ROUND(I491*H491,2)</f>
        <v>0</v>
      </c>
      <c r="BL491" s="16" t="s">
        <v>301</v>
      </c>
      <c r="BM491" s="141" t="s">
        <v>775</v>
      </c>
    </row>
    <row r="492" spans="2:65" s="12" customFormat="1" ht="11.25">
      <c r="B492" s="143"/>
      <c r="D492" s="144" t="s">
        <v>136</v>
      </c>
      <c r="E492" s="145" t="s">
        <v>3</v>
      </c>
      <c r="F492" s="146" t="s">
        <v>776</v>
      </c>
      <c r="H492" s="147">
        <v>9.1999999999999993</v>
      </c>
      <c r="I492" s="148"/>
      <c r="L492" s="143"/>
      <c r="M492" s="149"/>
      <c r="T492" s="150"/>
      <c r="AT492" s="145" t="s">
        <v>136</v>
      </c>
      <c r="AU492" s="145" t="s">
        <v>89</v>
      </c>
      <c r="AV492" s="12" t="s">
        <v>89</v>
      </c>
      <c r="AW492" s="12" t="s">
        <v>41</v>
      </c>
      <c r="AX492" s="12" t="s">
        <v>87</v>
      </c>
      <c r="AY492" s="145" t="s">
        <v>128</v>
      </c>
    </row>
    <row r="493" spans="2:65" s="1" customFormat="1" ht="16.5" customHeight="1">
      <c r="B493" s="128"/>
      <c r="C493" s="166" t="s">
        <v>777</v>
      </c>
      <c r="D493" s="166" t="s">
        <v>331</v>
      </c>
      <c r="E493" s="167" t="s">
        <v>778</v>
      </c>
      <c r="F493" s="168" t="s">
        <v>779</v>
      </c>
      <c r="G493" s="169" t="s">
        <v>616</v>
      </c>
      <c r="H493" s="170">
        <v>9.2919999999999998</v>
      </c>
      <c r="I493" s="171"/>
      <c r="J493" s="172">
        <f>ROUND(I493*H493,2)</f>
        <v>0</v>
      </c>
      <c r="K493" s="173"/>
      <c r="L493" s="174"/>
      <c r="M493" s="175" t="s">
        <v>3</v>
      </c>
      <c r="N493" s="176" t="s">
        <v>50</v>
      </c>
      <c r="P493" s="139">
        <f>O493*H493</f>
        <v>0</v>
      </c>
      <c r="Q493" s="139">
        <v>3.2000000000000001E-2</v>
      </c>
      <c r="R493" s="139">
        <f>Q493*H493</f>
        <v>0.297344</v>
      </c>
      <c r="S493" s="139">
        <v>0</v>
      </c>
      <c r="T493" s="140">
        <f>S493*H493</f>
        <v>0</v>
      </c>
      <c r="AR493" s="141" t="s">
        <v>421</v>
      </c>
      <c r="AT493" s="141" t="s">
        <v>331</v>
      </c>
      <c r="AU493" s="141" t="s">
        <v>89</v>
      </c>
      <c r="AY493" s="16" t="s">
        <v>128</v>
      </c>
      <c r="BE493" s="142">
        <f>IF(N493="základní",J493,0)</f>
        <v>0</v>
      </c>
      <c r="BF493" s="142">
        <f>IF(N493="snížená",J493,0)</f>
        <v>0</v>
      </c>
      <c r="BG493" s="142">
        <f>IF(N493="zákl. přenesená",J493,0)</f>
        <v>0</v>
      </c>
      <c r="BH493" s="142">
        <f>IF(N493="sníž. přenesená",J493,0)</f>
        <v>0</v>
      </c>
      <c r="BI493" s="142">
        <f>IF(N493="nulová",J493,0)</f>
        <v>0</v>
      </c>
      <c r="BJ493" s="16" t="s">
        <v>87</v>
      </c>
      <c r="BK493" s="142">
        <f>ROUND(I493*H493,2)</f>
        <v>0</v>
      </c>
      <c r="BL493" s="16" t="s">
        <v>301</v>
      </c>
      <c r="BM493" s="141" t="s">
        <v>780</v>
      </c>
    </row>
    <row r="494" spans="2:65" s="12" customFormat="1" ht="11.25">
      <c r="B494" s="143"/>
      <c r="D494" s="144" t="s">
        <v>136</v>
      </c>
      <c r="E494" s="145" t="s">
        <v>3</v>
      </c>
      <c r="F494" s="146" t="s">
        <v>781</v>
      </c>
      <c r="H494" s="147">
        <v>9.2919999999999998</v>
      </c>
      <c r="I494" s="148"/>
      <c r="L494" s="143"/>
      <c r="M494" s="149"/>
      <c r="T494" s="150"/>
      <c r="AT494" s="145" t="s">
        <v>136</v>
      </c>
      <c r="AU494" s="145" t="s">
        <v>89</v>
      </c>
      <c r="AV494" s="12" t="s">
        <v>89</v>
      </c>
      <c r="AW494" s="12" t="s">
        <v>41</v>
      </c>
      <c r="AX494" s="12" t="s">
        <v>87</v>
      </c>
      <c r="AY494" s="145" t="s">
        <v>128</v>
      </c>
    </row>
    <row r="495" spans="2:65" s="11" customFormat="1" ht="22.9" customHeight="1">
      <c r="B495" s="116"/>
      <c r="D495" s="117" t="s">
        <v>78</v>
      </c>
      <c r="E495" s="126" t="s">
        <v>782</v>
      </c>
      <c r="F495" s="126" t="s">
        <v>783</v>
      </c>
      <c r="I495" s="119"/>
      <c r="J495" s="127">
        <f>BK495</f>
        <v>0</v>
      </c>
      <c r="L495" s="116"/>
      <c r="M495" s="121"/>
      <c r="P495" s="122">
        <f>SUM(P496:P499)</f>
        <v>0</v>
      </c>
      <c r="R495" s="122">
        <f>SUM(R496:R499)</f>
        <v>7.3949999999999992E-4</v>
      </c>
      <c r="T495" s="123">
        <f>SUM(T496:T499)</f>
        <v>0</v>
      </c>
      <c r="AR495" s="117" t="s">
        <v>89</v>
      </c>
      <c r="AT495" s="124" t="s">
        <v>78</v>
      </c>
      <c r="AU495" s="124" t="s">
        <v>87</v>
      </c>
      <c r="AY495" s="117" t="s">
        <v>128</v>
      </c>
      <c r="BK495" s="125">
        <f>SUM(BK496:BK499)</f>
        <v>0</v>
      </c>
    </row>
    <row r="496" spans="2:65" s="1" customFormat="1" ht="16.5" customHeight="1">
      <c r="B496" s="128"/>
      <c r="C496" s="129" t="s">
        <v>784</v>
      </c>
      <c r="D496" s="129" t="s">
        <v>130</v>
      </c>
      <c r="E496" s="130" t="s">
        <v>785</v>
      </c>
      <c r="F496" s="131" t="s">
        <v>786</v>
      </c>
      <c r="G496" s="132" t="s">
        <v>186</v>
      </c>
      <c r="H496" s="133">
        <v>2.4649999999999999</v>
      </c>
      <c r="I496" s="134"/>
      <c r="J496" s="135">
        <f>ROUND(I496*H496,2)</f>
        <v>0</v>
      </c>
      <c r="K496" s="136"/>
      <c r="L496" s="32"/>
      <c r="M496" s="137" t="s">
        <v>3</v>
      </c>
      <c r="N496" s="138" t="s">
        <v>50</v>
      </c>
      <c r="P496" s="139">
        <f>O496*H496</f>
        <v>0</v>
      </c>
      <c r="Q496" s="139">
        <v>1.6000000000000001E-4</v>
      </c>
      <c r="R496" s="139">
        <f>Q496*H496</f>
        <v>3.9439999999999999E-4</v>
      </c>
      <c r="S496" s="139">
        <v>0</v>
      </c>
      <c r="T496" s="140">
        <f>S496*H496</f>
        <v>0</v>
      </c>
      <c r="AR496" s="141" t="s">
        <v>301</v>
      </c>
      <c r="AT496" s="141" t="s">
        <v>130</v>
      </c>
      <c r="AU496" s="141" t="s">
        <v>89</v>
      </c>
      <c r="AY496" s="16" t="s">
        <v>128</v>
      </c>
      <c r="BE496" s="142">
        <f>IF(N496="základní",J496,0)</f>
        <v>0</v>
      </c>
      <c r="BF496" s="142">
        <f>IF(N496="snížená",J496,0)</f>
        <v>0</v>
      </c>
      <c r="BG496" s="142">
        <f>IF(N496="zákl. přenesená",J496,0)</f>
        <v>0</v>
      </c>
      <c r="BH496" s="142">
        <f>IF(N496="sníž. přenesená",J496,0)</f>
        <v>0</v>
      </c>
      <c r="BI496" s="142">
        <f>IF(N496="nulová",J496,0)</f>
        <v>0</v>
      </c>
      <c r="BJ496" s="16" t="s">
        <v>87</v>
      </c>
      <c r="BK496" s="142">
        <f>ROUND(I496*H496,2)</f>
        <v>0</v>
      </c>
      <c r="BL496" s="16" t="s">
        <v>301</v>
      </c>
      <c r="BM496" s="141" t="s">
        <v>787</v>
      </c>
    </row>
    <row r="497" spans="2:65" s="12" customFormat="1" ht="11.25">
      <c r="B497" s="143"/>
      <c r="D497" s="144" t="s">
        <v>136</v>
      </c>
      <c r="E497" s="145" t="s">
        <v>3</v>
      </c>
      <c r="F497" s="146" t="s">
        <v>788</v>
      </c>
      <c r="H497" s="147">
        <v>2.4649999999999999</v>
      </c>
      <c r="I497" s="148"/>
      <c r="L497" s="143"/>
      <c r="M497" s="149"/>
      <c r="T497" s="150"/>
      <c r="AT497" s="145" t="s">
        <v>136</v>
      </c>
      <c r="AU497" s="145" t="s">
        <v>89</v>
      </c>
      <c r="AV497" s="12" t="s">
        <v>89</v>
      </c>
      <c r="AW497" s="12" t="s">
        <v>41</v>
      </c>
      <c r="AX497" s="12" t="s">
        <v>87</v>
      </c>
      <c r="AY497" s="145" t="s">
        <v>128</v>
      </c>
    </row>
    <row r="498" spans="2:65" s="1" customFormat="1" ht="16.5" customHeight="1">
      <c r="B498" s="128"/>
      <c r="C498" s="129" t="s">
        <v>789</v>
      </c>
      <c r="D498" s="129" t="s">
        <v>130</v>
      </c>
      <c r="E498" s="130" t="s">
        <v>790</v>
      </c>
      <c r="F498" s="131" t="s">
        <v>791</v>
      </c>
      <c r="G498" s="132" t="s">
        <v>186</v>
      </c>
      <c r="H498" s="133">
        <v>2.4649999999999999</v>
      </c>
      <c r="I498" s="134"/>
      <c r="J498" s="135">
        <f>ROUND(I498*H498,2)</f>
        <v>0</v>
      </c>
      <c r="K498" s="136"/>
      <c r="L498" s="32"/>
      <c r="M498" s="137" t="s">
        <v>3</v>
      </c>
      <c r="N498" s="138" t="s">
        <v>50</v>
      </c>
      <c r="P498" s="139">
        <f>O498*H498</f>
        <v>0</v>
      </c>
      <c r="Q498" s="139">
        <v>1.3999999999999999E-4</v>
      </c>
      <c r="R498" s="139">
        <f>Q498*H498</f>
        <v>3.4509999999999993E-4</v>
      </c>
      <c r="S498" s="139">
        <v>0</v>
      </c>
      <c r="T498" s="140">
        <f>S498*H498</f>
        <v>0</v>
      </c>
      <c r="AR498" s="141" t="s">
        <v>301</v>
      </c>
      <c r="AT498" s="141" t="s">
        <v>130</v>
      </c>
      <c r="AU498" s="141" t="s">
        <v>89</v>
      </c>
      <c r="AY498" s="16" t="s">
        <v>128</v>
      </c>
      <c r="BE498" s="142">
        <f>IF(N498="základní",J498,0)</f>
        <v>0</v>
      </c>
      <c r="BF498" s="142">
        <f>IF(N498="snížená",J498,0)</f>
        <v>0</v>
      </c>
      <c r="BG498" s="142">
        <f>IF(N498="zákl. přenesená",J498,0)</f>
        <v>0</v>
      </c>
      <c r="BH498" s="142">
        <f>IF(N498="sníž. přenesená",J498,0)</f>
        <v>0</v>
      </c>
      <c r="BI498" s="142">
        <f>IF(N498="nulová",J498,0)</f>
        <v>0</v>
      </c>
      <c r="BJ498" s="16" t="s">
        <v>87</v>
      </c>
      <c r="BK498" s="142">
        <f>ROUND(I498*H498,2)</f>
        <v>0</v>
      </c>
      <c r="BL498" s="16" t="s">
        <v>301</v>
      </c>
      <c r="BM498" s="141" t="s">
        <v>792</v>
      </c>
    </row>
    <row r="499" spans="2:65" s="12" customFormat="1" ht="11.25">
      <c r="B499" s="143"/>
      <c r="D499" s="144" t="s">
        <v>136</v>
      </c>
      <c r="E499" s="145" t="s">
        <v>3</v>
      </c>
      <c r="F499" s="146" t="s">
        <v>793</v>
      </c>
      <c r="H499" s="147">
        <v>2.4649999999999999</v>
      </c>
      <c r="I499" s="148"/>
      <c r="L499" s="143"/>
      <c r="M499" s="149"/>
      <c r="T499" s="150"/>
      <c r="AT499" s="145" t="s">
        <v>136</v>
      </c>
      <c r="AU499" s="145" t="s">
        <v>89</v>
      </c>
      <c r="AV499" s="12" t="s">
        <v>89</v>
      </c>
      <c r="AW499" s="12" t="s">
        <v>41</v>
      </c>
      <c r="AX499" s="12" t="s">
        <v>87</v>
      </c>
      <c r="AY499" s="145" t="s">
        <v>128</v>
      </c>
    </row>
    <row r="500" spans="2:65" s="11" customFormat="1" ht="25.9" customHeight="1">
      <c r="B500" s="116"/>
      <c r="D500" s="117" t="s">
        <v>78</v>
      </c>
      <c r="E500" s="118" t="s">
        <v>794</v>
      </c>
      <c r="F500" s="118" t="s">
        <v>795</v>
      </c>
      <c r="I500" s="119"/>
      <c r="J500" s="120">
        <f>BK500</f>
        <v>0</v>
      </c>
      <c r="L500" s="116"/>
      <c r="M500" s="121"/>
      <c r="P500" s="122">
        <f>P501</f>
        <v>0</v>
      </c>
      <c r="R500" s="122">
        <f>R501</f>
        <v>0</v>
      </c>
      <c r="T500" s="123">
        <f>T501</f>
        <v>0</v>
      </c>
      <c r="AR500" s="117" t="s">
        <v>160</v>
      </c>
      <c r="AT500" s="124" t="s">
        <v>78</v>
      </c>
      <c r="AU500" s="124" t="s">
        <v>79</v>
      </c>
      <c r="AY500" s="117" t="s">
        <v>128</v>
      </c>
      <c r="BK500" s="125">
        <f>BK501</f>
        <v>0</v>
      </c>
    </row>
    <row r="501" spans="2:65" s="11" customFormat="1" ht="22.9" customHeight="1">
      <c r="B501" s="116"/>
      <c r="D501" s="117" t="s">
        <v>78</v>
      </c>
      <c r="E501" s="126" t="s">
        <v>796</v>
      </c>
      <c r="F501" s="126" t="s">
        <v>797</v>
      </c>
      <c r="I501" s="119"/>
      <c r="J501" s="127">
        <f>BK501</f>
        <v>0</v>
      </c>
      <c r="L501" s="116"/>
      <c r="M501" s="121"/>
      <c r="P501" s="122">
        <f>SUM(P502:P503)</f>
        <v>0</v>
      </c>
      <c r="R501" s="122">
        <f>SUM(R502:R503)</f>
        <v>0</v>
      </c>
      <c r="T501" s="123">
        <f>SUM(T502:T503)</f>
        <v>0</v>
      </c>
      <c r="AR501" s="117" t="s">
        <v>160</v>
      </c>
      <c r="AT501" s="124" t="s">
        <v>78</v>
      </c>
      <c r="AU501" s="124" t="s">
        <v>87</v>
      </c>
      <c r="AY501" s="117" t="s">
        <v>128</v>
      </c>
      <c r="BK501" s="125">
        <f>SUM(BK502:BK503)</f>
        <v>0</v>
      </c>
    </row>
    <row r="502" spans="2:65" s="1" customFormat="1" ht="16.5" customHeight="1">
      <c r="B502" s="128"/>
      <c r="C502" s="129" t="s">
        <v>798</v>
      </c>
      <c r="D502" s="129" t="s">
        <v>130</v>
      </c>
      <c r="E502" s="130" t="s">
        <v>799</v>
      </c>
      <c r="F502" s="131" t="s">
        <v>800</v>
      </c>
      <c r="G502" s="132" t="s">
        <v>801</v>
      </c>
      <c r="H502" s="133">
        <v>4</v>
      </c>
      <c r="I502" s="134"/>
      <c r="J502" s="135">
        <f>ROUND(I502*H502,2)</f>
        <v>0</v>
      </c>
      <c r="K502" s="136"/>
      <c r="L502" s="32"/>
      <c r="M502" s="137" t="s">
        <v>3</v>
      </c>
      <c r="N502" s="138" t="s">
        <v>50</v>
      </c>
      <c r="P502" s="139">
        <f>O502*H502</f>
        <v>0</v>
      </c>
      <c r="Q502" s="139">
        <v>0</v>
      </c>
      <c r="R502" s="139">
        <f>Q502*H502</f>
        <v>0</v>
      </c>
      <c r="S502" s="139">
        <v>0</v>
      </c>
      <c r="T502" s="140">
        <f>S502*H502</f>
        <v>0</v>
      </c>
      <c r="AR502" s="141" t="s">
        <v>802</v>
      </c>
      <c r="AT502" s="141" t="s">
        <v>130</v>
      </c>
      <c r="AU502" s="141" t="s">
        <v>89</v>
      </c>
      <c r="AY502" s="16" t="s">
        <v>128</v>
      </c>
      <c r="BE502" s="142">
        <f>IF(N502="základní",J502,0)</f>
        <v>0</v>
      </c>
      <c r="BF502" s="142">
        <f>IF(N502="snížená",J502,0)</f>
        <v>0</v>
      </c>
      <c r="BG502" s="142">
        <f>IF(N502="zákl. přenesená",J502,0)</f>
        <v>0</v>
      </c>
      <c r="BH502" s="142">
        <f>IF(N502="sníž. přenesená",J502,0)</f>
        <v>0</v>
      </c>
      <c r="BI502" s="142">
        <f>IF(N502="nulová",J502,0)</f>
        <v>0</v>
      </c>
      <c r="BJ502" s="16" t="s">
        <v>87</v>
      </c>
      <c r="BK502" s="142">
        <f>ROUND(I502*H502,2)</f>
        <v>0</v>
      </c>
      <c r="BL502" s="16" t="s">
        <v>802</v>
      </c>
      <c r="BM502" s="141" t="s">
        <v>803</v>
      </c>
    </row>
    <row r="503" spans="2:65" s="12" customFormat="1" ht="11.25">
      <c r="B503" s="143"/>
      <c r="D503" s="144" t="s">
        <v>136</v>
      </c>
      <c r="E503" s="145" t="s">
        <v>3</v>
      </c>
      <c r="F503" s="146" t="s">
        <v>134</v>
      </c>
      <c r="H503" s="147">
        <v>4</v>
      </c>
      <c r="I503" s="148"/>
      <c r="L503" s="143"/>
      <c r="M503" s="162"/>
      <c r="N503" s="163"/>
      <c r="O503" s="163"/>
      <c r="P503" s="163"/>
      <c r="Q503" s="163"/>
      <c r="R503" s="163"/>
      <c r="S503" s="163"/>
      <c r="T503" s="164"/>
      <c r="AT503" s="145" t="s">
        <v>136</v>
      </c>
      <c r="AU503" s="145" t="s">
        <v>89</v>
      </c>
      <c r="AV503" s="12" t="s">
        <v>89</v>
      </c>
      <c r="AW503" s="12" t="s">
        <v>41</v>
      </c>
      <c r="AX503" s="12" t="s">
        <v>87</v>
      </c>
      <c r="AY503" s="145" t="s">
        <v>128</v>
      </c>
    </row>
    <row r="504" spans="2:65" s="1" customFormat="1" ht="6.95" customHeight="1">
      <c r="B504" s="41"/>
      <c r="C504" s="42"/>
      <c r="D504" s="42"/>
      <c r="E504" s="42"/>
      <c r="F504" s="42"/>
      <c r="G504" s="42"/>
      <c r="H504" s="42"/>
      <c r="I504" s="42"/>
      <c r="J504" s="42"/>
      <c r="K504" s="42"/>
      <c r="L504" s="32"/>
    </row>
  </sheetData>
  <autoFilter ref="C93:K503" xr:uid="{00000000-0009-0000-0000-000002000000}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100" r:id="rId1" xr:uid="{00000000-0004-0000-0200-000000000000}"/>
    <hyperlink ref="F103" r:id="rId2" xr:uid="{00000000-0004-0000-0200-000001000000}"/>
    <hyperlink ref="F115" r:id="rId3" xr:uid="{00000000-0004-0000-0200-000002000000}"/>
    <hyperlink ref="F123" r:id="rId4" xr:uid="{00000000-0004-0000-0200-000003000000}"/>
    <hyperlink ref="F128" r:id="rId5" xr:uid="{00000000-0004-0000-0200-000004000000}"/>
    <hyperlink ref="F134" r:id="rId6" xr:uid="{00000000-0004-0000-0200-000005000000}"/>
    <hyperlink ref="F139" r:id="rId7" xr:uid="{00000000-0004-0000-0200-000006000000}"/>
    <hyperlink ref="F142" r:id="rId8" xr:uid="{00000000-0004-0000-0200-000007000000}"/>
    <hyperlink ref="F152" r:id="rId9" xr:uid="{00000000-0004-0000-0200-000008000000}"/>
    <hyperlink ref="F162" r:id="rId10" xr:uid="{00000000-0004-0000-0200-000009000000}"/>
    <hyperlink ref="F168" r:id="rId11" xr:uid="{00000000-0004-0000-0200-00000A000000}"/>
    <hyperlink ref="F175" r:id="rId12" xr:uid="{00000000-0004-0000-0200-00000B000000}"/>
    <hyperlink ref="F196" r:id="rId13" xr:uid="{00000000-0004-0000-0200-00000C000000}"/>
    <hyperlink ref="F199" r:id="rId14" xr:uid="{00000000-0004-0000-0200-00000D000000}"/>
    <hyperlink ref="F217" r:id="rId15" xr:uid="{00000000-0004-0000-0200-00000E000000}"/>
    <hyperlink ref="F224" r:id="rId16" xr:uid="{00000000-0004-0000-0200-00000F000000}"/>
    <hyperlink ref="F230" r:id="rId17" xr:uid="{00000000-0004-0000-0200-000010000000}"/>
    <hyperlink ref="F235" r:id="rId18" xr:uid="{00000000-0004-0000-0200-000011000000}"/>
    <hyperlink ref="F247" r:id="rId19" xr:uid="{00000000-0004-0000-0200-000012000000}"/>
    <hyperlink ref="F250" r:id="rId20" xr:uid="{00000000-0004-0000-0200-000013000000}"/>
    <hyperlink ref="F256" r:id="rId21" xr:uid="{00000000-0004-0000-0200-000014000000}"/>
    <hyperlink ref="F264" r:id="rId22" xr:uid="{00000000-0004-0000-0200-000015000000}"/>
    <hyperlink ref="F271" r:id="rId23" xr:uid="{00000000-0004-0000-0200-000016000000}"/>
    <hyperlink ref="F283" r:id="rId24" xr:uid="{00000000-0004-0000-0200-000017000000}"/>
    <hyperlink ref="F286" r:id="rId25" xr:uid="{00000000-0004-0000-0200-000018000000}"/>
    <hyperlink ref="F298" r:id="rId26" xr:uid="{00000000-0004-0000-0200-000019000000}"/>
    <hyperlink ref="F301" r:id="rId27" xr:uid="{00000000-0004-0000-0200-00001A000000}"/>
    <hyperlink ref="F305" r:id="rId28" xr:uid="{00000000-0004-0000-0200-00001B000000}"/>
    <hyperlink ref="F309" r:id="rId29" xr:uid="{00000000-0004-0000-0200-00001C000000}"/>
    <hyperlink ref="F315" r:id="rId30" xr:uid="{00000000-0004-0000-0200-00001D000000}"/>
    <hyperlink ref="F321" r:id="rId31" xr:uid="{00000000-0004-0000-0200-00001E000000}"/>
    <hyperlink ref="F330" r:id="rId32" xr:uid="{00000000-0004-0000-0200-00001F000000}"/>
    <hyperlink ref="F338" r:id="rId33" xr:uid="{00000000-0004-0000-0200-000020000000}"/>
    <hyperlink ref="F341" r:id="rId34" xr:uid="{00000000-0004-0000-0200-000021000000}"/>
    <hyperlink ref="F344" r:id="rId35" xr:uid="{00000000-0004-0000-0200-000022000000}"/>
    <hyperlink ref="F347" r:id="rId36" xr:uid="{00000000-0004-0000-0200-000023000000}"/>
    <hyperlink ref="F350" r:id="rId37" xr:uid="{00000000-0004-0000-0200-000024000000}"/>
    <hyperlink ref="F356" r:id="rId38" xr:uid="{00000000-0004-0000-0200-000025000000}"/>
    <hyperlink ref="F361" r:id="rId39" xr:uid="{00000000-0004-0000-0200-000026000000}"/>
    <hyperlink ref="F368" r:id="rId40" xr:uid="{00000000-0004-0000-0200-000027000000}"/>
    <hyperlink ref="F373" r:id="rId41" xr:uid="{00000000-0004-0000-0200-000028000000}"/>
    <hyperlink ref="F383" r:id="rId42" xr:uid="{00000000-0004-0000-0200-000029000000}"/>
    <hyperlink ref="F390" r:id="rId43" xr:uid="{00000000-0004-0000-0200-00002A000000}"/>
    <hyperlink ref="F393" r:id="rId44" xr:uid="{00000000-0004-0000-0200-00002B000000}"/>
    <hyperlink ref="F397" r:id="rId45" xr:uid="{00000000-0004-0000-0200-00002C000000}"/>
    <hyperlink ref="F400" r:id="rId46" xr:uid="{00000000-0004-0000-0200-00002D000000}"/>
    <hyperlink ref="F403" r:id="rId47" xr:uid="{00000000-0004-0000-0200-00002E000000}"/>
    <hyperlink ref="F406" r:id="rId48" xr:uid="{00000000-0004-0000-0200-00002F000000}"/>
    <hyperlink ref="F409" r:id="rId49" xr:uid="{00000000-0004-0000-0200-000030000000}"/>
    <hyperlink ref="F417" r:id="rId50" xr:uid="{00000000-0004-0000-0200-000031000000}"/>
    <hyperlink ref="F420" r:id="rId51" xr:uid="{00000000-0004-0000-0200-000032000000}"/>
    <hyperlink ref="F423" r:id="rId52" xr:uid="{00000000-0004-0000-0200-000033000000}"/>
    <hyperlink ref="F426" r:id="rId53" xr:uid="{00000000-0004-0000-0200-000034000000}"/>
    <hyperlink ref="F431" r:id="rId54" xr:uid="{00000000-0004-0000-0200-000035000000}"/>
    <hyperlink ref="F435" r:id="rId55" xr:uid="{00000000-0004-0000-0200-000036000000}"/>
    <hyperlink ref="F460" r:id="rId56" xr:uid="{00000000-0004-0000-0200-000037000000}"/>
    <hyperlink ref="F464" r:id="rId57" xr:uid="{00000000-0004-0000-0200-000038000000}"/>
    <hyperlink ref="F469" r:id="rId58" xr:uid="{00000000-0004-0000-0200-000039000000}"/>
    <hyperlink ref="F472" r:id="rId59" xr:uid="{00000000-0004-0000-0200-00003A000000}"/>
    <hyperlink ref="F475" r:id="rId60" xr:uid="{00000000-0004-0000-0200-00003B000000}"/>
    <hyperlink ref="F478" r:id="rId61" xr:uid="{00000000-0004-0000-0200-00003C000000}"/>
    <hyperlink ref="F484" r:id="rId62" xr:uid="{00000000-0004-0000-0200-00003D000000}"/>
    <hyperlink ref="F487" r:id="rId63" xr:uid="{00000000-0004-0000-0200-00003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 t="s">
        <v>6</v>
      </c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6" t="s">
        <v>95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102</v>
      </c>
      <c r="L4" s="19"/>
      <c r="M4" s="85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16.5" customHeight="1">
      <c r="B7" s="19"/>
      <c r="E7" s="303" t="str">
        <f>'Rekapitulace stavby'!K6</f>
        <v>Malá vodní nádrž Kosobody-střední rekonstrukce</v>
      </c>
      <c r="F7" s="304"/>
      <c r="G7" s="304"/>
      <c r="H7" s="304"/>
      <c r="L7" s="19"/>
    </row>
    <row r="8" spans="2:46" s="1" customFormat="1" ht="12" customHeight="1">
      <c r="B8" s="32"/>
      <c r="D8" s="26" t="s">
        <v>103</v>
      </c>
      <c r="L8" s="32"/>
    </row>
    <row r="9" spans="2:46" s="1" customFormat="1" ht="16.5" customHeight="1">
      <c r="B9" s="32"/>
      <c r="E9" s="265" t="s">
        <v>804</v>
      </c>
      <c r="F9" s="305"/>
      <c r="G9" s="305"/>
      <c r="H9" s="305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6" t="s">
        <v>19</v>
      </c>
      <c r="F11" s="24" t="s">
        <v>20</v>
      </c>
      <c r="I11" s="26" t="s">
        <v>21</v>
      </c>
      <c r="J11" s="24" t="s">
        <v>3</v>
      </c>
      <c r="L11" s="32"/>
    </row>
    <row r="12" spans="2:46" s="1" customFormat="1" ht="12" customHeight="1">
      <c r="B12" s="32"/>
      <c r="D12" s="26" t="s">
        <v>23</v>
      </c>
      <c r="F12" s="24" t="s">
        <v>24</v>
      </c>
      <c r="I12" s="26" t="s">
        <v>25</v>
      </c>
      <c r="J12" s="49" t="str">
        <f>'Rekapitulace stavby'!AN8</f>
        <v>11. 1. 2025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6" t="s">
        <v>31</v>
      </c>
      <c r="I14" s="26" t="s">
        <v>32</v>
      </c>
      <c r="J14" s="24" t="str">
        <f>IF('Rekapitulace stavby'!AN10="","",'Rekapitulace stavby'!AN10)</f>
        <v/>
      </c>
      <c r="L14" s="32"/>
    </row>
    <row r="15" spans="2:46" s="1" customFormat="1" ht="18" customHeight="1">
      <c r="B15" s="32"/>
      <c r="E15" s="24" t="str">
        <f>IF('Rekapitulace stavby'!E11="","",'Rekapitulace stavby'!E11)</f>
        <v xml:space="preserve"> </v>
      </c>
      <c r="I15" s="26" t="s">
        <v>34</v>
      </c>
      <c r="J15" s="24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6" t="s">
        <v>35</v>
      </c>
      <c r="I17" s="26" t="s">
        <v>32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306" t="str">
        <f>'Rekapitulace stavby'!E14</f>
        <v>Vyplň údaj</v>
      </c>
      <c r="F18" s="286"/>
      <c r="G18" s="286"/>
      <c r="H18" s="286"/>
      <c r="I18" s="26" t="s">
        <v>34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37</v>
      </c>
      <c r="I20" s="26" t="s">
        <v>32</v>
      </c>
      <c r="J20" s="24" t="s">
        <v>38</v>
      </c>
      <c r="L20" s="32"/>
    </row>
    <row r="21" spans="2:12" s="1" customFormat="1" ht="18" customHeight="1">
      <c r="B21" s="32"/>
      <c r="E21" s="24" t="s">
        <v>39</v>
      </c>
      <c r="I21" s="26" t="s">
        <v>34</v>
      </c>
      <c r="J21" s="24" t="s">
        <v>40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42</v>
      </c>
      <c r="I23" s="26" t="s">
        <v>32</v>
      </c>
      <c r="J23" s="24" t="s">
        <v>38</v>
      </c>
      <c r="L23" s="32"/>
    </row>
    <row r="24" spans="2:12" s="1" customFormat="1" ht="18" customHeight="1">
      <c r="B24" s="32"/>
      <c r="E24" s="24" t="s">
        <v>39</v>
      </c>
      <c r="I24" s="26" t="s">
        <v>34</v>
      </c>
      <c r="J24" s="24" t="s">
        <v>40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43</v>
      </c>
      <c r="L26" s="32"/>
    </row>
    <row r="27" spans="2:12" s="7" customFormat="1" ht="16.5" customHeight="1">
      <c r="B27" s="86"/>
      <c r="E27" s="291" t="s">
        <v>3</v>
      </c>
      <c r="F27" s="291"/>
      <c r="G27" s="291"/>
      <c r="H27" s="291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45</v>
      </c>
      <c r="J30" s="63">
        <f>ROUND(J82,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47</v>
      </c>
      <c r="I32" s="35" t="s">
        <v>46</v>
      </c>
      <c r="J32" s="35" t="s">
        <v>48</v>
      </c>
      <c r="L32" s="32"/>
    </row>
    <row r="33" spans="2:12" s="1" customFormat="1" ht="14.45" customHeight="1">
      <c r="B33" s="32"/>
      <c r="D33" s="52" t="s">
        <v>49</v>
      </c>
      <c r="E33" s="26" t="s">
        <v>50</v>
      </c>
      <c r="F33" s="88">
        <f>ROUND((SUM(BE82:BE137)),  2)</f>
        <v>0</v>
      </c>
      <c r="I33" s="89">
        <v>0.21</v>
      </c>
      <c r="J33" s="88">
        <f>ROUND(((SUM(BE82:BE137))*I33),  2)</f>
        <v>0</v>
      </c>
      <c r="L33" s="32"/>
    </row>
    <row r="34" spans="2:12" s="1" customFormat="1" ht="14.45" customHeight="1">
      <c r="B34" s="32"/>
      <c r="E34" s="26" t="s">
        <v>51</v>
      </c>
      <c r="F34" s="88">
        <f>ROUND((SUM(BF82:BF137)),  2)</f>
        <v>0</v>
      </c>
      <c r="I34" s="89">
        <v>0.12</v>
      </c>
      <c r="J34" s="88">
        <f>ROUND(((SUM(BF82:BF137))*I34),  2)</f>
        <v>0</v>
      </c>
      <c r="L34" s="32"/>
    </row>
    <row r="35" spans="2:12" s="1" customFormat="1" ht="14.45" hidden="1" customHeight="1">
      <c r="B35" s="32"/>
      <c r="E35" s="26" t="s">
        <v>52</v>
      </c>
      <c r="F35" s="88">
        <f>ROUND((SUM(BG82:BG137)),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6" t="s">
        <v>53</v>
      </c>
      <c r="F36" s="88">
        <f>ROUND((SUM(BH82:BH137)),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6" t="s">
        <v>54</v>
      </c>
      <c r="F37" s="88">
        <f>ROUND((SUM(BI82:BI137)),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55</v>
      </c>
      <c r="E39" s="54"/>
      <c r="F39" s="54"/>
      <c r="G39" s="92" t="s">
        <v>56</v>
      </c>
      <c r="H39" s="93" t="s">
        <v>57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0" t="s">
        <v>105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6" t="s">
        <v>17</v>
      </c>
      <c r="L47" s="32"/>
    </row>
    <row r="48" spans="2:12" s="1" customFormat="1" ht="16.5" customHeight="1">
      <c r="B48" s="32"/>
      <c r="E48" s="303" t="str">
        <f>E7</f>
        <v>Malá vodní nádrž Kosobody-střední rekonstrukce</v>
      </c>
      <c r="F48" s="304"/>
      <c r="G48" s="304"/>
      <c r="H48" s="304"/>
      <c r="L48" s="32"/>
    </row>
    <row r="49" spans="2:47" s="1" customFormat="1" ht="12" customHeight="1">
      <c r="B49" s="32"/>
      <c r="C49" s="26" t="s">
        <v>103</v>
      </c>
      <c r="L49" s="32"/>
    </row>
    <row r="50" spans="2:47" s="1" customFormat="1" ht="16.5" customHeight="1">
      <c r="B50" s="32"/>
      <c r="E50" s="265" t="str">
        <f>E9</f>
        <v>mvnkos3 - SO-3 Kácení</v>
      </c>
      <c r="F50" s="305"/>
      <c r="G50" s="305"/>
      <c r="H50" s="305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6" t="s">
        <v>23</v>
      </c>
      <c r="F52" s="24" t="str">
        <f>F12</f>
        <v>Kosobody</v>
      </c>
      <c r="I52" s="26" t="s">
        <v>25</v>
      </c>
      <c r="J52" s="49" t="str">
        <f>IF(J12="","",J12)</f>
        <v>11. 1. 2025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6" t="s">
        <v>31</v>
      </c>
      <c r="F54" s="24" t="str">
        <f>E15</f>
        <v xml:space="preserve"> </v>
      </c>
      <c r="I54" s="26" t="s">
        <v>37</v>
      </c>
      <c r="J54" s="30" t="str">
        <f>E21</f>
        <v>Ing.Milan Jícha</v>
      </c>
      <c r="L54" s="32"/>
    </row>
    <row r="55" spans="2:47" s="1" customFormat="1" ht="15.2" customHeight="1">
      <c r="B55" s="32"/>
      <c r="C55" s="26" t="s">
        <v>35</v>
      </c>
      <c r="F55" s="24" t="str">
        <f>IF(E18="","",E18)</f>
        <v>Vyplň údaj</v>
      </c>
      <c r="I55" s="26" t="s">
        <v>42</v>
      </c>
      <c r="J55" s="30" t="str">
        <f>E24</f>
        <v>Ing.Milan Jícha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106</v>
      </c>
      <c r="D57" s="90"/>
      <c r="E57" s="90"/>
      <c r="F57" s="90"/>
      <c r="G57" s="90"/>
      <c r="H57" s="90"/>
      <c r="I57" s="90"/>
      <c r="J57" s="97" t="s">
        <v>107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77</v>
      </c>
      <c r="J59" s="63">
        <f>J82</f>
        <v>0</v>
      </c>
      <c r="L59" s="32"/>
      <c r="AU59" s="16" t="s">
        <v>108</v>
      </c>
    </row>
    <row r="60" spans="2:47" s="8" customFormat="1" ht="24.95" customHeight="1">
      <c r="B60" s="99"/>
      <c r="D60" s="100" t="s">
        <v>109</v>
      </c>
      <c r="E60" s="101"/>
      <c r="F60" s="101"/>
      <c r="G60" s="101"/>
      <c r="H60" s="101"/>
      <c r="I60" s="101"/>
      <c r="J60" s="102">
        <f>J83</f>
        <v>0</v>
      </c>
      <c r="L60" s="99"/>
    </row>
    <row r="61" spans="2:47" s="9" customFormat="1" ht="19.899999999999999" customHeight="1">
      <c r="B61" s="103"/>
      <c r="D61" s="104" t="s">
        <v>110</v>
      </c>
      <c r="E61" s="105"/>
      <c r="F61" s="105"/>
      <c r="G61" s="105"/>
      <c r="H61" s="105"/>
      <c r="I61" s="105"/>
      <c r="J61" s="106">
        <f>J84</f>
        <v>0</v>
      </c>
      <c r="L61" s="103"/>
    </row>
    <row r="62" spans="2:47" s="9" customFormat="1" ht="19.899999999999999" customHeight="1">
      <c r="B62" s="103"/>
      <c r="D62" s="104" t="s">
        <v>172</v>
      </c>
      <c r="E62" s="105"/>
      <c r="F62" s="105"/>
      <c r="G62" s="105"/>
      <c r="H62" s="105"/>
      <c r="I62" s="105"/>
      <c r="J62" s="106">
        <f>J133</f>
        <v>0</v>
      </c>
      <c r="L62" s="103"/>
    </row>
    <row r="63" spans="2:47" s="1" customFormat="1" ht="21.75" customHeight="1">
      <c r="B63" s="32"/>
      <c r="L63" s="32"/>
    </row>
    <row r="64" spans="2:47" s="1" customFormat="1" ht="6.95" customHeight="1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32"/>
    </row>
    <row r="68" spans="2:12" s="1" customFormat="1" ht="6.95" customHeight="1"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32"/>
    </row>
    <row r="69" spans="2:12" s="1" customFormat="1" ht="24.95" customHeight="1">
      <c r="B69" s="32"/>
      <c r="C69" s="20" t="s">
        <v>113</v>
      </c>
      <c r="L69" s="32"/>
    </row>
    <row r="70" spans="2:12" s="1" customFormat="1" ht="6.95" customHeight="1">
      <c r="B70" s="32"/>
      <c r="L70" s="32"/>
    </row>
    <row r="71" spans="2:12" s="1" customFormat="1" ht="12" customHeight="1">
      <c r="B71" s="32"/>
      <c r="C71" s="26" t="s">
        <v>17</v>
      </c>
      <c r="L71" s="32"/>
    </row>
    <row r="72" spans="2:12" s="1" customFormat="1" ht="16.5" customHeight="1">
      <c r="B72" s="32"/>
      <c r="E72" s="303" t="str">
        <f>E7</f>
        <v>Malá vodní nádrž Kosobody-střední rekonstrukce</v>
      </c>
      <c r="F72" s="304"/>
      <c r="G72" s="304"/>
      <c r="H72" s="304"/>
      <c r="L72" s="32"/>
    </row>
    <row r="73" spans="2:12" s="1" customFormat="1" ht="12" customHeight="1">
      <c r="B73" s="32"/>
      <c r="C73" s="26" t="s">
        <v>103</v>
      </c>
      <c r="L73" s="32"/>
    </row>
    <row r="74" spans="2:12" s="1" customFormat="1" ht="16.5" customHeight="1">
      <c r="B74" s="32"/>
      <c r="E74" s="265" t="str">
        <f>E9</f>
        <v>mvnkos3 - SO-3 Kácení</v>
      </c>
      <c r="F74" s="305"/>
      <c r="G74" s="305"/>
      <c r="H74" s="305"/>
      <c r="L74" s="32"/>
    </row>
    <row r="75" spans="2:12" s="1" customFormat="1" ht="6.95" customHeight="1">
      <c r="B75" s="32"/>
      <c r="L75" s="32"/>
    </row>
    <row r="76" spans="2:12" s="1" customFormat="1" ht="12" customHeight="1">
      <c r="B76" s="32"/>
      <c r="C76" s="26" t="s">
        <v>23</v>
      </c>
      <c r="F76" s="24" t="str">
        <f>F12</f>
        <v>Kosobody</v>
      </c>
      <c r="I76" s="26" t="s">
        <v>25</v>
      </c>
      <c r="J76" s="49" t="str">
        <f>IF(J12="","",J12)</f>
        <v>11. 1. 2025</v>
      </c>
      <c r="L76" s="32"/>
    </row>
    <row r="77" spans="2:12" s="1" customFormat="1" ht="6.95" customHeight="1">
      <c r="B77" s="32"/>
      <c r="L77" s="32"/>
    </row>
    <row r="78" spans="2:12" s="1" customFormat="1" ht="15.2" customHeight="1">
      <c r="B78" s="32"/>
      <c r="C78" s="26" t="s">
        <v>31</v>
      </c>
      <c r="F78" s="24" t="str">
        <f>E15</f>
        <v xml:space="preserve"> </v>
      </c>
      <c r="I78" s="26" t="s">
        <v>37</v>
      </c>
      <c r="J78" s="30" t="str">
        <f>E21</f>
        <v>Ing.Milan Jícha</v>
      </c>
      <c r="L78" s="32"/>
    </row>
    <row r="79" spans="2:12" s="1" customFormat="1" ht="15.2" customHeight="1">
      <c r="B79" s="32"/>
      <c r="C79" s="26" t="s">
        <v>35</v>
      </c>
      <c r="F79" s="24" t="str">
        <f>IF(E18="","",E18)</f>
        <v>Vyplň údaj</v>
      </c>
      <c r="I79" s="26" t="s">
        <v>42</v>
      </c>
      <c r="J79" s="30" t="str">
        <f>E24</f>
        <v>Ing.Milan Jícha</v>
      </c>
      <c r="L79" s="32"/>
    </row>
    <row r="80" spans="2:12" s="1" customFormat="1" ht="10.35" customHeight="1">
      <c r="B80" s="32"/>
      <c r="L80" s="32"/>
    </row>
    <row r="81" spans="2:65" s="10" customFormat="1" ht="29.25" customHeight="1">
      <c r="B81" s="107"/>
      <c r="C81" s="108" t="s">
        <v>114</v>
      </c>
      <c r="D81" s="109" t="s">
        <v>64</v>
      </c>
      <c r="E81" s="109" t="s">
        <v>60</v>
      </c>
      <c r="F81" s="109" t="s">
        <v>61</v>
      </c>
      <c r="G81" s="109" t="s">
        <v>115</v>
      </c>
      <c r="H81" s="109" t="s">
        <v>116</v>
      </c>
      <c r="I81" s="109" t="s">
        <v>117</v>
      </c>
      <c r="J81" s="110" t="s">
        <v>107</v>
      </c>
      <c r="K81" s="111" t="s">
        <v>118</v>
      </c>
      <c r="L81" s="107"/>
      <c r="M81" s="56" t="s">
        <v>3</v>
      </c>
      <c r="N81" s="57" t="s">
        <v>49</v>
      </c>
      <c r="O81" s="57" t="s">
        <v>119</v>
      </c>
      <c r="P81" s="57" t="s">
        <v>120</v>
      </c>
      <c r="Q81" s="57" t="s">
        <v>121</v>
      </c>
      <c r="R81" s="57" t="s">
        <v>122</v>
      </c>
      <c r="S81" s="57" t="s">
        <v>123</v>
      </c>
      <c r="T81" s="58" t="s">
        <v>124</v>
      </c>
    </row>
    <row r="82" spans="2:65" s="1" customFormat="1" ht="22.9" customHeight="1">
      <c r="B82" s="32"/>
      <c r="C82" s="61" t="s">
        <v>125</v>
      </c>
      <c r="J82" s="112">
        <f>BK82</f>
        <v>0</v>
      </c>
      <c r="L82" s="32"/>
      <c r="M82" s="59"/>
      <c r="N82" s="50"/>
      <c r="O82" s="50"/>
      <c r="P82" s="113">
        <f>P83</f>
        <v>0</v>
      </c>
      <c r="Q82" s="50"/>
      <c r="R82" s="113">
        <f>R83</f>
        <v>40</v>
      </c>
      <c r="S82" s="50"/>
      <c r="T82" s="114">
        <f>T83</f>
        <v>0</v>
      </c>
      <c r="AT82" s="16" t="s">
        <v>78</v>
      </c>
      <c r="AU82" s="16" t="s">
        <v>108</v>
      </c>
      <c r="BK82" s="115">
        <f>BK83</f>
        <v>0</v>
      </c>
    </row>
    <row r="83" spans="2:65" s="11" customFormat="1" ht="25.9" customHeight="1">
      <c r="B83" s="116"/>
      <c r="D83" s="117" t="s">
        <v>78</v>
      </c>
      <c r="E83" s="118" t="s">
        <v>126</v>
      </c>
      <c r="F83" s="118" t="s">
        <v>127</v>
      </c>
      <c r="I83" s="119"/>
      <c r="J83" s="120">
        <f>BK83</f>
        <v>0</v>
      </c>
      <c r="L83" s="116"/>
      <c r="M83" s="121"/>
      <c r="P83" s="122">
        <f>P84+P133</f>
        <v>0</v>
      </c>
      <c r="R83" s="122">
        <f>R84+R133</f>
        <v>40</v>
      </c>
      <c r="T83" s="123">
        <f>T84+T133</f>
        <v>0</v>
      </c>
      <c r="AR83" s="117" t="s">
        <v>87</v>
      </c>
      <c r="AT83" s="124" t="s">
        <v>78</v>
      </c>
      <c r="AU83" s="124" t="s">
        <v>79</v>
      </c>
      <c r="AY83" s="117" t="s">
        <v>128</v>
      </c>
      <c r="BK83" s="125">
        <f>BK84+BK133</f>
        <v>0</v>
      </c>
    </row>
    <row r="84" spans="2:65" s="11" customFormat="1" ht="22.9" customHeight="1">
      <c r="B84" s="116"/>
      <c r="D84" s="117" t="s">
        <v>78</v>
      </c>
      <c r="E84" s="126" t="s">
        <v>87</v>
      </c>
      <c r="F84" s="126" t="s">
        <v>129</v>
      </c>
      <c r="I84" s="119"/>
      <c r="J84" s="127">
        <f>BK84</f>
        <v>0</v>
      </c>
      <c r="L84" s="116"/>
      <c r="M84" s="121"/>
      <c r="P84" s="122">
        <f>SUM(P85:P132)</f>
        <v>0</v>
      </c>
      <c r="R84" s="122">
        <f>SUM(R85:R132)</f>
        <v>0</v>
      </c>
      <c r="T84" s="123">
        <f>SUM(T85:T132)</f>
        <v>0</v>
      </c>
      <c r="AR84" s="117" t="s">
        <v>87</v>
      </c>
      <c r="AT84" s="124" t="s">
        <v>78</v>
      </c>
      <c r="AU84" s="124" t="s">
        <v>87</v>
      </c>
      <c r="AY84" s="117" t="s">
        <v>128</v>
      </c>
      <c r="BK84" s="125">
        <f>SUM(BK85:BK132)</f>
        <v>0</v>
      </c>
    </row>
    <row r="85" spans="2:65" s="1" customFormat="1" ht="24.2" customHeight="1">
      <c r="B85" s="128"/>
      <c r="C85" s="129" t="s">
        <v>87</v>
      </c>
      <c r="D85" s="129" t="s">
        <v>130</v>
      </c>
      <c r="E85" s="130" t="s">
        <v>805</v>
      </c>
      <c r="F85" s="131" t="s">
        <v>806</v>
      </c>
      <c r="G85" s="132" t="s">
        <v>186</v>
      </c>
      <c r="H85" s="133">
        <v>50</v>
      </c>
      <c r="I85" s="134"/>
      <c r="J85" s="135">
        <f>ROUND(I85*H85,2)</f>
        <v>0</v>
      </c>
      <c r="K85" s="136"/>
      <c r="L85" s="32"/>
      <c r="M85" s="137" t="s">
        <v>3</v>
      </c>
      <c r="N85" s="138" t="s">
        <v>50</v>
      </c>
      <c r="P85" s="139">
        <f>O85*H85</f>
        <v>0</v>
      </c>
      <c r="Q85" s="139">
        <v>0</v>
      </c>
      <c r="R85" s="139">
        <f>Q85*H85</f>
        <v>0</v>
      </c>
      <c r="S85" s="139">
        <v>0</v>
      </c>
      <c r="T85" s="140">
        <f>S85*H85</f>
        <v>0</v>
      </c>
      <c r="AR85" s="141" t="s">
        <v>134</v>
      </c>
      <c r="AT85" s="141" t="s">
        <v>130</v>
      </c>
      <c r="AU85" s="141" t="s">
        <v>89</v>
      </c>
      <c r="AY85" s="16" t="s">
        <v>128</v>
      </c>
      <c r="BE85" s="142">
        <f>IF(N85="základní",J85,0)</f>
        <v>0</v>
      </c>
      <c r="BF85" s="142">
        <f>IF(N85="snížená",J85,0)</f>
        <v>0</v>
      </c>
      <c r="BG85" s="142">
        <f>IF(N85="zákl. přenesená",J85,0)</f>
        <v>0</v>
      </c>
      <c r="BH85" s="142">
        <f>IF(N85="sníž. přenesená",J85,0)</f>
        <v>0</v>
      </c>
      <c r="BI85" s="142">
        <f>IF(N85="nulová",J85,0)</f>
        <v>0</v>
      </c>
      <c r="BJ85" s="16" t="s">
        <v>87</v>
      </c>
      <c r="BK85" s="142">
        <f>ROUND(I85*H85,2)</f>
        <v>0</v>
      </c>
      <c r="BL85" s="16" t="s">
        <v>134</v>
      </c>
      <c r="BM85" s="141" t="s">
        <v>807</v>
      </c>
    </row>
    <row r="86" spans="2:65" s="1" customFormat="1" ht="11.25">
      <c r="B86" s="32"/>
      <c r="D86" s="158" t="s">
        <v>151</v>
      </c>
      <c r="F86" s="159" t="s">
        <v>808</v>
      </c>
      <c r="I86" s="160"/>
      <c r="L86" s="32"/>
      <c r="M86" s="161"/>
      <c r="T86" s="53"/>
      <c r="AT86" s="16" t="s">
        <v>151</v>
      </c>
      <c r="AU86" s="16" t="s">
        <v>89</v>
      </c>
    </row>
    <row r="87" spans="2:65" s="12" customFormat="1" ht="11.25">
      <c r="B87" s="143"/>
      <c r="D87" s="144" t="s">
        <v>136</v>
      </c>
      <c r="E87" s="145" t="s">
        <v>3</v>
      </c>
      <c r="F87" s="146" t="s">
        <v>809</v>
      </c>
      <c r="H87" s="147">
        <v>50</v>
      </c>
      <c r="I87" s="148"/>
      <c r="L87" s="143"/>
      <c r="M87" s="149"/>
      <c r="T87" s="150"/>
      <c r="AT87" s="145" t="s">
        <v>136</v>
      </c>
      <c r="AU87" s="145" t="s">
        <v>89</v>
      </c>
      <c r="AV87" s="12" t="s">
        <v>89</v>
      </c>
      <c r="AW87" s="12" t="s">
        <v>41</v>
      </c>
      <c r="AX87" s="12" t="s">
        <v>87</v>
      </c>
      <c r="AY87" s="145" t="s">
        <v>128</v>
      </c>
    </row>
    <row r="88" spans="2:65" s="1" customFormat="1" ht="21.75" customHeight="1">
      <c r="B88" s="128"/>
      <c r="C88" s="129" t="s">
        <v>89</v>
      </c>
      <c r="D88" s="129" t="s">
        <v>130</v>
      </c>
      <c r="E88" s="130" t="s">
        <v>810</v>
      </c>
      <c r="F88" s="131" t="s">
        <v>811</v>
      </c>
      <c r="G88" s="132" t="s">
        <v>481</v>
      </c>
      <c r="H88" s="133">
        <v>16</v>
      </c>
      <c r="I88" s="134"/>
      <c r="J88" s="135">
        <f>ROUND(I88*H88,2)</f>
        <v>0</v>
      </c>
      <c r="K88" s="136"/>
      <c r="L88" s="32"/>
      <c r="M88" s="137" t="s">
        <v>3</v>
      </c>
      <c r="N88" s="138" t="s">
        <v>50</v>
      </c>
      <c r="P88" s="139">
        <f>O88*H88</f>
        <v>0</v>
      </c>
      <c r="Q88" s="139">
        <v>0</v>
      </c>
      <c r="R88" s="139">
        <f>Q88*H88</f>
        <v>0</v>
      </c>
      <c r="S88" s="139">
        <v>0</v>
      </c>
      <c r="T88" s="140">
        <f>S88*H88</f>
        <v>0</v>
      </c>
      <c r="AR88" s="141" t="s">
        <v>134</v>
      </c>
      <c r="AT88" s="141" t="s">
        <v>130</v>
      </c>
      <c r="AU88" s="141" t="s">
        <v>89</v>
      </c>
      <c r="AY88" s="16" t="s">
        <v>128</v>
      </c>
      <c r="BE88" s="142">
        <f>IF(N88="základní",J88,0)</f>
        <v>0</v>
      </c>
      <c r="BF88" s="142">
        <f>IF(N88="snížená",J88,0)</f>
        <v>0</v>
      </c>
      <c r="BG88" s="142">
        <f>IF(N88="zákl. přenesená",J88,0)</f>
        <v>0</v>
      </c>
      <c r="BH88" s="142">
        <f>IF(N88="sníž. přenesená",J88,0)</f>
        <v>0</v>
      </c>
      <c r="BI88" s="142">
        <f>IF(N88="nulová",J88,0)</f>
        <v>0</v>
      </c>
      <c r="BJ88" s="16" t="s">
        <v>87</v>
      </c>
      <c r="BK88" s="142">
        <f>ROUND(I88*H88,2)</f>
        <v>0</v>
      </c>
      <c r="BL88" s="16" t="s">
        <v>134</v>
      </c>
      <c r="BM88" s="141" t="s">
        <v>812</v>
      </c>
    </row>
    <row r="89" spans="2:65" s="1" customFormat="1" ht="11.25">
      <c r="B89" s="32"/>
      <c r="D89" s="158" t="s">
        <v>151</v>
      </c>
      <c r="F89" s="159" t="s">
        <v>813</v>
      </c>
      <c r="I89" s="160"/>
      <c r="L89" s="32"/>
      <c r="M89" s="161"/>
      <c r="T89" s="53"/>
      <c r="AT89" s="16" t="s">
        <v>151</v>
      </c>
      <c r="AU89" s="16" t="s">
        <v>89</v>
      </c>
    </row>
    <row r="90" spans="2:65" s="12" customFormat="1" ht="11.25">
      <c r="B90" s="143"/>
      <c r="D90" s="144" t="s">
        <v>136</v>
      </c>
      <c r="E90" s="145" t="s">
        <v>3</v>
      </c>
      <c r="F90" s="146" t="s">
        <v>814</v>
      </c>
      <c r="H90" s="147">
        <v>16</v>
      </c>
      <c r="I90" s="148"/>
      <c r="L90" s="143"/>
      <c r="M90" s="149"/>
      <c r="T90" s="150"/>
      <c r="AT90" s="145" t="s">
        <v>136</v>
      </c>
      <c r="AU90" s="145" t="s">
        <v>89</v>
      </c>
      <c r="AV90" s="12" t="s">
        <v>89</v>
      </c>
      <c r="AW90" s="12" t="s">
        <v>41</v>
      </c>
      <c r="AX90" s="12" t="s">
        <v>87</v>
      </c>
      <c r="AY90" s="145" t="s">
        <v>128</v>
      </c>
    </row>
    <row r="91" spans="2:65" s="1" customFormat="1" ht="21.75" customHeight="1">
      <c r="B91" s="128"/>
      <c r="C91" s="129" t="s">
        <v>147</v>
      </c>
      <c r="D91" s="129" t="s">
        <v>130</v>
      </c>
      <c r="E91" s="130" t="s">
        <v>815</v>
      </c>
      <c r="F91" s="131" t="s">
        <v>816</v>
      </c>
      <c r="G91" s="132" t="s">
        <v>481</v>
      </c>
      <c r="H91" s="133">
        <v>35</v>
      </c>
      <c r="I91" s="134"/>
      <c r="J91" s="135">
        <f>ROUND(I91*H91,2)</f>
        <v>0</v>
      </c>
      <c r="K91" s="136"/>
      <c r="L91" s="32"/>
      <c r="M91" s="137" t="s">
        <v>3</v>
      </c>
      <c r="N91" s="138" t="s">
        <v>50</v>
      </c>
      <c r="P91" s="139">
        <f>O91*H91</f>
        <v>0</v>
      </c>
      <c r="Q91" s="139">
        <v>0</v>
      </c>
      <c r="R91" s="139">
        <f>Q91*H91</f>
        <v>0</v>
      </c>
      <c r="S91" s="139">
        <v>0</v>
      </c>
      <c r="T91" s="140">
        <f>S91*H91</f>
        <v>0</v>
      </c>
      <c r="AR91" s="141" t="s">
        <v>134</v>
      </c>
      <c r="AT91" s="141" t="s">
        <v>130</v>
      </c>
      <c r="AU91" s="141" t="s">
        <v>89</v>
      </c>
      <c r="AY91" s="16" t="s">
        <v>128</v>
      </c>
      <c r="BE91" s="142">
        <f>IF(N91="základní",J91,0)</f>
        <v>0</v>
      </c>
      <c r="BF91" s="142">
        <f>IF(N91="snížená",J91,0)</f>
        <v>0</v>
      </c>
      <c r="BG91" s="142">
        <f>IF(N91="zákl. přenesená",J91,0)</f>
        <v>0</v>
      </c>
      <c r="BH91" s="142">
        <f>IF(N91="sníž. přenesená",J91,0)</f>
        <v>0</v>
      </c>
      <c r="BI91" s="142">
        <f>IF(N91="nulová",J91,0)</f>
        <v>0</v>
      </c>
      <c r="BJ91" s="16" t="s">
        <v>87</v>
      </c>
      <c r="BK91" s="142">
        <f>ROUND(I91*H91,2)</f>
        <v>0</v>
      </c>
      <c r="BL91" s="16" t="s">
        <v>134</v>
      </c>
      <c r="BM91" s="141" t="s">
        <v>817</v>
      </c>
    </row>
    <row r="92" spans="2:65" s="1" customFormat="1" ht="11.25">
      <c r="B92" s="32"/>
      <c r="D92" s="158" t="s">
        <v>151</v>
      </c>
      <c r="F92" s="159" t="s">
        <v>818</v>
      </c>
      <c r="I92" s="160"/>
      <c r="L92" s="32"/>
      <c r="M92" s="161"/>
      <c r="T92" s="53"/>
      <c r="AT92" s="16" t="s">
        <v>151</v>
      </c>
      <c r="AU92" s="16" t="s">
        <v>89</v>
      </c>
    </row>
    <row r="93" spans="2:65" s="12" customFormat="1" ht="11.25">
      <c r="B93" s="143"/>
      <c r="D93" s="144" t="s">
        <v>136</v>
      </c>
      <c r="E93" s="145" t="s">
        <v>3</v>
      </c>
      <c r="F93" s="146" t="s">
        <v>819</v>
      </c>
      <c r="H93" s="147">
        <v>35</v>
      </c>
      <c r="I93" s="148"/>
      <c r="L93" s="143"/>
      <c r="M93" s="149"/>
      <c r="T93" s="150"/>
      <c r="AT93" s="145" t="s">
        <v>136</v>
      </c>
      <c r="AU93" s="145" t="s">
        <v>89</v>
      </c>
      <c r="AV93" s="12" t="s">
        <v>89</v>
      </c>
      <c r="AW93" s="12" t="s">
        <v>41</v>
      </c>
      <c r="AX93" s="12" t="s">
        <v>87</v>
      </c>
      <c r="AY93" s="145" t="s">
        <v>128</v>
      </c>
    </row>
    <row r="94" spans="2:65" s="1" customFormat="1" ht="21.75" customHeight="1">
      <c r="B94" s="128"/>
      <c r="C94" s="129" t="s">
        <v>134</v>
      </c>
      <c r="D94" s="129" t="s">
        <v>130</v>
      </c>
      <c r="E94" s="130" t="s">
        <v>820</v>
      </c>
      <c r="F94" s="131" t="s">
        <v>821</v>
      </c>
      <c r="G94" s="132" t="s">
        <v>481</v>
      </c>
      <c r="H94" s="133">
        <v>24</v>
      </c>
      <c r="I94" s="134"/>
      <c r="J94" s="135">
        <f>ROUND(I94*H94,2)</f>
        <v>0</v>
      </c>
      <c r="K94" s="136"/>
      <c r="L94" s="32"/>
      <c r="M94" s="137" t="s">
        <v>3</v>
      </c>
      <c r="N94" s="138" t="s">
        <v>50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134</v>
      </c>
      <c r="AT94" s="141" t="s">
        <v>130</v>
      </c>
      <c r="AU94" s="141" t="s">
        <v>89</v>
      </c>
      <c r="AY94" s="16" t="s">
        <v>128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6" t="s">
        <v>87</v>
      </c>
      <c r="BK94" s="142">
        <f>ROUND(I94*H94,2)</f>
        <v>0</v>
      </c>
      <c r="BL94" s="16" t="s">
        <v>134</v>
      </c>
      <c r="BM94" s="141" t="s">
        <v>822</v>
      </c>
    </row>
    <row r="95" spans="2:65" s="1" customFormat="1" ht="11.25">
      <c r="B95" s="32"/>
      <c r="D95" s="158" t="s">
        <v>151</v>
      </c>
      <c r="F95" s="159" t="s">
        <v>823</v>
      </c>
      <c r="I95" s="160"/>
      <c r="L95" s="32"/>
      <c r="M95" s="161"/>
      <c r="T95" s="53"/>
      <c r="AT95" s="16" t="s">
        <v>151</v>
      </c>
      <c r="AU95" s="16" t="s">
        <v>89</v>
      </c>
    </row>
    <row r="96" spans="2:65" s="12" customFormat="1" ht="11.25">
      <c r="B96" s="143"/>
      <c r="D96" s="144" t="s">
        <v>136</v>
      </c>
      <c r="E96" s="145" t="s">
        <v>3</v>
      </c>
      <c r="F96" s="146" t="s">
        <v>824</v>
      </c>
      <c r="H96" s="147">
        <v>24</v>
      </c>
      <c r="I96" s="148"/>
      <c r="L96" s="143"/>
      <c r="M96" s="149"/>
      <c r="T96" s="150"/>
      <c r="AT96" s="145" t="s">
        <v>136</v>
      </c>
      <c r="AU96" s="145" t="s">
        <v>89</v>
      </c>
      <c r="AV96" s="12" t="s">
        <v>89</v>
      </c>
      <c r="AW96" s="12" t="s">
        <v>41</v>
      </c>
      <c r="AX96" s="12" t="s">
        <v>87</v>
      </c>
      <c r="AY96" s="145" t="s">
        <v>128</v>
      </c>
    </row>
    <row r="97" spans="2:65" s="1" customFormat="1" ht="21.75" customHeight="1">
      <c r="B97" s="128"/>
      <c r="C97" s="129" t="s">
        <v>160</v>
      </c>
      <c r="D97" s="129" t="s">
        <v>130</v>
      </c>
      <c r="E97" s="130" t="s">
        <v>825</v>
      </c>
      <c r="F97" s="131" t="s">
        <v>826</v>
      </c>
      <c r="G97" s="132" t="s">
        <v>481</v>
      </c>
      <c r="H97" s="133">
        <v>16</v>
      </c>
      <c r="I97" s="134"/>
      <c r="J97" s="135">
        <f>ROUND(I97*H97,2)</f>
        <v>0</v>
      </c>
      <c r="K97" s="136"/>
      <c r="L97" s="32"/>
      <c r="M97" s="137" t="s">
        <v>3</v>
      </c>
      <c r="N97" s="138" t="s">
        <v>50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134</v>
      </c>
      <c r="AT97" s="141" t="s">
        <v>130</v>
      </c>
      <c r="AU97" s="141" t="s">
        <v>89</v>
      </c>
      <c r="AY97" s="16" t="s">
        <v>128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87</v>
      </c>
      <c r="BK97" s="142">
        <f>ROUND(I97*H97,2)</f>
        <v>0</v>
      </c>
      <c r="BL97" s="16" t="s">
        <v>134</v>
      </c>
      <c r="BM97" s="141" t="s">
        <v>827</v>
      </c>
    </row>
    <row r="98" spans="2:65" s="1" customFormat="1" ht="11.25">
      <c r="B98" s="32"/>
      <c r="D98" s="158" t="s">
        <v>151</v>
      </c>
      <c r="F98" s="159" t="s">
        <v>828</v>
      </c>
      <c r="I98" s="160"/>
      <c r="L98" s="32"/>
      <c r="M98" s="161"/>
      <c r="T98" s="53"/>
      <c r="AT98" s="16" t="s">
        <v>151</v>
      </c>
      <c r="AU98" s="16" t="s">
        <v>89</v>
      </c>
    </row>
    <row r="99" spans="2:65" s="12" customFormat="1" ht="11.25">
      <c r="B99" s="143"/>
      <c r="D99" s="144" t="s">
        <v>136</v>
      </c>
      <c r="E99" s="145" t="s">
        <v>3</v>
      </c>
      <c r="F99" s="146" t="s">
        <v>829</v>
      </c>
      <c r="H99" s="147">
        <v>16</v>
      </c>
      <c r="I99" s="148"/>
      <c r="L99" s="143"/>
      <c r="M99" s="149"/>
      <c r="T99" s="150"/>
      <c r="AT99" s="145" t="s">
        <v>136</v>
      </c>
      <c r="AU99" s="145" t="s">
        <v>89</v>
      </c>
      <c r="AV99" s="12" t="s">
        <v>89</v>
      </c>
      <c r="AW99" s="12" t="s">
        <v>41</v>
      </c>
      <c r="AX99" s="12" t="s">
        <v>87</v>
      </c>
      <c r="AY99" s="145" t="s">
        <v>128</v>
      </c>
    </row>
    <row r="100" spans="2:65" s="1" customFormat="1" ht="21.75" customHeight="1">
      <c r="B100" s="128"/>
      <c r="C100" s="129" t="s">
        <v>219</v>
      </c>
      <c r="D100" s="129" t="s">
        <v>130</v>
      </c>
      <c r="E100" s="130" t="s">
        <v>830</v>
      </c>
      <c r="F100" s="131" t="s">
        <v>831</v>
      </c>
      <c r="G100" s="132" t="s">
        <v>481</v>
      </c>
      <c r="H100" s="133">
        <v>4</v>
      </c>
      <c r="I100" s="134"/>
      <c r="J100" s="135">
        <f>ROUND(I100*H100,2)</f>
        <v>0</v>
      </c>
      <c r="K100" s="136"/>
      <c r="L100" s="32"/>
      <c r="M100" s="137" t="s">
        <v>3</v>
      </c>
      <c r="N100" s="138" t="s">
        <v>50</v>
      </c>
      <c r="P100" s="139">
        <f>O100*H100</f>
        <v>0</v>
      </c>
      <c r="Q100" s="139">
        <v>0</v>
      </c>
      <c r="R100" s="139">
        <f>Q100*H100</f>
        <v>0</v>
      </c>
      <c r="S100" s="139">
        <v>0</v>
      </c>
      <c r="T100" s="140">
        <f>S100*H100</f>
        <v>0</v>
      </c>
      <c r="AR100" s="141" t="s">
        <v>134</v>
      </c>
      <c r="AT100" s="141" t="s">
        <v>130</v>
      </c>
      <c r="AU100" s="141" t="s">
        <v>89</v>
      </c>
      <c r="AY100" s="16" t="s">
        <v>128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87</v>
      </c>
      <c r="BK100" s="142">
        <f>ROUND(I100*H100,2)</f>
        <v>0</v>
      </c>
      <c r="BL100" s="16" t="s">
        <v>134</v>
      </c>
      <c r="BM100" s="141" t="s">
        <v>832</v>
      </c>
    </row>
    <row r="101" spans="2:65" s="1" customFormat="1" ht="11.25">
      <c r="B101" s="32"/>
      <c r="D101" s="158" t="s">
        <v>151</v>
      </c>
      <c r="F101" s="159" t="s">
        <v>833</v>
      </c>
      <c r="I101" s="160"/>
      <c r="L101" s="32"/>
      <c r="M101" s="161"/>
      <c r="T101" s="53"/>
      <c r="AT101" s="16" t="s">
        <v>151</v>
      </c>
      <c r="AU101" s="16" t="s">
        <v>89</v>
      </c>
    </row>
    <row r="102" spans="2:65" s="12" customFormat="1" ht="11.25">
      <c r="B102" s="143"/>
      <c r="D102" s="144" t="s">
        <v>136</v>
      </c>
      <c r="E102" s="145" t="s">
        <v>3</v>
      </c>
      <c r="F102" s="146" t="s">
        <v>834</v>
      </c>
      <c r="H102" s="147">
        <v>4</v>
      </c>
      <c r="I102" s="148"/>
      <c r="L102" s="143"/>
      <c r="M102" s="149"/>
      <c r="T102" s="150"/>
      <c r="AT102" s="145" t="s">
        <v>136</v>
      </c>
      <c r="AU102" s="145" t="s">
        <v>89</v>
      </c>
      <c r="AV102" s="12" t="s">
        <v>89</v>
      </c>
      <c r="AW102" s="12" t="s">
        <v>41</v>
      </c>
      <c r="AX102" s="12" t="s">
        <v>87</v>
      </c>
      <c r="AY102" s="145" t="s">
        <v>128</v>
      </c>
    </row>
    <row r="103" spans="2:65" s="1" customFormat="1" ht="21.75" customHeight="1">
      <c r="B103" s="128"/>
      <c r="C103" s="129" t="s">
        <v>225</v>
      </c>
      <c r="D103" s="129" t="s">
        <v>130</v>
      </c>
      <c r="E103" s="130" t="s">
        <v>835</v>
      </c>
      <c r="F103" s="131" t="s">
        <v>836</v>
      </c>
      <c r="G103" s="132" t="s">
        <v>481</v>
      </c>
      <c r="H103" s="133">
        <v>1</v>
      </c>
      <c r="I103" s="134"/>
      <c r="J103" s="135">
        <f>ROUND(I103*H103,2)</f>
        <v>0</v>
      </c>
      <c r="K103" s="136"/>
      <c r="L103" s="32"/>
      <c r="M103" s="137" t="s">
        <v>3</v>
      </c>
      <c r="N103" s="138" t="s">
        <v>50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134</v>
      </c>
      <c r="AT103" s="141" t="s">
        <v>130</v>
      </c>
      <c r="AU103" s="141" t="s">
        <v>89</v>
      </c>
      <c r="AY103" s="16" t="s">
        <v>128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6" t="s">
        <v>87</v>
      </c>
      <c r="BK103" s="142">
        <f>ROUND(I103*H103,2)</f>
        <v>0</v>
      </c>
      <c r="BL103" s="16" t="s">
        <v>134</v>
      </c>
      <c r="BM103" s="141" t="s">
        <v>837</v>
      </c>
    </row>
    <row r="104" spans="2:65" s="1" customFormat="1" ht="11.25">
      <c r="B104" s="32"/>
      <c r="D104" s="158" t="s">
        <v>151</v>
      </c>
      <c r="F104" s="159" t="s">
        <v>838</v>
      </c>
      <c r="I104" s="160"/>
      <c r="L104" s="32"/>
      <c r="M104" s="161"/>
      <c r="T104" s="53"/>
      <c r="AT104" s="16" t="s">
        <v>151</v>
      </c>
      <c r="AU104" s="16" t="s">
        <v>89</v>
      </c>
    </row>
    <row r="105" spans="2:65" s="12" customFormat="1" ht="11.25">
      <c r="B105" s="143"/>
      <c r="D105" s="144" t="s">
        <v>136</v>
      </c>
      <c r="E105" s="145" t="s">
        <v>3</v>
      </c>
      <c r="F105" s="146" t="s">
        <v>87</v>
      </c>
      <c r="H105" s="147">
        <v>1</v>
      </c>
      <c r="I105" s="148"/>
      <c r="L105" s="143"/>
      <c r="M105" s="149"/>
      <c r="T105" s="150"/>
      <c r="AT105" s="145" t="s">
        <v>136</v>
      </c>
      <c r="AU105" s="145" t="s">
        <v>89</v>
      </c>
      <c r="AV105" s="12" t="s">
        <v>89</v>
      </c>
      <c r="AW105" s="12" t="s">
        <v>41</v>
      </c>
      <c r="AX105" s="12" t="s">
        <v>87</v>
      </c>
      <c r="AY105" s="145" t="s">
        <v>128</v>
      </c>
    </row>
    <row r="106" spans="2:65" s="1" customFormat="1" ht="21.75" customHeight="1">
      <c r="B106" s="128"/>
      <c r="C106" s="129" t="s">
        <v>232</v>
      </c>
      <c r="D106" s="129" t="s">
        <v>130</v>
      </c>
      <c r="E106" s="130" t="s">
        <v>839</v>
      </c>
      <c r="F106" s="131" t="s">
        <v>840</v>
      </c>
      <c r="G106" s="132" t="s">
        <v>481</v>
      </c>
      <c r="H106" s="133">
        <v>1</v>
      </c>
      <c r="I106" s="134"/>
      <c r="J106" s="135">
        <f>ROUND(I106*H106,2)</f>
        <v>0</v>
      </c>
      <c r="K106" s="136"/>
      <c r="L106" s="32"/>
      <c r="M106" s="137" t="s">
        <v>3</v>
      </c>
      <c r="N106" s="138" t="s">
        <v>50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134</v>
      </c>
      <c r="AT106" s="141" t="s">
        <v>130</v>
      </c>
      <c r="AU106" s="141" t="s">
        <v>89</v>
      </c>
      <c r="AY106" s="16" t="s">
        <v>128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6" t="s">
        <v>87</v>
      </c>
      <c r="BK106" s="142">
        <f>ROUND(I106*H106,2)</f>
        <v>0</v>
      </c>
      <c r="BL106" s="16" t="s">
        <v>134</v>
      </c>
      <c r="BM106" s="141" t="s">
        <v>841</v>
      </c>
    </row>
    <row r="107" spans="2:65" s="1" customFormat="1" ht="11.25">
      <c r="B107" s="32"/>
      <c r="D107" s="158" t="s">
        <v>151</v>
      </c>
      <c r="F107" s="159" t="s">
        <v>842</v>
      </c>
      <c r="I107" s="160"/>
      <c r="L107" s="32"/>
      <c r="M107" s="161"/>
      <c r="T107" s="53"/>
      <c r="AT107" s="16" t="s">
        <v>151</v>
      </c>
      <c r="AU107" s="16" t="s">
        <v>89</v>
      </c>
    </row>
    <row r="108" spans="2:65" s="12" customFormat="1" ht="11.25">
      <c r="B108" s="143"/>
      <c r="D108" s="144" t="s">
        <v>136</v>
      </c>
      <c r="E108" s="145" t="s">
        <v>3</v>
      </c>
      <c r="F108" s="146" t="s">
        <v>87</v>
      </c>
      <c r="H108" s="147">
        <v>1</v>
      </c>
      <c r="I108" s="148"/>
      <c r="L108" s="143"/>
      <c r="M108" s="149"/>
      <c r="T108" s="150"/>
      <c r="AT108" s="145" t="s">
        <v>136</v>
      </c>
      <c r="AU108" s="145" t="s">
        <v>89</v>
      </c>
      <c r="AV108" s="12" t="s">
        <v>89</v>
      </c>
      <c r="AW108" s="12" t="s">
        <v>41</v>
      </c>
      <c r="AX108" s="12" t="s">
        <v>87</v>
      </c>
      <c r="AY108" s="145" t="s">
        <v>128</v>
      </c>
    </row>
    <row r="109" spans="2:65" s="1" customFormat="1" ht="16.5" customHeight="1">
      <c r="B109" s="128"/>
      <c r="C109" s="129" t="s">
        <v>156</v>
      </c>
      <c r="D109" s="129" t="s">
        <v>130</v>
      </c>
      <c r="E109" s="130" t="s">
        <v>843</v>
      </c>
      <c r="F109" s="131" t="s">
        <v>844</v>
      </c>
      <c r="G109" s="132" t="s">
        <v>481</v>
      </c>
      <c r="H109" s="133">
        <v>1</v>
      </c>
      <c r="I109" s="134"/>
      <c r="J109" s="135">
        <f>ROUND(I109*H109,2)</f>
        <v>0</v>
      </c>
      <c r="K109" s="136"/>
      <c r="L109" s="32"/>
      <c r="M109" s="137" t="s">
        <v>3</v>
      </c>
      <c r="N109" s="138" t="s">
        <v>50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134</v>
      </c>
      <c r="AT109" s="141" t="s">
        <v>130</v>
      </c>
      <c r="AU109" s="141" t="s">
        <v>89</v>
      </c>
      <c r="AY109" s="16" t="s">
        <v>128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87</v>
      </c>
      <c r="BK109" s="142">
        <f>ROUND(I109*H109,2)</f>
        <v>0</v>
      </c>
      <c r="BL109" s="16" t="s">
        <v>134</v>
      </c>
      <c r="BM109" s="141" t="s">
        <v>845</v>
      </c>
    </row>
    <row r="110" spans="2:65" s="1" customFormat="1" ht="11.25">
      <c r="B110" s="32"/>
      <c r="D110" s="158" t="s">
        <v>151</v>
      </c>
      <c r="F110" s="159" t="s">
        <v>846</v>
      </c>
      <c r="I110" s="160"/>
      <c r="L110" s="32"/>
      <c r="M110" s="161"/>
      <c r="T110" s="53"/>
      <c r="AT110" s="16" t="s">
        <v>151</v>
      </c>
      <c r="AU110" s="16" t="s">
        <v>89</v>
      </c>
    </row>
    <row r="111" spans="2:65" s="12" customFormat="1" ht="11.25">
      <c r="B111" s="143"/>
      <c r="D111" s="144" t="s">
        <v>136</v>
      </c>
      <c r="E111" s="145" t="s">
        <v>3</v>
      </c>
      <c r="F111" s="146" t="s">
        <v>87</v>
      </c>
      <c r="H111" s="147">
        <v>1</v>
      </c>
      <c r="I111" s="148"/>
      <c r="L111" s="143"/>
      <c r="M111" s="149"/>
      <c r="T111" s="150"/>
      <c r="AT111" s="145" t="s">
        <v>136</v>
      </c>
      <c r="AU111" s="145" t="s">
        <v>89</v>
      </c>
      <c r="AV111" s="12" t="s">
        <v>89</v>
      </c>
      <c r="AW111" s="12" t="s">
        <v>41</v>
      </c>
      <c r="AX111" s="12" t="s">
        <v>87</v>
      </c>
      <c r="AY111" s="145" t="s">
        <v>128</v>
      </c>
    </row>
    <row r="112" spans="2:65" s="1" customFormat="1" ht="16.5" customHeight="1">
      <c r="B112" s="128"/>
      <c r="C112" s="129" t="s">
        <v>249</v>
      </c>
      <c r="D112" s="129" t="s">
        <v>130</v>
      </c>
      <c r="E112" s="130" t="s">
        <v>847</v>
      </c>
      <c r="F112" s="131" t="s">
        <v>848</v>
      </c>
      <c r="G112" s="132" t="s">
        <v>481</v>
      </c>
      <c r="H112" s="133">
        <v>9</v>
      </c>
      <c r="I112" s="134"/>
      <c r="J112" s="135">
        <f>ROUND(I112*H112,2)</f>
        <v>0</v>
      </c>
      <c r="K112" s="136"/>
      <c r="L112" s="32"/>
      <c r="M112" s="137" t="s">
        <v>3</v>
      </c>
      <c r="N112" s="138" t="s">
        <v>50</v>
      </c>
      <c r="P112" s="139">
        <f>O112*H112</f>
        <v>0</v>
      </c>
      <c r="Q112" s="139">
        <v>0</v>
      </c>
      <c r="R112" s="139">
        <f>Q112*H112</f>
        <v>0</v>
      </c>
      <c r="S112" s="139">
        <v>0</v>
      </c>
      <c r="T112" s="140">
        <f>S112*H112</f>
        <v>0</v>
      </c>
      <c r="AR112" s="141" t="s">
        <v>134</v>
      </c>
      <c r="AT112" s="141" t="s">
        <v>130</v>
      </c>
      <c r="AU112" s="141" t="s">
        <v>89</v>
      </c>
      <c r="AY112" s="16" t="s">
        <v>128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6" t="s">
        <v>87</v>
      </c>
      <c r="BK112" s="142">
        <f>ROUND(I112*H112,2)</f>
        <v>0</v>
      </c>
      <c r="BL112" s="16" t="s">
        <v>134</v>
      </c>
      <c r="BM112" s="141" t="s">
        <v>849</v>
      </c>
    </row>
    <row r="113" spans="2:65" s="1" customFormat="1" ht="11.25">
      <c r="B113" s="32"/>
      <c r="D113" s="158" t="s">
        <v>151</v>
      </c>
      <c r="F113" s="159" t="s">
        <v>850</v>
      </c>
      <c r="I113" s="160"/>
      <c r="L113" s="32"/>
      <c r="M113" s="161"/>
      <c r="T113" s="53"/>
      <c r="AT113" s="16" t="s">
        <v>151</v>
      </c>
      <c r="AU113" s="16" t="s">
        <v>89</v>
      </c>
    </row>
    <row r="114" spans="2:65" s="12" customFormat="1" ht="11.25">
      <c r="B114" s="143"/>
      <c r="D114" s="144" t="s">
        <v>136</v>
      </c>
      <c r="E114" s="145" t="s">
        <v>3</v>
      </c>
      <c r="F114" s="146" t="s">
        <v>851</v>
      </c>
      <c r="H114" s="147">
        <v>9</v>
      </c>
      <c r="I114" s="148"/>
      <c r="L114" s="143"/>
      <c r="M114" s="149"/>
      <c r="T114" s="150"/>
      <c r="AT114" s="145" t="s">
        <v>136</v>
      </c>
      <c r="AU114" s="145" t="s">
        <v>89</v>
      </c>
      <c r="AV114" s="12" t="s">
        <v>89</v>
      </c>
      <c r="AW114" s="12" t="s">
        <v>41</v>
      </c>
      <c r="AX114" s="12" t="s">
        <v>87</v>
      </c>
      <c r="AY114" s="145" t="s">
        <v>128</v>
      </c>
    </row>
    <row r="115" spans="2:65" s="1" customFormat="1" ht="16.5" customHeight="1">
      <c r="B115" s="128"/>
      <c r="C115" s="129" t="s">
        <v>260</v>
      </c>
      <c r="D115" s="129" t="s">
        <v>130</v>
      </c>
      <c r="E115" s="130" t="s">
        <v>852</v>
      </c>
      <c r="F115" s="131" t="s">
        <v>853</v>
      </c>
      <c r="G115" s="132" t="s">
        <v>481</v>
      </c>
      <c r="H115" s="133">
        <v>3</v>
      </c>
      <c r="I115" s="134"/>
      <c r="J115" s="135">
        <f>ROUND(I115*H115,2)</f>
        <v>0</v>
      </c>
      <c r="K115" s="136"/>
      <c r="L115" s="32"/>
      <c r="M115" s="137" t="s">
        <v>3</v>
      </c>
      <c r="N115" s="138" t="s">
        <v>50</v>
      </c>
      <c r="P115" s="139">
        <f>O115*H115</f>
        <v>0</v>
      </c>
      <c r="Q115" s="139">
        <v>0</v>
      </c>
      <c r="R115" s="139">
        <f>Q115*H115</f>
        <v>0</v>
      </c>
      <c r="S115" s="139">
        <v>0</v>
      </c>
      <c r="T115" s="140">
        <f>S115*H115</f>
        <v>0</v>
      </c>
      <c r="AR115" s="141" t="s">
        <v>134</v>
      </c>
      <c r="AT115" s="141" t="s">
        <v>130</v>
      </c>
      <c r="AU115" s="141" t="s">
        <v>89</v>
      </c>
      <c r="AY115" s="16" t="s">
        <v>128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6" t="s">
        <v>87</v>
      </c>
      <c r="BK115" s="142">
        <f>ROUND(I115*H115,2)</f>
        <v>0</v>
      </c>
      <c r="BL115" s="16" t="s">
        <v>134</v>
      </c>
      <c r="BM115" s="141" t="s">
        <v>854</v>
      </c>
    </row>
    <row r="116" spans="2:65" s="1" customFormat="1" ht="11.25">
      <c r="B116" s="32"/>
      <c r="D116" s="158" t="s">
        <v>151</v>
      </c>
      <c r="F116" s="159" t="s">
        <v>855</v>
      </c>
      <c r="I116" s="160"/>
      <c r="L116" s="32"/>
      <c r="M116" s="161"/>
      <c r="T116" s="53"/>
      <c r="AT116" s="16" t="s">
        <v>151</v>
      </c>
      <c r="AU116" s="16" t="s">
        <v>89</v>
      </c>
    </row>
    <row r="117" spans="2:65" s="12" customFormat="1" ht="11.25">
      <c r="B117" s="143"/>
      <c r="D117" s="144" t="s">
        <v>136</v>
      </c>
      <c r="E117" s="145" t="s">
        <v>3</v>
      </c>
      <c r="F117" s="146" t="s">
        <v>147</v>
      </c>
      <c r="H117" s="147">
        <v>3</v>
      </c>
      <c r="I117" s="148"/>
      <c r="L117" s="143"/>
      <c r="M117" s="149"/>
      <c r="T117" s="150"/>
      <c r="AT117" s="145" t="s">
        <v>136</v>
      </c>
      <c r="AU117" s="145" t="s">
        <v>89</v>
      </c>
      <c r="AV117" s="12" t="s">
        <v>89</v>
      </c>
      <c r="AW117" s="12" t="s">
        <v>41</v>
      </c>
      <c r="AX117" s="12" t="s">
        <v>87</v>
      </c>
      <c r="AY117" s="145" t="s">
        <v>128</v>
      </c>
    </row>
    <row r="118" spans="2:65" s="1" customFormat="1" ht="16.5" customHeight="1">
      <c r="B118" s="128"/>
      <c r="C118" s="129" t="s">
        <v>9</v>
      </c>
      <c r="D118" s="129" t="s">
        <v>130</v>
      </c>
      <c r="E118" s="130" t="s">
        <v>856</v>
      </c>
      <c r="F118" s="131" t="s">
        <v>857</v>
      </c>
      <c r="G118" s="132" t="s">
        <v>481</v>
      </c>
      <c r="H118" s="133">
        <v>4</v>
      </c>
      <c r="I118" s="134"/>
      <c r="J118" s="135">
        <f>ROUND(I118*H118,2)</f>
        <v>0</v>
      </c>
      <c r="K118" s="136"/>
      <c r="L118" s="32"/>
      <c r="M118" s="137" t="s">
        <v>3</v>
      </c>
      <c r="N118" s="138" t="s">
        <v>50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134</v>
      </c>
      <c r="AT118" s="141" t="s">
        <v>130</v>
      </c>
      <c r="AU118" s="141" t="s">
        <v>89</v>
      </c>
      <c r="AY118" s="16" t="s">
        <v>128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6" t="s">
        <v>87</v>
      </c>
      <c r="BK118" s="142">
        <f>ROUND(I118*H118,2)</f>
        <v>0</v>
      </c>
      <c r="BL118" s="16" t="s">
        <v>134</v>
      </c>
      <c r="BM118" s="141" t="s">
        <v>858</v>
      </c>
    </row>
    <row r="119" spans="2:65" s="1" customFormat="1" ht="11.25">
      <c r="B119" s="32"/>
      <c r="D119" s="158" t="s">
        <v>151</v>
      </c>
      <c r="F119" s="159" t="s">
        <v>859</v>
      </c>
      <c r="I119" s="160"/>
      <c r="L119" s="32"/>
      <c r="M119" s="161"/>
      <c r="T119" s="53"/>
      <c r="AT119" s="16" t="s">
        <v>151</v>
      </c>
      <c r="AU119" s="16" t="s">
        <v>89</v>
      </c>
    </row>
    <row r="120" spans="2:65" s="12" customFormat="1" ht="11.25">
      <c r="B120" s="143"/>
      <c r="D120" s="144" t="s">
        <v>136</v>
      </c>
      <c r="E120" s="145" t="s">
        <v>3</v>
      </c>
      <c r="F120" s="146" t="s">
        <v>134</v>
      </c>
      <c r="H120" s="147">
        <v>4</v>
      </c>
      <c r="I120" s="148"/>
      <c r="L120" s="143"/>
      <c r="M120" s="149"/>
      <c r="T120" s="150"/>
      <c r="AT120" s="145" t="s">
        <v>136</v>
      </c>
      <c r="AU120" s="145" t="s">
        <v>89</v>
      </c>
      <c r="AV120" s="12" t="s">
        <v>89</v>
      </c>
      <c r="AW120" s="12" t="s">
        <v>41</v>
      </c>
      <c r="AX120" s="12" t="s">
        <v>87</v>
      </c>
      <c r="AY120" s="145" t="s">
        <v>128</v>
      </c>
    </row>
    <row r="121" spans="2:65" s="1" customFormat="1" ht="24.2" customHeight="1">
      <c r="B121" s="128"/>
      <c r="C121" s="129" t="s">
        <v>276</v>
      </c>
      <c r="D121" s="129" t="s">
        <v>130</v>
      </c>
      <c r="E121" s="130" t="s">
        <v>860</v>
      </c>
      <c r="F121" s="131" t="s">
        <v>861</v>
      </c>
      <c r="G121" s="132" t="s">
        <v>481</v>
      </c>
      <c r="H121" s="133">
        <v>1</v>
      </c>
      <c r="I121" s="134"/>
      <c r="J121" s="135">
        <f>ROUND(I121*H121,2)</f>
        <v>0</v>
      </c>
      <c r="K121" s="136"/>
      <c r="L121" s="32"/>
      <c r="M121" s="137" t="s">
        <v>3</v>
      </c>
      <c r="N121" s="138" t="s">
        <v>50</v>
      </c>
      <c r="P121" s="139">
        <f>O121*H121</f>
        <v>0</v>
      </c>
      <c r="Q121" s="139">
        <v>0</v>
      </c>
      <c r="R121" s="139">
        <f>Q121*H121</f>
        <v>0</v>
      </c>
      <c r="S121" s="139">
        <v>0</v>
      </c>
      <c r="T121" s="140">
        <f>S121*H121</f>
        <v>0</v>
      </c>
      <c r="AR121" s="141" t="s">
        <v>134</v>
      </c>
      <c r="AT121" s="141" t="s">
        <v>130</v>
      </c>
      <c r="AU121" s="141" t="s">
        <v>89</v>
      </c>
      <c r="AY121" s="16" t="s">
        <v>128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6" t="s">
        <v>87</v>
      </c>
      <c r="BK121" s="142">
        <f>ROUND(I121*H121,2)</f>
        <v>0</v>
      </c>
      <c r="BL121" s="16" t="s">
        <v>134</v>
      </c>
      <c r="BM121" s="141" t="s">
        <v>862</v>
      </c>
    </row>
    <row r="122" spans="2:65" s="1" customFormat="1" ht="11.25">
      <c r="B122" s="32"/>
      <c r="D122" s="158" t="s">
        <v>151</v>
      </c>
      <c r="F122" s="159" t="s">
        <v>863</v>
      </c>
      <c r="I122" s="160"/>
      <c r="L122" s="32"/>
      <c r="M122" s="161"/>
      <c r="T122" s="53"/>
      <c r="AT122" s="16" t="s">
        <v>151</v>
      </c>
      <c r="AU122" s="16" t="s">
        <v>89</v>
      </c>
    </row>
    <row r="123" spans="2:65" s="12" customFormat="1" ht="11.25">
      <c r="B123" s="143"/>
      <c r="D123" s="144" t="s">
        <v>136</v>
      </c>
      <c r="E123" s="145" t="s">
        <v>3</v>
      </c>
      <c r="F123" s="146" t="s">
        <v>87</v>
      </c>
      <c r="H123" s="147">
        <v>1</v>
      </c>
      <c r="I123" s="148"/>
      <c r="L123" s="143"/>
      <c r="M123" s="149"/>
      <c r="T123" s="150"/>
      <c r="AT123" s="145" t="s">
        <v>136</v>
      </c>
      <c r="AU123" s="145" t="s">
        <v>89</v>
      </c>
      <c r="AV123" s="12" t="s">
        <v>89</v>
      </c>
      <c r="AW123" s="12" t="s">
        <v>41</v>
      </c>
      <c r="AX123" s="12" t="s">
        <v>87</v>
      </c>
      <c r="AY123" s="145" t="s">
        <v>128</v>
      </c>
    </row>
    <row r="124" spans="2:65" s="1" customFormat="1" ht="24.2" customHeight="1">
      <c r="B124" s="128"/>
      <c r="C124" s="129" t="s">
        <v>287</v>
      </c>
      <c r="D124" s="129" t="s">
        <v>130</v>
      </c>
      <c r="E124" s="130" t="s">
        <v>864</v>
      </c>
      <c r="F124" s="131" t="s">
        <v>865</v>
      </c>
      <c r="G124" s="132" t="s">
        <v>481</v>
      </c>
      <c r="H124" s="133">
        <v>9</v>
      </c>
      <c r="I124" s="134"/>
      <c r="J124" s="135">
        <f>ROUND(I124*H124,2)</f>
        <v>0</v>
      </c>
      <c r="K124" s="136"/>
      <c r="L124" s="32"/>
      <c r="M124" s="137" t="s">
        <v>3</v>
      </c>
      <c r="N124" s="138" t="s">
        <v>50</v>
      </c>
      <c r="P124" s="139">
        <f>O124*H124</f>
        <v>0</v>
      </c>
      <c r="Q124" s="139">
        <v>0</v>
      </c>
      <c r="R124" s="139">
        <f>Q124*H124</f>
        <v>0</v>
      </c>
      <c r="S124" s="139">
        <v>0</v>
      </c>
      <c r="T124" s="140">
        <f>S124*H124</f>
        <v>0</v>
      </c>
      <c r="AR124" s="141" t="s">
        <v>134</v>
      </c>
      <c r="AT124" s="141" t="s">
        <v>130</v>
      </c>
      <c r="AU124" s="141" t="s">
        <v>89</v>
      </c>
      <c r="AY124" s="16" t="s">
        <v>128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6" t="s">
        <v>87</v>
      </c>
      <c r="BK124" s="142">
        <f>ROUND(I124*H124,2)</f>
        <v>0</v>
      </c>
      <c r="BL124" s="16" t="s">
        <v>134</v>
      </c>
      <c r="BM124" s="141" t="s">
        <v>866</v>
      </c>
    </row>
    <row r="125" spans="2:65" s="1" customFormat="1" ht="11.25">
      <c r="B125" s="32"/>
      <c r="D125" s="158" t="s">
        <v>151</v>
      </c>
      <c r="F125" s="159" t="s">
        <v>867</v>
      </c>
      <c r="I125" s="160"/>
      <c r="L125" s="32"/>
      <c r="M125" s="161"/>
      <c r="T125" s="53"/>
      <c r="AT125" s="16" t="s">
        <v>151</v>
      </c>
      <c r="AU125" s="16" t="s">
        <v>89</v>
      </c>
    </row>
    <row r="126" spans="2:65" s="12" customFormat="1" ht="11.25">
      <c r="B126" s="143"/>
      <c r="D126" s="144" t="s">
        <v>136</v>
      </c>
      <c r="E126" s="145" t="s">
        <v>3</v>
      </c>
      <c r="F126" s="146" t="s">
        <v>156</v>
      </c>
      <c r="H126" s="147">
        <v>9</v>
      </c>
      <c r="I126" s="148"/>
      <c r="L126" s="143"/>
      <c r="M126" s="149"/>
      <c r="T126" s="150"/>
      <c r="AT126" s="145" t="s">
        <v>136</v>
      </c>
      <c r="AU126" s="145" t="s">
        <v>89</v>
      </c>
      <c r="AV126" s="12" t="s">
        <v>89</v>
      </c>
      <c r="AW126" s="12" t="s">
        <v>41</v>
      </c>
      <c r="AX126" s="12" t="s">
        <v>87</v>
      </c>
      <c r="AY126" s="145" t="s">
        <v>128</v>
      </c>
    </row>
    <row r="127" spans="2:65" s="1" customFormat="1" ht="24.2" customHeight="1">
      <c r="B127" s="128"/>
      <c r="C127" s="129" t="s">
        <v>295</v>
      </c>
      <c r="D127" s="129" t="s">
        <v>130</v>
      </c>
      <c r="E127" s="130" t="s">
        <v>868</v>
      </c>
      <c r="F127" s="131" t="s">
        <v>869</v>
      </c>
      <c r="G127" s="132" t="s">
        <v>481</v>
      </c>
      <c r="H127" s="133">
        <v>3</v>
      </c>
      <c r="I127" s="134"/>
      <c r="J127" s="135">
        <f>ROUND(I127*H127,2)</f>
        <v>0</v>
      </c>
      <c r="K127" s="136"/>
      <c r="L127" s="32"/>
      <c r="M127" s="137" t="s">
        <v>3</v>
      </c>
      <c r="N127" s="138" t="s">
        <v>50</v>
      </c>
      <c r="P127" s="139">
        <f>O127*H127</f>
        <v>0</v>
      </c>
      <c r="Q127" s="139">
        <v>0</v>
      </c>
      <c r="R127" s="139">
        <f>Q127*H127</f>
        <v>0</v>
      </c>
      <c r="S127" s="139">
        <v>0</v>
      </c>
      <c r="T127" s="140">
        <f>S127*H127</f>
        <v>0</v>
      </c>
      <c r="AR127" s="141" t="s">
        <v>134</v>
      </c>
      <c r="AT127" s="141" t="s">
        <v>130</v>
      </c>
      <c r="AU127" s="141" t="s">
        <v>89</v>
      </c>
      <c r="AY127" s="16" t="s">
        <v>128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6" t="s">
        <v>87</v>
      </c>
      <c r="BK127" s="142">
        <f>ROUND(I127*H127,2)</f>
        <v>0</v>
      </c>
      <c r="BL127" s="16" t="s">
        <v>134</v>
      </c>
      <c r="BM127" s="141" t="s">
        <v>870</v>
      </c>
    </row>
    <row r="128" spans="2:65" s="1" customFormat="1" ht="11.25">
      <c r="B128" s="32"/>
      <c r="D128" s="158" t="s">
        <v>151</v>
      </c>
      <c r="F128" s="159" t="s">
        <v>871</v>
      </c>
      <c r="I128" s="160"/>
      <c r="L128" s="32"/>
      <c r="M128" s="161"/>
      <c r="T128" s="53"/>
      <c r="AT128" s="16" t="s">
        <v>151</v>
      </c>
      <c r="AU128" s="16" t="s">
        <v>89</v>
      </c>
    </row>
    <row r="129" spans="2:65" s="12" customFormat="1" ht="11.25">
      <c r="B129" s="143"/>
      <c r="D129" s="144" t="s">
        <v>136</v>
      </c>
      <c r="E129" s="145" t="s">
        <v>3</v>
      </c>
      <c r="F129" s="146" t="s">
        <v>147</v>
      </c>
      <c r="H129" s="147">
        <v>3</v>
      </c>
      <c r="I129" s="148"/>
      <c r="L129" s="143"/>
      <c r="M129" s="149"/>
      <c r="T129" s="150"/>
      <c r="AT129" s="145" t="s">
        <v>136</v>
      </c>
      <c r="AU129" s="145" t="s">
        <v>89</v>
      </c>
      <c r="AV129" s="12" t="s">
        <v>89</v>
      </c>
      <c r="AW129" s="12" t="s">
        <v>41</v>
      </c>
      <c r="AX129" s="12" t="s">
        <v>87</v>
      </c>
      <c r="AY129" s="145" t="s">
        <v>128</v>
      </c>
    </row>
    <row r="130" spans="2:65" s="1" customFormat="1" ht="24.2" customHeight="1">
      <c r="B130" s="128"/>
      <c r="C130" s="129" t="s">
        <v>301</v>
      </c>
      <c r="D130" s="129" t="s">
        <v>130</v>
      </c>
      <c r="E130" s="130" t="s">
        <v>872</v>
      </c>
      <c r="F130" s="131" t="s">
        <v>873</v>
      </c>
      <c r="G130" s="132" t="s">
        <v>481</v>
      </c>
      <c r="H130" s="133">
        <v>4</v>
      </c>
      <c r="I130" s="134"/>
      <c r="J130" s="135">
        <f>ROUND(I130*H130,2)</f>
        <v>0</v>
      </c>
      <c r="K130" s="136"/>
      <c r="L130" s="32"/>
      <c r="M130" s="137" t="s">
        <v>3</v>
      </c>
      <c r="N130" s="138" t="s">
        <v>50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134</v>
      </c>
      <c r="AT130" s="141" t="s">
        <v>130</v>
      </c>
      <c r="AU130" s="141" t="s">
        <v>89</v>
      </c>
      <c r="AY130" s="16" t="s">
        <v>128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6" t="s">
        <v>87</v>
      </c>
      <c r="BK130" s="142">
        <f>ROUND(I130*H130,2)</f>
        <v>0</v>
      </c>
      <c r="BL130" s="16" t="s">
        <v>134</v>
      </c>
      <c r="BM130" s="141" t="s">
        <v>874</v>
      </c>
    </row>
    <row r="131" spans="2:65" s="1" customFormat="1" ht="11.25">
      <c r="B131" s="32"/>
      <c r="D131" s="158" t="s">
        <v>151</v>
      </c>
      <c r="F131" s="159" t="s">
        <v>875</v>
      </c>
      <c r="I131" s="160"/>
      <c r="L131" s="32"/>
      <c r="M131" s="161"/>
      <c r="T131" s="53"/>
      <c r="AT131" s="16" t="s">
        <v>151</v>
      </c>
      <c r="AU131" s="16" t="s">
        <v>89</v>
      </c>
    </row>
    <row r="132" spans="2:65" s="12" customFormat="1" ht="11.25">
      <c r="B132" s="143"/>
      <c r="D132" s="144" t="s">
        <v>136</v>
      </c>
      <c r="E132" s="145" t="s">
        <v>3</v>
      </c>
      <c r="F132" s="146" t="s">
        <v>134</v>
      </c>
      <c r="H132" s="147">
        <v>4</v>
      </c>
      <c r="I132" s="148"/>
      <c r="L132" s="143"/>
      <c r="M132" s="149"/>
      <c r="T132" s="150"/>
      <c r="AT132" s="145" t="s">
        <v>136</v>
      </c>
      <c r="AU132" s="145" t="s">
        <v>89</v>
      </c>
      <c r="AV132" s="12" t="s">
        <v>89</v>
      </c>
      <c r="AW132" s="12" t="s">
        <v>41</v>
      </c>
      <c r="AX132" s="12" t="s">
        <v>87</v>
      </c>
      <c r="AY132" s="145" t="s">
        <v>128</v>
      </c>
    </row>
    <row r="133" spans="2:65" s="11" customFormat="1" ht="22.9" customHeight="1">
      <c r="B133" s="116"/>
      <c r="D133" s="117" t="s">
        <v>78</v>
      </c>
      <c r="E133" s="126" t="s">
        <v>694</v>
      </c>
      <c r="F133" s="126" t="s">
        <v>695</v>
      </c>
      <c r="I133" s="119"/>
      <c r="J133" s="127">
        <f>BK133</f>
        <v>0</v>
      </c>
      <c r="L133" s="116"/>
      <c r="M133" s="121"/>
      <c r="P133" s="122">
        <f>SUM(P134:P137)</f>
        <v>0</v>
      </c>
      <c r="R133" s="122">
        <f>SUM(R134:R137)</f>
        <v>40</v>
      </c>
      <c r="T133" s="123">
        <f>SUM(T134:T137)</f>
        <v>0</v>
      </c>
      <c r="AR133" s="117" t="s">
        <v>87</v>
      </c>
      <c r="AT133" s="124" t="s">
        <v>78</v>
      </c>
      <c r="AU133" s="124" t="s">
        <v>87</v>
      </c>
      <c r="AY133" s="117" t="s">
        <v>128</v>
      </c>
      <c r="BK133" s="125">
        <f>SUM(BK134:BK137)</f>
        <v>0</v>
      </c>
    </row>
    <row r="134" spans="2:65" s="1" customFormat="1" ht="24.2" customHeight="1">
      <c r="B134" s="128"/>
      <c r="C134" s="129" t="s">
        <v>307</v>
      </c>
      <c r="D134" s="129" t="s">
        <v>130</v>
      </c>
      <c r="E134" s="130" t="s">
        <v>876</v>
      </c>
      <c r="F134" s="131" t="s">
        <v>877</v>
      </c>
      <c r="G134" s="132" t="s">
        <v>163</v>
      </c>
      <c r="H134" s="133">
        <v>54.2</v>
      </c>
      <c r="I134" s="134"/>
      <c r="J134" s="135">
        <f>ROUND(I134*H134,2)</f>
        <v>0</v>
      </c>
      <c r="K134" s="136"/>
      <c r="L134" s="32"/>
      <c r="M134" s="137" t="s">
        <v>3</v>
      </c>
      <c r="N134" s="138" t="s">
        <v>50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134</v>
      </c>
      <c r="AT134" s="141" t="s">
        <v>130</v>
      </c>
      <c r="AU134" s="141" t="s">
        <v>89</v>
      </c>
      <c r="AY134" s="16" t="s">
        <v>128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6" t="s">
        <v>87</v>
      </c>
      <c r="BK134" s="142">
        <f>ROUND(I134*H134,2)</f>
        <v>0</v>
      </c>
      <c r="BL134" s="16" t="s">
        <v>134</v>
      </c>
      <c r="BM134" s="141" t="s">
        <v>878</v>
      </c>
    </row>
    <row r="135" spans="2:65" s="12" customFormat="1" ht="11.25">
      <c r="B135" s="143"/>
      <c r="D135" s="144" t="s">
        <v>136</v>
      </c>
      <c r="E135" s="145" t="s">
        <v>3</v>
      </c>
      <c r="F135" s="146" t="s">
        <v>879</v>
      </c>
      <c r="H135" s="147">
        <v>54.2</v>
      </c>
      <c r="I135" s="148"/>
      <c r="L135" s="143"/>
      <c r="M135" s="149"/>
      <c r="T135" s="150"/>
      <c r="AT135" s="145" t="s">
        <v>136</v>
      </c>
      <c r="AU135" s="145" t="s">
        <v>89</v>
      </c>
      <c r="AV135" s="12" t="s">
        <v>89</v>
      </c>
      <c r="AW135" s="12" t="s">
        <v>41</v>
      </c>
      <c r="AX135" s="12" t="s">
        <v>87</v>
      </c>
      <c r="AY135" s="145" t="s">
        <v>128</v>
      </c>
    </row>
    <row r="136" spans="2:65" s="1" customFormat="1" ht="16.5" customHeight="1">
      <c r="B136" s="128"/>
      <c r="C136" s="129" t="s">
        <v>320</v>
      </c>
      <c r="D136" s="129" t="s">
        <v>130</v>
      </c>
      <c r="E136" s="130" t="s">
        <v>880</v>
      </c>
      <c r="F136" s="131" t="s">
        <v>881</v>
      </c>
      <c r="G136" s="132" t="s">
        <v>182</v>
      </c>
      <c r="H136" s="133">
        <v>1</v>
      </c>
      <c r="I136" s="134"/>
      <c r="J136" s="135">
        <f>ROUND(I136*H136,2)</f>
        <v>0</v>
      </c>
      <c r="K136" s="136"/>
      <c r="L136" s="32"/>
      <c r="M136" s="137" t="s">
        <v>3</v>
      </c>
      <c r="N136" s="138" t="s">
        <v>50</v>
      </c>
      <c r="P136" s="139">
        <f>O136*H136</f>
        <v>0</v>
      </c>
      <c r="Q136" s="139">
        <v>40</v>
      </c>
      <c r="R136" s="139">
        <f>Q136*H136</f>
        <v>40</v>
      </c>
      <c r="S136" s="139">
        <v>0</v>
      </c>
      <c r="T136" s="140">
        <f>S136*H136</f>
        <v>0</v>
      </c>
      <c r="AR136" s="141" t="s">
        <v>134</v>
      </c>
      <c r="AT136" s="141" t="s">
        <v>130</v>
      </c>
      <c r="AU136" s="141" t="s">
        <v>89</v>
      </c>
      <c r="AY136" s="16" t="s">
        <v>128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6" t="s">
        <v>87</v>
      </c>
      <c r="BK136" s="142">
        <f>ROUND(I136*H136,2)</f>
        <v>0</v>
      </c>
      <c r="BL136" s="16" t="s">
        <v>134</v>
      </c>
      <c r="BM136" s="141" t="s">
        <v>882</v>
      </c>
    </row>
    <row r="137" spans="2:65" s="12" customFormat="1" ht="11.25">
      <c r="B137" s="143"/>
      <c r="D137" s="144" t="s">
        <v>136</v>
      </c>
      <c r="E137" s="145" t="s">
        <v>3</v>
      </c>
      <c r="F137" s="146" t="s">
        <v>87</v>
      </c>
      <c r="H137" s="147">
        <v>1</v>
      </c>
      <c r="I137" s="148"/>
      <c r="L137" s="143"/>
      <c r="M137" s="162"/>
      <c r="N137" s="163"/>
      <c r="O137" s="163"/>
      <c r="P137" s="163"/>
      <c r="Q137" s="163"/>
      <c r="R137" s="163"/>
      <c r="S137" s="163"/>
      <c r="T137" s="164"/>
      <c r="AT137" s="145" t="s">
        <v>136</v>
      </c>
      <c r="AU137" s="145" t="s">
        <v>89</v>
      </c>
      <c r="AV137" s="12" t="s">
        <v>89</v>
      </c>
      <c r="AW137" s="12" t="s">
        <v>41</v>
      </c>
      <c r="AX137" s="12" t="s">
        <v>87</v>
      </c>
      <c r="AY137" s="145" t="s">
        <v>128</v>
      </c>
    </row>
    <row r="138" spans="2:65" s="1" customFormat="1" ht="6.95" customHeight="1">
      <c r="B138" s="41"/>
      <c r="C138" s="42"/>
      <c r="D138" s="42"/>
      <c r="E138" s="42"/>
      <c r="F138" s="42"/>
      <c r="G138" s="42"/>
      <c r="H138" s="42"/>
      <c r="I138" s="42"/>
      <c r="J138" s="42"/>
      <c r="K138" s="42"/>
      <c r="L138" s="32"/>
    </row>
  </sheetData>
  <autoFilter ref="C81:K137" xr:uid="{00000000-0009-0000-0000-000003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300-000000000000}"/>
    <hyperlink ref="F89" r:id="rId2" xr:uid="{00000000-0004-0000-0300-000001000000}"/>
    <hyperlink ref="F92" r:id="rId3" xr:uid="{00000000-0004-0000-0300-000002000000}"/>
    <hyperlink ref="F95" r:id="rId4" xr:uid="{00000000-0004-0000-0300-000003000000}"/>
    <hyperlink ref="F98" r:id="rId5" xr:uid="{00000000-0004-0000-0300-000004000000}"/>
    <hyperlink ref="F101" r:id="rId6" xr:uid="{00000000-0004-0000-0300-000005000000}"/>
    <hyperlink ref="F104" r:id="rId7" xr:uid="{00000000-0004-0000-0300-000006000000}"/>
    <hyperlink ref="F107" r:id="rId8" xr:uid="{00000000-0004-0000-0300-000007000000}"/>
    <hyperlink ref="F110" r:id="rId9" xr:uid="{00000000-0004-0000-0300-000008000000}"/>
    <hyperlink ref="F113" r:id="rId10" xr:uid="{00000000-0004-0000-0300-000009000000}"/>
    <hyperlink ref="F116" r:id="rId11" xr:uid="{00000000-0004-0000-0300-00000A000000}"/>
    <hyperlink ref="F119" r:id="rId12" xr:uid="{00000000-0004-0000-0300-00000B000000}"/>
    <hyperlink ref="F122" r:id="rId13" xr:uid="{00000000-0004-0000-0300-00000C000000}"/>
    <hyperlink ref="F125" r:id="rId14" xr:uid="{00000000-0004-0000-0300-00000D000000}"/>
    <hyperlink ref="F128" r:id="rId15" xr:uid="{00000000-0004-0000-0300-00000E000000}"/>
    <hyperlink ref="F131" r:id="rId16" xr:uid="{00000000-0004-0000-0300-00000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 t="s">
        <v>6</v>
      </c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6" t="s">
        <v>98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102</v>
      </c>
      <c r="L4" s="19"/>
      <c r="M4" s="85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16.5" customHeight="1">
      <c r="B7" s="19"/>
      <c r="E7" s="303" t="str">
        <f>'Rekapitulace stavby'!K6</f>
        <v>Malá vodní nádrž Kosobody-střední rekonstrukce</v>
      </c>
      <c r="F7" s="304"/>
      <c r="G7" s="304"/>
      <c r="H7" s="304"/>
      <c r="L7" s="19"/>
    </row>
    <row r="8" spans="2:46" s="1" customFormat="1" ht="12" customHeight="1">
      <c r="B8" s="32"/>
      <c r="D8" s="26" t="s">
        <v>103</v>
      </c>
      <c r="L8" s="32"/>
    </row>
    <row r="9" spans="2:46" s="1" customFormat="1" ht="16.5" customHeight="1">
      <c r="B9" s="32"/>
      <c r="E9" s="265" t="s">
        <v>883</v>
      </c>
      <c r="F9" s="305"/>
      <c r="G9" s="305"/>
      <c r="H9" s="305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6" t="s">
        <v>19</v>
      </c>
      <c r="F11" s="24" t="s">
        <v>20</v>
      </c>
      <c r="I11" s="26" t="s">
        <v>21</v>
      </c>
      <c r="J11" s="24" t="s">
        <v>3</v>
      </c>
      <c r="L11" s="32"/>
    </row>
    <row r="12" spans="2:46" s="1" customFormat="1" ht="12" customHeight="1">
      <c r="B12" s="32"/>
      <c r="D12" s="26" t="s">
        <v>23</v>
      </c>
      <c r="F12" s="24" t="s">
        <v>24</v>
      </c>
      <c r="I12" s="26" t="s">
        <v>25</v>
      </c>
      <c r="J12" s="49" t="str">
        <f>'Rekapitulace stavby'!AN8</f>
        <v>11. 1. 2025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6" t="s">
        <v>31</v>
      </c>
      <c r="I14" s="26" t="s">
        <v>32</v>
      </c>
      <c r="J14" s="24" t="str">
        <f>IF('Rekapitulace stavby'!AN10="","",'Rekapitulace stavby'!AN10)</f>
        <v/>
      </c>
      <c r="L14" s="32"/>
    </row>
    <row r="15" spans="2:46" s="1" customFormat="1" ht="18" customHeight="1">
      <c r="B15" s="32"/>
      <c r="E15" s="24" t="str">
        <f>IF('Rekapitulace stavby'!E11="","",'Rekapitulace stavby'!E11)</f>
        <v xml:space="preserve"> </v>
      </c>
      <c r="I15" s="26" t="s">
        <v>34</v>
      </c>
      <c r="J15" s="24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6" t="s">
        <v>35</v>
      </c>
      <c r="I17" s="26" t="s">
        <v>32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306" t="str">
        <f>'Rekapitulace stavby'!E14</f>
        <v>Vyplň údaj</v>
      </c>
      <c r="F18" s="286"/>
      <c r="G18" s="286"/>
      <c r="H18" s="286"/>
      <c r="I18" s="26" t="s">
        <v>34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37</v>
      </c>
      <c r="I20" s="26" t="s">
        <v>32</v>
      </c>
      <c r="J20" s="24" t="s">
        <v>38</v>
      </c>
      <c r="L20" s="32"/>
    </row>
    <row r="21" spans="2:12" s="1" customFormat="1" ht="18" customHeight="1">
      <c r="B21" s="32"/>
      <c r="E21" s="24" t="s">
        <v>39</v>
      </c>
      <c r="I21" s="26" t="s">
        <v>34</v>
      </c>
      <c r="J21" s="24" t="s">
        <v>40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42</v>
      </c>
      <c r="I23" s="26" t="s">
        <v>32</v>
      </c>
      <c r="J23" s="24" t="s">
        <v>38</v>
      </c>
      <c r="L23" s="32"/>
    </row>
    <row r="24" spans="2:12" s="1" customFormat="1" ht="18" customHeight="1">
      <c r="B24" s="32"/>
      <c r="E24" s="24" t="s">
        <v>39</v>
      </c>
      <c r="I24" s="26" t="s">
        <v>34</v>
      </c>
      <c r="J24" s="24" t="s">
        <v>40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43</v>
      </c>
      <c r="L26" s="32"/>
    </row>
    <row r="27" spans="2:12" s="7" customFormat="1" ht="16.5" customHeight="1">
      <c r="B27" s="86"/>
      <c r="E27" s="291" t="s">
        <v>3</v>
      </c>
      <c r="F27" s="291"/>
      <c r="G27" s="291"/>
      <c r="H27" s="291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45</v>
      </c>
      <c r="J30" s="63">
        <f>ROUND(J82,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47</v>
      </c>
      <c r="I32" s="35" t="s">
        <v>46</v>
      </c>
      <c r="J32" s="35" t="s">
        <v>48</v>
      </c>
      <c r="L32" s="32"/>
    </row>
    <row r="33" spans="2:12" s="1" customFormat="1" ht="14.45" customHeight="1">
      <c r="B33" s="32"/>
      <c r="D33" s="52" t="s">
        <v>49</v>
      </c>
      <c r="E33" s="26" t="s">
        <v>50</v>
      </c>
      <c r="F33" s="88">
        <f>ROUND((SUM(BE82:BE121)),  2)</f>
        <v>0</v>
      </c>
      <c r="I33" s="89">
        <v>0.21</v>
      </c>
      <c r="J33" s="88">
        <f>ROUND(((SUM(BE82:BE121))*I33),  2)</f>
        <v>0</v>
      </c>
      <c r="L33" s="32"/>
    </row>
    <row r="34" spans="2:12" s="1" customFormat="1" ht="14.45" customHeight="1">
      <c r="B34" s="32"/>
      <c r="E34" s="26" t="s">
        <v>51</v>
      </c>
      <c r="F34" s="88">
        <f>ROUND((SUM(BF82:BF121)),  2)</f>
        <v>0</v>
      </c>
      <c r="I34" s="89">
        <v>0.12</v>
      </c>
      <c r="J34" s="88">
        <f>ROUND(((SUM(BF82:BF121))*I34),  2)</f>
        <v>0</v>
      </c>
      <c r="L34" s="32"/>
    </row>
    <row r="35" spans="2:12" s="1" customFormat="1" ht="14.45" hidden="1" customHeight="1">
      <c r="B35" s="32"/>
      <c r="E35" s="26" t="s">
        <v>52</v>
      </c>
      <c r="F35" s="88">
        <f>ROUND((SUM(BG82:BG121)),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6" t="s">
        <v>53</v>
      </c>
      <c r="F36" s="88">
        <f>ROUND((SUM(BH82:BH121)),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6" t="s">
        <v>54</v>
      </c>
      <c r="F37" s="88">
        <f>ROUND((SUM(BI82:BI121)),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55</v>
      </c>
      <c r="E39" s="54"/>
      <c r="F39" s="54"/>
      <c r="G39" s="92" t="s">
        <v>56</v>
      </c>
      <c r="H39" s="93" t="s">
        <v>57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0" t="s">
        <v>105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6" t="s">
        <v>17</v>
      </c>
      <c r="L47" s="32"/>
    </row>
    <row r="48" spans="2:12" s="1" customFormat="1" ht="16.5" customHeight="1">
      <c r="B48" s="32"/>
      <c r="E48" s="303" t="str">
        <f>E7</f>
        <v>Malá vodní nádrž Kosobody-střední rekonstrukce</v>
      </c>
      <c r="F48" s="304"/>
      <c r="G48" s="304"/>
      <c r="H48" s="304"/>
      <c r="L48" s="32"/>
    </row>
    <row r="49" spans="2:47" s="1" customFormat="1" ht="12" customHeight="1">
      <c r="B49" s="32"/>
      <c r="C49" s="26" t="s">
        <v>103</v>
      </c>
      <c r="L49" s="32"/>
    </row>
    <row r="50" spans="2:47" s="1" customFormat="1" ht="16.5" customHeight="1">
      <c r="B50" s="32"/>
      <c r="E50" s="265" t="str">
        <f>E9</f>
        <v>mvnkos4 - SO-4 Náhradní výsadba</v>
      </c>
      <c r="F50" s="305"/>
      <c r="G50" s="305"/>
      <c r="H50" s="305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6" t="s">
        <v>23</v>
      </c>
      <c r="F52" s="24" t="str">
        <f>F12</f>
        <v>Kosobody</v>
      </c>
      <c r="I52" s="26" t="s">
        <v>25</v>
      </c>
      <c r="J52" s="49" t="str">
        <f>IF(J12="","",J12)</f>
        <v>11. 1. 2025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6" t="s">
        <v>31</v>
      </c>
      <c r="F54" s="24" t="str">
        <f>E15</f>
        <v xml:space="preserve"> </v>
      </c>
      <c r="I54" s="26" t="s">
        <v>37</v>
      </c>
      <c r="J54" s="30" t="str">
        <f>E21</f>
        <v>Ing.Milan Jícha</v>
      </c>
      <c r="L54" s="32"/>
    </row>
    <row r="55" spans="2:47" s="1" customFormat="1" ht="15.2" customHeight="1">
      <c r="B55" s="32"/>
      <c r="C55" s="26" t="s">
        <v>35</v>
      </c>
      <c r="F55" s="24" t="str">
        <f>IF(E18="","",E18)</f>
        <v>Vyplň údaj</v>
      </c>
      <c r="I55" s="26" t="s">
        <v>42</v>
      </c>
      <c r="J55" s="30" t="str">
        <f>E24</f>
        <v>Ing.Milan Jícha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106</v>
      </c>
      <c r="D57" s="90"/>
      <c r="E57" s="90"/>
      <c r="F57" s="90"/>
      <c r="G57" s="90"/>
      <c r="H57" s="90"/>
      <c r="I57" s="90"/>
      <c r="J57" s="97" t="s">
        <v>107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77</v>
      </c>
      <c r="J59" s="63">
        <f>J82</f>
        <v>0</v>
      </c>
      <c r="L59" s="32"/>
      <c r="AU59" s="16" t="s">
        <v>108</v>
      </c>
    </row>
    <row r="60" spans="2:47" s="8" customFormat="1" ht="24.95" customHeight="1">
      <c r="B60" s="99"/>
      <c r="D60" s="100" t="s">
        <v>109</v>
      </c>
      <c r="E60" s="101"/>
      <c r="F60" s="101"/>
      <c r="G60" s="101"/>
      <c r="H60" s="101"/>
      <c r="I60" s="101"/>
      <c r="J60" s="102">
        <f>J83</f>
        <v>0</v>
      </c>
      <c r="L60" s="99"/>
    </row>
    <row r="61" spans="2:47" s="9" customFormat="1" ht="19.899999999999999" customHeight="1">
      <c r="B61" s="103"/>
      <c r="D61" s="104" t="s">
        <v>110</v>
      </c>
      <c r="E61" s="105"/>
      <c r="F61" s="105"/>
      <c r="G61" s="105"/>
      <c r="H61" s="105"/>
      <c r="I61" s="105"/>
      <c r="J61" s="106">
        <f>J84</f>
        <v>0</v>
      </c>
      <c r="L61" s="103"/>
    </row>
    <row r="62" spans="2:47" s="9" customFormat="1" ht="19.899999999999999" customHeight="1">
      <c r="B62" s="103"/>
      <c r="D62" s="104" t="s">
        <v>173</v>
      </c>
      <c r="E62" s="105"/>
      <c r="F62" s="105"/>
      <c r="G62" s="105"/>
      <c r="H62" s="105"/>
      <c r="I62" s="105"/>
      <c r="J62" s="106">
        <f>J119</f>
        <v>0</v>
      </c>
      <c r="L62" s="103"/>
    </row>
    <row r="63" spans="2:47" s="1" customFormat="1" ht="21.75" customHeight="1">
      <c r="B63" s="32"/>
      <c r="L63" s="32"/>
    </row>
    <row r="64" spans="2:47" s="1" customFormat="1" ht="6.95" customHeight="1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32"/>
    </row>
    <row r="68" spans="2:12" s="1" customFormat="1" ht="6.95" customHeight="1"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32"/>
    </row>
    <row r="69" spans="2:12" s="1" customFormat="1" ht="24.95" customHeight="1">
      <c r="B69" s="32"/>
      <c r="C69" s="20" t="s">
        <v>113</v>
      </c>
      <c r="L69" s="32"/>
    </row>
    <row r="70" spans="2:12" s="1" customFormat="1" ht="6.95" customHeight="1">
      <c r="B70" s="32"/>
      <c r="L70" s="32"/>
    </row>
    <row r="71" spans="2:12" s="1" customFormat="1" ht="12" customHeight="1">
      <c r="B71" s="32"/>
      <c r="C71" s="26" t="s">
        <v>17</v>
      </c>
      <c r="L71" s="32"/>
    </row>
    <row r="72" spans="2:12" s="1" customFormat="1" ht="16.5" customHeight="1">
      <c r="B72" s="32"/>
      <c r="E72" s="303" t="str">
        <f>E7</f>
        <v>Malá vodní nádrž Kosobody-střední rekonstrukce</v>
      </c>
      <c r="F72" s="304"/>
      <c r="G72" s="304"/>
      <c r="H72" s="304"/>
      <c r="L72" s="32"/>
    </row>
    <row r="73" spans="2:12" s="1" customFormat="1" ht="12" customHeight="1">
      <c r="B73" s="32"/>
      <c r="C73" s="26" t="s">
        <v>103</v>
      </c>
      <c r="L73" s="32"/>
    </row>
    <row r="74" spans="2:12" s="1" customFormat="1" ht="16.5" customHeight="1">
      <c r="B74" s="32"/>
      <c r="E74" s="265" t="str">
        <f>E9</f>
        <v>mvnkos4 - SO-4 Náhradní výsadba</v>
      </c>
      <c r="F74" s="305"/>
      <c r="G74" s="305"/>
      <c r="H74" s="305"/>
      <c r="L74" s="32"/>
    </row>
    <row r="75" spans="2:12" s="1" customFormat="1" ht="6.95" customHeight="1">
      <c r="B75" s="32"/>
      <c r="L75" s="32"/>
    </row>
    <row r="76" spans="2:12" s="1" customFormat="1" ht="12" customHeight="1">
      <c r="B76" s="32"/>
      <c r="C76" s="26" t="s">
        <v>23</v>
      </c>
      <c r="F76" s="24" t="str">
        <f>F12</f>
        <v>Kosobody</v>
      </c>
      <c r="I76" s="26" t="s">
        <v>25</v>
      </c>
      <c r="J76" s="49" t="str">
        <f>IF(J12="","",J12)</f>
        <v>11. 1. 2025</v>
      </c>
      <c r="L76" s="32"/>
    </row>
    <row r="77" spans="2:12" s="1" customFormat="1" ht="6.95" customHeight="1">
      <c r="B77" s="32"/>
      <c r="L77" s="32"/>
    </row>
    <row r="78" spans="2:12" s="1" customFormat="1" ht="15.2" customHeight="1">
      <c r="B78" s="32"/>
      <c r="C78" s="26" t="s">
        <v>31</v>
      </c>
      <c r="F78" s="24" t="str">
        <f>E15</f>
        <v xml:space="preserve"> </v>
      </c>
      <c r="I78" s="26" t="s">
        <v>37</v>
      </c>
      <c r="J78" s="30" t="str">
        <f>E21</f>
        <v>Ing.Milan Jícha</v>
      </c>
      <c r="L78" s="32"/>
    </row>
    <row r="79" spans="2:12" s="1" customFormat="1" ht="15.2" customHeight="1">
      <c r="B79" s="32"/>
      <c r="C79" s="26" t="s">
        <v>35</v>
      </c>
      <c r="F79" s="24" t="str">
        <f>IF(E18="","",E18)</f>
        <v>Vyplň údaj</v>
      </c>
      <c r="I79" s="26" t="s">
        <v>42</v>
      </c>
      <c r="J79" s="30" t="str">
        <f>E24</f>
        <v>Ing.Milan Jícha</v>
      </c>
      <c r="L79" s="32"/>
    </row>
    <row r="80" spans="2:12" s="1" customFormat="1" ht="10.35" customHeight="1">
      <c r="B80" s="32"/>
      <c r="L80" s="32"/>
    </row>
    <row r="81" spans="2:65" s="10" customFormat="1" ht="29.25" customHeight="1">
      <c r="B81" s="107"/>
      <c r="C81" s="108" t="s">
        <v>114</v>
      </c>
      <c r="D81" s="109" t="s">
        <v>64</v>
      </c>
      <c r="E81" s="109" t="s">
        <v>60</v>
      </c>
      <c r="F81" s="109" t="s">
        <v>61</v>
      </c>
      <c r="G81" s="109" t="s">
        <v>115</v>
      </c>
      <c r="H81" s="109" t="s">
        <v>116</v>
      </c>
      <c r="I81" s="109" t="s">
        <v>117</v>
      </c>
      <c r="J81" s="110" t="s">
        <v>107</v>
      </c>
      <c r="K81" s="111" t="s">
        <v>118</v>
      </c>
      <c r="L81" s="107"/>
      <c r="M81" s="56" t="s">
        <v>3</v>
      </c>
      <c r="N81" s="57" t="s">
        <v>49</v>
      </c>
      <c r="O81" s="57" t="s">
        <v>119</v>
      </c>
      <c r="P81" s="57" t="s">
        <v>120</v>
      </c>
      <c r="Q81" s="57" t="s">
        <v>121</v>
      </c>
      <c r="R81" s="57" t="s">
        <v>122</v>
      </c>
      <c r="S81" s="57" t="s">
        <v>123</v>
      </c>
      <c r="T81" s="58" t="s">
        <v>124</v>
      </c>
    </row>
    <row r="82" spans="2:65" s="1" customFormat="1" ht="22.9" customHeight="1">
      <c r="B82" s="32"/>
      <c r="C82" s="61" t="s">
        <v>125</v>
      </c>
      <c r="J82" s="112">
        <f>BK82</f>
        <v>0</v>
      </c>
      <c r="L82" s="32"/>
      <c r="M82" s="59"/>
      <c r="N82" s="50"/>
      <c r="O82" s="50"/>
      <c r="P82" s="113">
        <f>P83</f>
        <v>0</v>
      </c>
      <c r="Q82" s="50"/>
      <c r="R82" s="113">
        <f>R83</f>
        <v>5.3377610000000004</v>
      </c>
      <c r="S82" s="50"/>
      <c r="T82" s="114">
        <f>T83</f>
        <v>0</v>
      </c>
      <c r="AT82" s="16" t="s">
        <v>78</v>
      </c>
      <c r="AU82" s="16" t="s">
        <v>108</v>
      </c>
      <c r="BK82" s="115">
        <f>BK83</f>
        <v>0</v>
      </c>
    </row>
    <row r="83" spans="2:65" s="11" customFormat="1" ht="25.9" customHeight="1">
      <c r="B83" s="116"/>
      <c r="D83" s="117" t="s">
        <v>78</v>
      </c>
      <c r="E83" s="118" t="s">
        <v>126</v>
      </c>
      <c r="F83" s="118" t="s">
        <v>127</v>
      </c>
      <c r="I83" s="119"/>
      <c r="J83" s="120">
        <f>BK83</f>
        <v>0</v>
      </c>
      <c r="L83" s="116"/>
      <c r="M83" s="121"/>
      <c r="P83" s="122">
        <f>P84+P119</f>
        <v>0</v>
      </c>
      <c r="R83" s="122">
        <f>R84+R119</f>
        <v>5.3377610000000004</v>
      </c>
      <c r="T83" s="123">
        <f>T84+T119</f>
        <v>0</v>
      </c>
      <c r="AR83" s="117" t="s">
        <v>87</v>
      </c>
      <c r="AT83" s="124" t="s">
        <v>78</v>
      </c>
      <c r="AU83" s="124" t="s">
        <v>79</v>
      </c>
      <c r="AY83" s="117" t="s">
        <v>128</v>
      </c>
      <c r="BK83" s="125">
        <f>BK84+BK119</f>
        <v>0</v>
      </c>
    </row>
    <row r="84" spans="2:65" s="11" customFormat="1" ht="22.9" customHeight="1">
      <c r="B84" s="116"/>
      <c r="D84" s="117" t="s">
        <v>78</v>
      </c>
      <c r="E84" s="126" t="s">
        <v>87</v>
      </c>
      <c r="F84" s="126" t="s">
        <v>129</v>
      </c>
      <c r="I84" s="119"/>
      <c r="J84" s="127">
        <f>BK84</f>
        <v>0</v>
      </c>
      <c r="L84" s="116"/>
      <c r="M84" s="121"/>
      <c r="P84" s="122">
        <f>SUM(P85:P118)</f>
        <v>0</v>
      </c>
      <c r="R84" s="122">
        <f>SUM(R85:R118)</f>
        <v>5.3377610000000004</v>
      </c>
      <c r="T84" s="123">
        <f>SUM(T85:T118)</f>
        <v>0</v>
      </c>
      <c r="AR84" s="117" t="s">
        <v>87</v>
      </c>
      <c r="AT84" s="124" t="s">
        <v>78</v>
      </c>
      <c r="AU84" s="124" t="s">
        <v>87</v>
      </c>
      <c r="AY84" s="117" t="s">
        <v>128</v>
      </c>
      <c r="BK84" s="125">
        <f>SUM(BK85:BK118)</f>
        <v>0</v>
      </c>
    </row>
    <row r="85" spans="2:65" s="1" customFormat="1" ht="16.5" customHeight="1">
      <c r="B85" s="128"/>
      <c r="C85" s="166" t="s">
        <v>87</v>
      </c>
      <c r="D85" s="166" t="s">
        <v>331</v>
      </c>
      <c r="E85" s="167" t="s">
        <v>884</v>
      </c>
      <c r="F85" s="168" t="s">
        <v>885</v>
      </c>
      <c r="G85" s="169" t="s">
        <v>481</v>
      </c>
      <c r="H85" s="170">
        <v>166.65</v>
      </c>
      <c r="I85" s="171"/>
      <c r="J85" s="172">
        <f>ROUND(I85*H85,2)</f>
        <v>0</v>
      </c>
      <c r="K85" s="173"/>
      <c r="L85" s="174"/>
      <c r="M85" s="175" t="s">
        <v>3</v>
      </c>
      <c r="N85" s="176" t="s">
        <v>50</v>
      </c>
      <c r="P85" s="139">
        <f>O85*H85</f>
        <v>0</v>
      </c>
      <c r="Q85" s="139">
        <v>4.7200000000000002E-3</v>
      </c>
      <c r="R85" s="139">
        <f>Q85*H85</f>
        <v>0.78658800000000006</v>
      </c>
      <c r="S85" s="139">
        <v>0</v>
      </c>
      <c r="T85" s="140">
        <f>S85*H85</f>
        <v>0</v>
      </c>
      <c r="AR85" s="141" t="s">
        <v>232</v>
      </c>
      <c r="AT85" s="141" t="s">
        <v>331</v>
      </c>
      <c r="AU85" s="141" t="s">
        <v>89</v>
      </c>
      <c r="AY85" s="16" t="s">
        <v>128</v>
      </c>
      <c r="BE85" s="142">
        <f>IF(N85="základní",J85,0)</f>
        <v>0</v>
      </c>
      <c r="BF85" s="142">
        <f>IF(N85="snížená",J85,0)</f>
        <v>0</v>
      </c>
      <c r="BG85" s="142">
        <f>IF(N85="zákl. přenesená",J85,0)</f>
        <v>0</v>
      </c>
      <c r="BH85" s="142">
        <f>IF(N85="sníž. přenesená",J85,0)</f>
        <v>0</v>
      </c>
      <c r="BI85" s="142">
        <f>IF(N85="nulová",J85,0)</f>
        <v>0</v>
      </c>
      <c r="BJ85" s="16" t="s">
        <v>87</v>
      </c>
      <c r="BK85" s="142">
        <f>ROUND(I85*H85,2)</f>
        <v>0</v>
      </c>
      <c r="BL85" s="16" t="s">
        <v>134</v>
      </c>
      <c r="BM85" s="141" t="s">
        <v>886</v>
      </c>
    </row>
    <row r="86" spans="2:65" s="12" customFormat="1" ht="11.25">
      <c r="B86" s="143"/>
      <c r="D86" s="144" t="s">
        <v>136</v>
      </c>
      <c r="E86" s="145" t="s">
        <v>3</v>
      </c>
      <c r="F86" s="146" t="s">
        <v>887</v>
      </c>
      <c r="H86" s="147">
        <v>166.65</v>
      </c>
      <c r="I86" s="148"/>
      <c r="L86" s="143"/>
      <c r="M86" s="149"/>
      <c r="T86" s="150"/>
      <c r="AT86" s="145" t="s">
        <v>136</v>
      </c>
      <c r="AU86" s="145" t="s">
        <v>89</v>
      </c>
      <c r="AV86" s="12" t="s">
        <v>89</v>
      </c>
      <c r="AW86" s="12" t="s">
        <v>41</v>
      </c>
      <c r="AX86" s="12" t="s">
        <v>87</v>
      </c>
      <c r="AY86" s="145" t="s">
        <v>128</v>
      </c>
    </row>
    <row r="87" spans="2:65" s="1" customFormat="1" ht="16.5" customHeight="1">
      <c r="B87" s="128"/>
      <c r="C87" s="166" t="s">
        <v>89</v>
      </c>
      <c r="D87" s="166" t="s">
        <v>331</v>
      </c>
      <c r="E87" s="167" t="s">
        <v>888</v>
      </c>
      <c r="F87" s="168" t="s">
        <v>889</v>
      </c>
      <c r="G87" s="169" t="s">
        <v>133</v>
      </c>
      <c r="H87" s="170">
        <v>2.778</v>
      </c>
      <c r="I87" s="171"/>
      <c r="J87" s="172">
        <f>ROUND(I87*H87,2)</f>
        <v>0</v>
      </c>
      <c r="K87" s="173"/>
      <c r="L87" s="174"/>
      <c r="M87" s="175" t="s">
        <v>3</v>
      </c>
      <c r="N87" s="176" t="s">
        <v>50</v>
      </c>
      <c r="P87" s="139">
        <f>O87*H87</f>
        <v>0</v>
      </c>
      <c r="Q87" s="139">
        <v>0.22</v>
      </c>
      <c r="R87" s="139">
        <f>Q87*H87</f>
        <v>0.61116000000000004</v>
      </c>
      <c r="S87" s="139">
        <v>0</v>
      </c>
      <c r="T87" s="140">
        <f>S87*H87</f>
        <v>0</v>
      </c>
      <c r="AR87" s="141" t="s">
        <v>232</v>
      </c>
      <c r="AT87" s="141" t="s">
        <v>331</v>
      </c>
      <c r="AU87" s="141" t="s">
        <v>89</v>
      </c>
      <c r="AY87" s="16" t="s">
        <v>128</v>
      </c>
      <c r="BE87" s="142">
        <f>IF(N87="základní",J87,0)</f>
        <v>0</v>
      </c>
      <c r="BF87" s="142">
        <f>IF(N87="snížená",J87,0)</f>
        <v>0</v>
      </c>
      <c r="BG87" s="142">
        <f>IF(N87="zákl. přenesená",J87,0)</f>
        <v>0</v>
      </c>
      <c r="BH87" s="142">
        <f>IF(N87="sníž. přenesená",J87,0)</f>
        <v>0</v>
      </c>
      <c r="BI87" s="142">
        <f>IF(N87="nulová",J87,0)</f>
        <v>0</v>
      </c>
      <c r="BJ87" s="16" t="s">
        <v>87</v>
      </c>
      <c r="BK87" s="142">
        <f>ROUND(I87*H87,2)</f>
        <v>0</v>
      </c>
      <c r="BL87" s="16" t="s">
        <v>134</v>
      </c>
      <c r="BM87" s="141" t="s">
        <v>890</v>
      </c>
    </row>
    <row r="88" spans="2:65" s="12" customFormat="1" ht="11.25">
      <c r="B88" s="143"/>
      <c r="D88" s="144" t="s">
        <v>136</v>
      </c>
      <c r="E88" s="145" t="s">
        <v>3</v>
      </c>
      <c r="F88" s="146" t="s">
        <v>891</v>
      </c>
      <c r="H88" s="147">
        <v>2.778</v>
      </c>
      <c r="I88" s="148"/>
      <c r="L88" s="143"/>
      <c r="M88" s="149"/>
      <c r="T88" s="150"/>
      <c r="AT88" s="145" t="s">
        <v>136</v>
      </c>
      <c r="AU88" s="145" t="s">
        <v>89</v>
      </c>
      <c r="AV88" s="12" t="s">
        <v>89</v>
      </c>
      <c r="AW88" s="12" t="s">
        <v>41</v>
      </c>
      <c r="AX88" s="12" t="s">
        <v>87</v>
      </c>
      <c r="AY88" s="145" t="s">
        <v>128</v>
      </c>
    </row>
    <row r="89" spans="2:65" s="1" customFormat="1" ht="24.2" customHeight="1">
      <c r="B89" s="128"/>
      <c r="C89" s="129" t="s">
        <v>147</v>
      </c>
      <c r="D89" s="129" t="s">
        <v>130</v>
      </c>
      <c r="E89" s="130" t="s">
        <v>892</v>
      </c>
      <c r="F89" s="131" t="s">
        <v>893</v>
      </c>
      <c r="G89" s="132" t="s">
        <v>481</v>
      </c>
      <c r="H89" s="133">
        <v>55</v>
      </c>
      <c r="I89" s="134"/>
      <c r="J89" s="135">
        <f>ROUND(I89*H89,2)</f>
        <v>0</v>
      </c>
      <c r="K89" s="136"/>
      <c r="L89" s="32"/>
      <c r="M89" s="137" t="s">
        <v>3</v>
      </c>
      <c r="N89" s="138" t="s">
        <v>50</v>
      </c>
      <c r="P89" s="139">
        <f>O89*H89</f>
        <v>0</v>
      </c>
      <c r="Q89" s="139">
        <v>0</v>
      </c>
      <c r="R89" s="139">
        <f>Q89*H89</f>
        <v>0</v>
      </c>
      <c r="S89" s="139">
        <v>0</v>
      </c>
      <c r="T89" s="140">
        <f>S89*H89</f>
        <v>0</v>
      </c>
      <c r="AR89" s="141" t="s">
        <v>134</v>
      </c>
      <c r="AT89" s="141" t="s">
        <v>130</v>
      </c>
      <c r="AU89" s="141" t="s">
        <v>89</v>
      </c>
      <c r="AY89" s="16" t="s">
        <v>128</v>
      </c>
      <c r="BE89" s="142">
        <f>IF(N89="základní",J89,0)</f>
        <v>0</v>
      </c>
      <c r="BF89" s="142">
        <f>IF(N89="snížená",J89,0)</f>
        <v>0</v>
      </c>
      <c r="BG89" s="142">
        <f>IF(N89="zákl. přenesená",J89,0)</f>
        <v>0</v>
      </c>
      <c r="BH89" s="142">
        <f>IF(N89="sníž. přenesená",J89,0)</f>
        <v>0</v>
      </c>
      <c r="BI89" s="142">
        <f>IF(N89="nulová",J89,0)</f>
        <v>0</v>
      </c>
      <c r="BJ89" s="16" t="s">
        <v>87</v>
      </c>
      <c r="BK89" s="142">
        <f>ROUND(I89*H89,2)</f>
        <v>0</v>
      </c>
      <c r="BL89" s="16" t="s">
        <v>134</v>
      </c>
      <c r="BM89" s="141" t="s">
        <v>894</v>
      </c>
    </row>
    <row r="90" spans="2:65" s="1" customFormat="1" ht="11.25">
      <c r="B90" s="32"/>
      <c r="D90" s="158" t="s">
        <v>151</v>
      </c>
      <c r="F90" s="159" t="s">
        <v>895</v>
      </c>
      <c r="I90" s="160"/>
      <c r="L90" s="32"/>
      <c r="M90" s="161"/>
      <c r="T90" s="53"/>
      <c r="AT90" s="16" t="s">
        <v>151</v>
      </c>
      <c r="AU90" s="16" t="s">
        <v>89</v>
      </c>
    </row>
    <row r="91" spans="2:65" s="12" customFormat="1" ht="11.25">
      <c r="B91" s="143"/>
      <c r="D91" s="144" t="s">
        <v>136</v>
      </c>
      <c r="E91" s="145" t="s">
        <v>3</v>
      </c>
      <c r="F91" s="146" t="s">
        <v>586</v>
      </c>
      <c r="H91" s="147">
        <v>55</v>
      </c>
      <c r="I91" s="148"/>
      <c r="L91" s="143"/>
      <c r="M91" s="149"/>
      <c r="T91" s="150"/>
      <c r="AT91" s="145" t="s">
        <v>136</v>
      </c>
      <c r="AU91" s="145" t="s">
        <v>89</v>
      </c>
      <c r="AV91" s="12" t="s">
        <v>89</v>
      </c>
      <c r="AW91" s="12" t="s">
        <v>41</v>
      </c>
      <c r="AX91" s="12" t="s">
        <v>87</v>
      </c>
      <c r="AY91" s="145" t="s">
        <v>128</v>
      </c>
    </row>
    <row r="92" spans="2:65" s="1" customFormat="1" ht="16.5" customHeight="1">
      <c r="B92" s="128"/>
      <c r="C92" s="129" t="s">
        <v>134</v>
      </c>
      <c r="D92" s="129" t="s">
        <v>130</v>
      </c>
      <c r="E92" s="130" t="s">
        <v>896</v>
      </c>
      <c r="F92" s="131" t="s">
        <v>897</v>
      </c>
      <c r="G92" s="132" t="s">
        <v>481</v>
      </c>
      <c r="H92" s="133">
        <v>55</v>
      </c>
      <c r="I92" s="134"/>
      <c r="J92" s="135">
        <f>ROUND(I92*H92,2)</f>
        <v>0</v>
      </c>
      <c r="K92" s="136"/>
      <c r="L92" s="32"/>
      <c r="M92" s="137" t="s">
        <v>3</v>
      </c>
      <c r="N92" s="138" t="s">
        <v>50</v>
      </c>
      <c r="P92" s="139">
        <f>O92*H92</f>
        <v>0</v>
      </c>
      <c r="Q92" s="139">
        <v>6.0000000000000002E-5</v>
      </c>
      <c r="R92" s="139">
        <f>Q92*H92</f>
        <v>3.3E-3</v>
      </c>
      <c r="S92" s="139">
        <v>0</v>
      </c>
      <c r="T92" s="140">
        <f>S92*H92</f>
        <v>0</v>
      </c>
      <c r="AR92" s="141" t="s">
        <v>134</v>
      </c>
      <c r="AT92" s="141" t="s">
        <v>130</v>
      </c>
      <c r="AU92" s="141" t="s">
        <v>89</v>
      </c>
      <c r="AY92" s="16" t="s">
        <v>128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6" t="s">
        <v>87</v>
      </c>
      <c r="BK92" s="142">
        <f>ROUND(I92*H92,2)</f>
        <v>0</v>
      </c>
      <c r="BL92" s="16" t="s">
        <v>134</v>
      </c>
      <c r="BM92" s="141" t="s">
        <v>898</v>
      </c>
    </row>
    <row r="93" spans="2:65" s="1" customFormat="1" ht="11.25">
      <c r="B93" s="32"/>
      <c r="D93" s="158" t="s">
        <v>151</v>
      </c>
      <c r="F93" s="159" t="s">
        <v>899</v>
      </c>
      <c r="I93" s="160"/>
      <c r="L93" s="32"/>
      <c r="M93" s="161"/>
      <c r="T93" s="53"/>
      <c r="AT93" s="16" t="s">
        <v>151</v>
      </c>
      <c r="AU93" s="16" t="s">
        <v>89</v>
      </c>
    </row>
    <row r="94" spans="2:65" s="12" customFormat="1" ht="11.25">
      <c r="B94" s="143"/>
      <c r="D94" s="144" t="s">
        <v>136</v>
      </c>
      <c r="E94" s="145" t="s">
        <v>3</v>
      </c>
      <c r="F94" s="146" t="s">
        <v>586</v>
      </c>
      <c r="H94" s="147">
        <v>55</v>
      </c>
      <c r="I94" s="148"/>
      <c r="L94" s="143"/>
      <c r="M94" s="149"/>
      <c r="T94" s="150"/>
      <c r="AT94" s="145" t="s">
        <v>136</v>
      </c>
      <c r="AU94" s="145" t="s">
        <v>89</v>
      </c>
      <c r="AV94" s="12" t="s">
        <v>89</v>
      </c>
      <c r="AW94" s="12" t="s">
        <v>41</v>
      </c>
      <c r="AX94" s="12" t="s">
        <v>87</v>
      </c>
      <c r="AY94" s="145" t="s">
        <v>128</v>
      </c>
    </row>
    <row r="95" spans="2:65" s="1" customFormat="1" ht="16.5" customHeight="1">
      <c r="B95" s="128"/>
      <c r="C95" s="166" t="s">
        <v>160</v>
      </c>
      <c r="D95" s="166" t="s">
        <v>331</v>
      </c>
      <c r="E95" s="167" t="s">
        <v>900</v>
      </c>
      <c r="F95" s="168" t="s">
        <v>901</v>
      </c>
      <c r="G95" s="169" t="s">
        <v>481</v>
      </c>
      <c r="H95" s="170">
        <v>166.65</v>
      </c>
      <c r="I95" s="171"/>
      <c r="J95" s="172">
        <f>ROUND(I95*H95,2)</f>
        <v>0</v>
      </c>
      <c r="K95" s="173"/>
      <c r="L95" s="174"/>
      <c r="M95" s="175" t="s">
        <v>3</v>
      </c>
      <c r="N95" s="176" t="s">
        <v>50</v>
      </c>
      <c r="P95" s="139">
        <f>O95*H95</f>
        <v>0</v>
      </c>
      <c r="Q95" s="139">
        <v>4.7200000000000002E-3</v>
      </c>
      <c r="R95" s="139">
        <f>Q95*H95</f>
        <v>0.78658800000000006</v>
      </c>
      <c r="S95" s="139">
        <v>0</v>
      </c>
      <c r="T95" s="140">
        <f>S95*H95</f>
        <v>0</v>
      </c>
      <c r="AR95" s="141" t="s">
        <v>232</v>
      </c>
      <c r="AT95" s="141" t="s">
        <v>331</v>
      </c>
      <c r="AU95" s="141" t="s">
        <v>89</v>
      </c>
      <c r="AY95" s="16" t="s">
        <v>128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87</v>
      </c>
      <c r="BK95" s="142">
        <f>ROUND(I95*H95,2)</f>
        <v>0</v>
      </c>
      <c r="BL95" s="16" t="s">
        <v>134</v>
      </c>
      <c r="BM95" s="141" t="s">
        <v>902</v>
      </c>
    </row>
    <row r="96" spans="2:65" s="12" customFormat="1" ht="11.25">
      <c r="B96" s="143"/>
      <c r="D96" s="144" t="s">
        <v>136</v>
      </c>
      <c r="E96" s="145" t="s">
        <v>3</v>
      </c>
      <c r="F96" s="146" t="s">
        <v>903</v>
      </c>
      <c r="H96" s="147">
        <v>166.65</v>
      </c>
      <c r="I96" s="148"/>
      <c r="L96" s="143"/>
      <c r="M96" s="149"/>
      <c r="T96" s="150"/>
      <c r="AT96" s="145" t="s">
        <v>136</v>
      </c>
      <c r="AU96" s="145" t="s">
        <v>89</v>
      </c>
      <c r="AV96" s="12" t="s">
        <v>89</v>
      </c>
      <c r="AW96" s="12" t="s">
        <v>41</v>
      </c>
      <c r="AX96" s="12" t="s">
        <v>87</v>
      </c>
      <c r="AY96" s="145" t="s">
        <v>128</v>
      </c>
    </row>
    <row r="97" spans="2:65" s="1" customFormat="1" ht="16.5" customHeight="1">
      <c r="B97" s="128"/>
      <c r="C97" s="166" t="s">
        <v>219</v>
      </c>
      <c r="D97" s="166" t="s">
        <v>331</v>
      </c>
      <c r="E97" s="167" t="s">
        <v>904</v>
      </c>
      <c r="F97" s="168" t="s">
        <v>905</v>
      </c>
      <c r="G97" s="169" t="s">
        <v>186</v>
      </c>
      <c r="H97" s="170">
        <v>55.55</v>
      </c>
      <c r="I97" s="171"/>
      <c r="J97" s="172">
        <f>ROUND(I97*H97,2)</f>
        <v>0</v>
      </c>
      <c r="K97" s="173"/>
      <c r="L97" s="174"/>
      <c r="M97" s="175" t="s">
        <v>3</v>
      </c>
      <c r="N97" s="176" t="s">
        <v>50</v>
      </c>
      <c r="P97" s="139">
        <f>O97*H97</f>
        <v>0</v>
      </c>
      <c r="Q97" s="139">
        <v>5.0000000000000001E-4</v>
      </c>
      <c r="R97" s="139">
        <f>Q97*H97</f>
        <v>2.7774999999999998E-2</v>
      </c>
      <c r="S97" s="139">
        <v>0</v>
      </c>
      <c r="T97" s="140">
        <f>S97*H97</f>
        <v>0</v>
      </c>
      <c r="AR97" s="141" t="s">
        <v>232</v>
      </c>
      <c r="AT97" s="141" t="s">
        <v>331</v>
      </c>
      <c r="AU97" s="141" t="s">
        <v>89</v>
      </c>
      <c r="AY97" s="16" t="s">
        <v>128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87</v>
      </c>
      <c r="BK97" s="142">
        <f>ROUND(I97*H97,2)</f>
        <v>0</v>
      </c>
      <c r="BL97" s="16" t="s">
        <v>134</v>
      </c>
      <c r="BM97" s="141" t="s">
        <v>906</v>
      </c>
    </row>
    <row r="98" spans="2:65" s="12" customFormat="1" ht="11.25">
      <c r="B98" s="143"/>
      <c r="D98" s="144" t="s">
        <v>136</v>
      </c>
      <c r="E98" s="145" t="s">
        <v>3</v>
      </c>
      <c r="F98" s="146" t="s">
        <v>907</v>
      </c>
      <c r="H98" s="147">
        <v>55.55</v>
      </c>
      <c r="I98" s="148"/>
      <c r="L98" s="143"/>
      <c r="M98" s="149"/>
      <c r="T98" s="150"/>
      <c r="AT98" s="145" t="s">
        <v>136</v>
      </c>
      <c r="AU98" s="145" t="s">
        <v>89</v>
      </c>
      <c r="AV98" s="12" t="s">
        <v>89</v>
      </c>
      <c r="AW98" s="12" t="s">
        <v>41</v>
      </c>
      <c r="AX98" s="12" t="s">
        <v>87</v>
      </c>
      <c r="AY98" s="145" t="s">
        <v>128</v>
      </c>
    </row>
    <row r="99" spans="2:65" s="1" customFormat="1" ht="16.5" customHeight="1">
      <c r="B99" s="128"/>
      <c r="C99" s="129" t="s">
        <v>225</v>
      </c>
      <c r="D99" s="129" t="s">
        <v>130</v>
      </c>
      <c r="E99" s="130" t="s">
        <v>908</v>
      </c>
      <c r="F99" s="131" t="s">
        <v>909</v>
      </c>
      <c r="G99" s="132" t="s">
        <v>186</v>
      </c>
      <c r="H99" s="133">
        <v>55</v>
      </c>
      <c r="I99" s="134"/>
      <c r="J99" s="135">
        <f>ROUND(I99*H99,2)</f>
        <v>0</v>
      </c>
      <c r="K99" s="136"/>
      <c r="L99" s="32"/>
      <c r="M99" s="137" t="s">
        <v>3</v>
      </c>
      <c r="N99" s="138" t="s">
        <v>50</v>
      </c>
      <c r="P99" s="139">
        <f>O99*H99</f>
        <v>0</v>
      </c>
      <c r="Q99" s="139">
        <v>3.0000000000000001E-5</v>
      </c>
      <c r="R99" s="139">
        <f>Q99*H99</f>
        <v>1.65E-3</v>
      </c>
      <c r="S99" s="139">
        <v>0</v>
      </c>
      <c r="T99" s="140">
        <f>S99*H99</f>
        <v>0</v>
      </c>
      <c r="AR99" s="141" t="s">
        <v>134</v>
      </c>
      <c r="AT99" s="141" t="s">
        <v>130</v>
      </c>
      <c r="AU99" s="141" t="s">
        <v>89</v>
      </c>
      <c r="AY99" s="16" t="s">
        <v>128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87</v>
      </c>
      <c r="BK99" s="142">
        <f>ROUND(I99*H99,2)</f>
        <v>0</v>
      </c>
      <c r="BL99" s="16" t="s">
        <v>134</v>
      </c>
      <c r="BM99" s="141" t="s">
        <v>910</v>
      </c>
    </row>
    <row r="100" spans="2:65" s="1" customFormat="1" ht="11.25">
      <c r="B100" s="32"/>
      <c r="D100" s="158" t="s">
        <v>151</v>
      </c>
      <c r="F100" s="159" t="s">
        <v>911</v>
      </c>
      <c r="I100" s="160"/>
      <c r="L100" s="32"/>
      <c r="M100" s="161"/>
      <c r="T100" s="53"/>
      <c r="AT100" s="16" t="s">
        <v>151</v>
      </c>
      <c r="AU100" s="16" t="s">
        <v>89</v>
      </c>
    </row>
    <row r="101" spans="2:65" s="12" customFormat="1" ht="11.25">
      <c r="B101" s="143"/>
      <c r="D101" s="144" t="s">
        <v>136</v>
      </c>
      <c r="E101" s="145" t="s">
        <v>3</v>
      </c>
      <c r="F101" s="146" t="s">
        <v>586</v>
      </c>
      <c r="H101" s="147">
        <v>55</v>
      </c>
      <c r="I101" s="148"/>
      <c r="L101" s="143"/>
      <c r="M101" s="149"/>
      <c r="T101" s="150"/>
      <c r="AT101" s="145" t="s">
        <v>136</v>
      </c>
      <c r="AU101" s="145" t="s">
        <v>89</v>
      </c>
      <c r="AV101" s="12" t="s">
        <v>89</v>
      </c>
      <c r="AW101" s="12" t="s">
        <v>41</v>
      </c>
      <c r="AX101" s="12" t="s">
        <v>87</v>
      </c>
      <c r="AY101" s="145" t="s">
        <v>128</v>
      </c>
    </row>
    <row r="102" spans="2:65" s="1" customFormat="1" ht="16.5" customHeight="1">
      <c r="B102" s="128"/>
      <c r="C102" s="129" t="s">
        <v>232</v>
      </c>
      <c r="D102" s="129" t="s">
        <v>130</v>
      </c>
      <c r="E102" s="130" t="s">
        <v>912</v>
      </c>
      <c r="F102" s="131" t="s">
        <v>913</v>
      </c>
      <c r="G102" s="132" t="s">
        <v>481</v>
      </c>
      <c r="H102" s="133">
        <v>55</v>
      </c>
      <c r="I102" s="134"/>
      <c r="J102" s="135">
        <f>ROUND(I102*H102,2)</f>
        <v>0</v>
      </c>
      <c r="K102" s="136"/>
      <c r="L102" s="32"/>
      <c r="M102" s="137" t="s">
        <v>3</v>
      </c>
      <c r="N102" s="138" t="s">
        <v>50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134</v>
      </c>
      <c r="AT102" s="141" t="s">
        <v>130</v>
      </c>
      <c r="AU102" s="141" t="s">
        <v>89</v>
      </c>
      <c r="AY102" s="16" t="s">
        <v>128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6" t="s">
        <v>87</v>
      </c>
      <c r="BK102" s="142">
        <f>ROUND(I102*H102,2)</f>
        <v>0</v>
      </c>
      <c r="BL102" s="16" t="s">
        <v>134</v>
      </c>
      <c r="BM102" s="141" t="s">
        <v>914</v>
      </c>
    </row>
    <row r="103" spans="2:65" s="1" customFormat="1" ht="11.25">
      <c r="B103" s="32"/>
      <c r="D103" s="158" t="s">
        <v>151</v>
      </c>
      <c r="F103" s="159" t="s">
        <v>915</v>
      </c>
      <c r="I103" s="160"/>
      <c r="L103" s="32"/>
      <c r="M103" s="161"/>
      <c r="T103" s="53"/>
      <c r="AT103" s="16" t="s">
        <v>151</v>
      </c>
      <c r="AU103" s="16" t="s">
        <v>89</v>
      </c>
    </row>
    <row r="104" spans="2:65" s="12" customFormat="1" ht="11.25">
      <c r="B104" s="143"/>
      <c r="D104" s="144" t="s">
        <v>136</v>
      </c>
      <c r="E104" s="145" t="s">
        <v>3</v>
      </c>
      <c r="F104" s="146" t="s">
        <v>586</v>
      </c>
      <c r="H104" s="147">
        <v>55</v>
      </c>
      <c r="I104" s="148"/>
      <c r="L104" s="143"/>
      <c r="M104" s="149"/>
      <c r="T104" s="150"/>
      <c r="AT104" s="145" t="s">
        <v>136</v>
      </c>
      <c r="AU104" s="145" t="s">
        <v>89</v>
      </c>
      <c r="AV104" s="12" t="s">
        <v>89</v>
      </c>
      <c r="AW104" s="12" t="s">
        <v>41</v>
      </c>
      <c r="AX104" s="12" t="s">
        <v>87</v>
      </c>
      <c r="AY104" s="145" t="s">
        <v>128</v>
      </c>
    </row>
    <row r="105" spans="2:65" s="1" customFormat="1" ht="21.75" customHeight="1">
      <c r="B105" s="128"/>
      <c r="C105" s="129" t="s">
        <v>156</v>
      </c>
      <c r="D105" s="129" t="s">
        <v>130</v>
      </c>
      <c r="E105" s="130" t="s">
        <v>916</v>
      </c>
      <c r="F105" s="131" t="s">
        <v>917</v>
      </c>
      <c r="G105" s="132" t="s">
        <v>481</v>
      </c>
      <c r="H105" s="133">
        <v>55</v>
      </c>
      <c r="I105" s="134"/>
      <c r="J105" s="135">
        <f>ROUND(I105*H105,2)</f>
        <v>0</v>
      </c>
      <c r="K105" s="136"/>
      <c r="L105" s="32"/>
      <c r="M105" s="137" t="s">
        <v>3</v>
      </c>
      <c r="N105" s="138" t="s">
        <v>50</v>
      </c>
      <c r="P105" s="139">
        <f>O105*H105</f>
        <v>0</v>
      </c>
      <c r="Q105" s="139">
        <v>2.0799999999999998E-3</v>
      </c>
      <c r="R105" s="139">
        <f>Q105*H105</f>
        <v>0.11439999999999999</v>
      </c>
      <c r="S105" s="139">
        <v>0</v>
      </c>
      <c r="T105" s="140">
        <f>S105*H105</f>
        <v>0</v>
      </c>
      <c r="AR105" s="141" t="s">
        <v>134</v>
      </c>
      <c r="AT105" s="141" t="s">
        <v>130</v>
      </c>
      <c r="AU105" s="141" t="s">
        <v>89</v>
      </c>
      <c r="AY105" s="16" t="s">
        <v>128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6" t="s">
        <v>87</v>
      </c>
      <c r="BK105" s="142">
        <f>ROUND(I105*H105,2)</f>
        <v>0</v>
      </c>
      <c r="BL105" s="16" t="s">
        <v>134</v>
      </c>
      <c r="BM105" s="141" t="s">
        <v>918</v>
      </c>
    </row>
    <row r="106" spans="2:65" s="1" customFormat="1" ht="11.25">
      <c r="B106" s="32"/>
      <c r="D106" s="158" t="s">
        <v>151</v>
      </c>
      <c r="F106" s="159" t="s">
        <v>919</v>
      </c>
      <c r="I106" s="160"/>
      <c r="L106" s="32"/>
      <c r="M106" s="161"/>
      <c r="T106" s="53"/>
      <c r="AT106" s="16" t="s">
        <v>151</v>
      </c>
      <c r="AU106" s="16" t="s">
        <v>89</v>
      </c>
    </row>
    <row r="107" spans="2:65" s="12" customFormat="1" ht="11.25">
      <c r="B107" s="143"/>
      <c r="D107" s="144" t="s">
        <v>136</v>
      </c>
      <c r="E107" s="145" t="s">
        <v>3</v>
      </c>
      <c r="F107" s="146" t="s">
        <v>586</v>
      </c>
      <c r="H107" s="147">
        <v>55</v>
      </c>
      <c r="I107" s="148"/>
      <c r="L107" s="143"/>
      <c r="M107" s="149"/>
      <c r="T107" s="150"/>
      <c r="AT107" s="145" t="s">
        <v>136</v>
      </c>
      <c r="AU107" s="145" t="s">
        <v>89</v>
      </c>
      <c r="AV107" s="12" t="s">
        <v>89</v>
      </c>
      <c r="AW107" s="12" t="s">
        <v>41</v>
      </c>
      <c r="AX107" s="12" t="s">
        <v>87</v>
      </c>
      <c r="AY107" s="145" t="s">
        <v>128</v>
      </c>
    </row>
    <row r="108" spans="2:65" s="1" customFormat="1" ht="16.5" customHeight="1">
      <c r="B108" s="128"/>
      <c r="C108" s="129" t="s">
        <v>249</v>
      </c>
      <c r="D108" s="129" t="s">
        <v>130</v>
      </c>
      <c r="E108" s="130" t="s">
        <v>920</v>
      </c>
      <c r="F108" s="131" t="s">
        <v>921</v>
      </c>
      <c r="G108" s="132" t="s">
        <v>186</v>
      </c>
      <c r="H108" s="133">
        <v>110</v>
      </c>
      <c r="I108" s="134"/>
      <c r="J108" s="135">
        <f>ROUND(I108*H108,2)</f>
        <v>0</v>
      </c>
      <c r="K108" s="136"/>
      <c r="L108" s="32"/>
      <c r="M108" s="137" t="s">
        <v>3</v>
      </c>
      <c r="N108" s="138" t="s">
        <v>50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134</v>
      </c>
      <c r="AT108" s="141" t="s">
        <v>130</v>
      </c>
      <c r="AU108" s="141" t="s">
        <v>89</v>
      </c>
      <c r="AY108" s="16" t="s">
        <v>128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6" t="s">
        <v>87</v>
      </c>
      <c r="BK108" s="142">
        <f>ROUND(I108*H108,2)</f>
        <v>0</v>
      </c>
      <c r="BL108" s="16" t="s">
        <v>134</v>
      </c>
      <c r="BM108" s="141" t="s">
        <v>922</v>
      </c>
    </row>
    <row r="109" spans="2:65" s="1" customFormat="1" ht="11.25">
      <c r="B109" s="32"/>
      <c r="D109" s="158" t="s">
        <v>151</v>
      </c>
      <c r="F109" s="159" t="s">
        <v>923</v>
      </c>
      <c r="I109" s="160"/>
      <c r="L109" s="32"/>
      <c r="M109" s="161"/>
      <c r="T109" s="53"/>
      <c r="AT109" s="16" t="s">
        <v>151</v>
      </c>
      <c r="AU109" s="16" t="s">
        <v>89</v>
      </c>
    </row>
    <row r="110" spans="2:65" s="12" customFormat="1" ht="11.25">
      <c r="B110" s="143"/>
      <c r="D110" s="144" t="s">
        <v>136</v>
      </c>
      <c r="E110" s="145" t="s">
        <v>3</v>
      </c>
      <c r="F110" s="146" t="s">
        <v>924</v>
      </c>
      <c r="H110" s="147">
        <v>110</v>
      </c>
      <c r="I110" s="148"/>
      <c r="L110" s="143"/>
      <c r="M110" s="149"/>
      <c r="T110" s="150"/>
      <c r="AT110" s="145" t="s">
        <v>136</v>
      </c>
      <c r="AU110" s="145" t="s">
        <v>89</v>
      </c>
      <c r="AV110" s="12" t="s">
        <v>89</v>
      </c>
      <c r="AW110" s="12" t="s">
        <v>41</v>
      </c>
      <c r="AX110" s="12" t="s">
        <v>87</v>
      </c>
      <c r="AY110" s="145" t="s">
        <v>128</v>
      </c>
    </row>
    <row r="111" spans="2:65" s="1" customFormat="1" ht="16.5" customHeight="1">
      <c r="B111" s="128"/>
      <c r="C111" s="166" t="s">
        <v>260</v>
      </c>
      <c r="D111" s="166" t="s">
        <v>331</v>
      </c>
      <c r="E111" s="167" t="s">
        <v>925</v>
      </c>
      <c r="F111" s="168" t="s">
        <v>926</v>
      </c>
      <c r="G111" s="169" t="s">
        <v>133</v>
      </c>
      <c r="H111" s="170">
        <v>1.1439999999999999</v>
      </c>
      <c r="I111" s="171"/>
      <c r="J111" s="172">
        <f>ROUND(I111*H111,2)</f>
        <v>0</v>
      </c>
      <c r="K111" s="173"/>
      <c r="L111" s="174"/>
      <c r="M111" s="175" t="s">
        <v>3</v>
      </c>
      <c r="N111" s="176" t="s">
        <v>50</v>
      </c>
      <c r="P111" s="139">
        <f>O111*H111</f>
        <v>0</v>
      </c>
      <c r="Q111" s="139">
        <v>0.2</v>
      </c>
      <c r="R111" s="139">
        <f>Q111*H111</f>
        <v>0.2288</v>
      </c>
      <c r="S111" s="139">
        <v>0</v>
      </c>
      <c r="T111" s="140">
        <f>S111*H111</f>
        <v>0</v>
      </c>
      <c r="AR111" s="141" t="s">
        <v>232</v>
      </c>
      <c r="AT111" s="141" t="s">
        <v>331</v>
      </c>
      <c r="AU111" s="141" t="s">
        <v>89</v>
      </c>
      <c r="AY111" s="16" t="s">
        <v>128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87</v>
      </c>
      <c r="BK111" s="142">
        <f>ROUND(I111*H111,2)</f>
        <v>0</v>
      </c>
      <c r="BL111" s="16" t="s">
        <v>134</v>
      </c>
      <c r="BM111" s="141" t="s">
        <v>927</v>
      </c>
    </row>
    <row r="112" spans="2:65" s="12" customFormat="1" ht="11.25">
      <c r="B112" s="143"/>
      <c r="D112" s="144" t="s">
        <v>136</v>
      </c>
      <c r="E112" s="145" t="s">
        <v>3</v>
      </c>
      <c r="F112" s="146" t="s">
        <v>928</v>
      </c>
      <c r="H112" s="147">
        <v>11.11</v>
      </c>
      <c r="I112" s="148"/>
      <c r="L112" s="143"/>
      <c r="M112" s="149"/>
      <c r="T112" s="150"/>
      <c r="AT112" s="145" t="s">
        <v>136</v>
      </c>
      <c r="AU112" s="145" t="s">
        <v>89</v>
      </c>
      <c r="AV112" s="12" t="s">
        <v>89</v>
      </c>
      <c r="AW112" s="12" t="s">
        <v>41</v>
      </c>
      <c r="AX112" s="12" t="s">
        <v>87</v>
      </c>
      <c r="AY112" s="145" t="s">
        <v>128</v>
      </c>
    </row>
    <row r="113" spans="2:65" s="12" customFormat="1" ht="11.25">
      <c r="B113" s="143"/>
      <c r="D113" s="144" t="s">
        <v>136</v>
      </c>
      <c r="F113" s="146" t="s">
        <v>929</v>
      </c>
      <c r="H113" s="147">
        <v>1.1439999999999999</v>
      </c>
      <c r="I113" s="148"/>
      <c r="L113" s="143"/>
      <c r="M113" s="149"/>
      <c r="T113" s="150"/>
      <c r="AT113" s="145" t="s">
        <v>136</v>
      </c>
      <c r="AU113" s="145" t="s">
        <v>89</v>
      </c>
      <c r="AV113" s="12" t="s">
        <v>89</v>
      </c>
      <c r="AW113" s="12" t="s">
        <v>4</v>
      </c>
      <c r="AX113" s="12" t="s">
        <v>87</v>
      </c>
      <c r="AY113" s="145" t="s">
        <v>128</v>
      </c>
    </row>
    <row r="114" spans="2:65" s="1" customFormat="1" ht="16.5" customHeight="1">
      <c r="B114" s="128"/>
      <c r="C114" s="129" t="s">
        <v>9</v>
      </c>
      <c r="D114" s="129" t="s">
        <v>130</v>
      </c>
      <c r="E114" s="130" t="s">
        <v>930</v>
      </c>
      <c r="F114" s="131" t="s">
        <v>931</v>
      </c>
      <c r="G114" s="132" t="s">
        <v>133</v>
      </c>
      <c r="H114" s="133">
        <v>11</v>
      </c>
      <c r="I114" s="134"/>
      <c r="J114" s="135">
        <f>ROUND(I114*H114,2)</f>
        <v>0</v>
      </c>
      <c r="K114" s="136"/>
      <c r="L114" s="32"/>
      <c r="M114" s="137" t="s">
        <v>3</v>
      </c>
      <c r="N114" s="138" t="s">
        <v>50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134</v>
      </c>
      <c r="AT114" s="141" t="s">
        <v>130</v>
      </c>
      <c r="AU114" s="141" t="s">
        <v>89</v>
      </c>
      <c r="AY114" s="16" t="s">
        <v>128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6" t="s">
        <v>87</v>
      </c>
      <c r="BK114" s="142">
        <f>ROUND(I114*H114,2)</f>
        <v>0</v>
      </c>
      <c r="BL114" s="16" t="s">
        <v>134</v>
      </c>
      <c r="BM114" s="141" t="s">
        <v>932</v>
      </c>
    </row>
    <row r="115" spans="2:65" s="1" customFormat="1" ht="11.25">
      <c r="B115" s="32"/>
      <c r="D115" s="158" t="s">
        <v>151</v>
      </c>
      <c r="F115" s="159" t="s">
        <v>933</v>
      </c>
      <c r="I115" s="160"/>
      <c r="L115" s="32"/>
      <c r="M115" s="161"/>
      <c r="T115" s="53"/>
      <c r="AT115" s="16" t="s">
        <v>151</v>
      </c>
      <c r="AU115" s="16" t="s">
        <v>89</v>
      </c>
    </row>
    <row r="116" spans="2:65" s="12" customFormat="1" ht="11.25">
      <c r="B116" s="143"/>
      <c r="D116" s="144" t="s">
        <v>136</v>
      </c>
      <c r="E116" s="145" t="s">
        <v>3</v>
      </c>
      <c r="F116" s="146" t="s">
        <v>934</v>
      </c>
      <c r="H116" s="147">
        <v>11</v>
      </c>
      <c r="I116" s="148"/>
      <c r="L116" s="143"/>
      <c r="M116" s="149"/>
      <c r="T116" s="150"/>
      <c r="AT116" s="145" t="s">
        <v>136</v>
      </c>
      <c r="AU116" s="145" t="s">
        <v>89</v>
      </c>
      <c r="AV116" s="12" t="s">
        <v>89</v>
      </c>
      <c r="AW116" s="12" t="s">
        <v>41</v>
      </c>
      <c r="AX116" s="12" t="s">
        <v>87</v>
      </c>
      <c r="AY116" s="145" t="s">
        <v>128</v>
      </c>
    </row>
    <row r="117" spans="2:65" s="1" customFormat="1" ht="16.5" customHeight="1">
      <c r="B117" s="128"/>
      <c r="C117" s="166" t="s">
        <v>276</v>
      </c>
      <c r="D117" s="166" t="s">
        <v>331</v>
      </c>
      <c r="E117" s="167" t="s">
        <v>935</v>
      </c>
      <c r="F117" s="168" t="s">
        <v>936</v>
      </c>
      <c r="G117" s="169" t="s">
        <v>481</v>
      </c>
      <c r="H117" s="170">
        <v>55.55</v>
      </c>
      <c r="I117" s="171"/>
      <c r="J117" s="172">
        <f>ROUND(I117*H117,2)</f>
        <v>0</v>
      </c>
      <c r="K117" s="173"/>
      <c r="L117" s="174"/>
      <c r="M117" s="175" t="s">
        <v>3</v>
      </c>
      <c r="N117" s="176" t="s">
        <v>50</v>
      </c>
      <c r="P117" s="139">
        <f>O117*H117</f>
        <v>0</v>
      </c>
      <c r="Q117" s="139">
        <v>0.05</v>
      </c>
      <c r="R117" s="139">
        <f>Q117*H117</f>
        <v>2.7774999999999999</v>
      </c>
      <c r="S117" s="139">
        <v>0</v>
      </c>
      <c r="T117" s="140">
        <f>S117*H117</f>
        <v>0</v>
      </c>
      <c r="AR117" s="141" t="s">
        <v>232</v>
      </c>
      <c r="AT117" s="141" t="s">
        <v>331</v>
      </c>
      <c r="AU117" s="141" t="s">
        <v>89</v>
      </c>
      <c r="AY117" s="16" t="s">
        <v>128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6" t="s">
        <v>87</v>
      </c>
      <c r="BK117" s="142">
        <f>ROUND(I117*H117,2)</f>
        <v>0</v>
      </c>
      <c r="BL117" s="16" t="s">
        <v>134</v>
      </c>
      <c r="BM117" s="141" t="s">
        <v>937</v>
      </c>
    </row>
    <row r="118" spans="2:65" s="12" customFormat="1" ht="11.25">
      <c r="B118" s="143"/>
      <c r="D118" s="144" t="s">
        <v>136</v>
      </c>
      <c r="E118" s="145" t="s">
        <v>3</v>
      </c>
      <c r="F118" s="146" t="s">
        <v>907</v>
      </c>
      <c r="H118" s="147">
        <v>55.55</v>
      </c>
      <c r="I118" s="148"/>
      <c r="L118" s="143"/>
      <c r="M118" s="149"/>
      <c r="T118" s="150"/>
      <c r="AT118" s="145" t="s">
        <v>136</v>
      </c>
      <c r="AU118" s="145" t="s">
        <v>89</v>
      </c>
      <c r="AV118" s="12" t="s">
        <v>89</v>
      </c>
      <c r="AW118" s="12" t="s">
        <v>41</v>
      </c>
      <c r="AX118" s="12" t="s">
        <v>87</v>
      </c>
      <c r="AY118" s="145" t="s">
        <v>128</v>
      </c>
    </row>
    <row r="119" spans="2:65" s="11" customFormat="1" ht="22.9" customHeight="1">
      <c r="B119" s="116"/>
      <c r="D119" s="117" t="s">
        <v>78</v>
      </c>
      <c r="E119" s="126" t="s">
        <v>706</v>
      </c>
      <c r="F119" s="126" t="s">
        <v>159</v>
      </c>
      <c r="I119" s="119"/>
      <c r="J119" s="127">
        <f>BK119</f>
        <v>0</v>
      </c>
      <c r="L119" s="116"/>
      <c r="M119" s="121"/>
      <c r="P119" s="122">
        <f>SUM(P120:P121)</f>
        <v>0</v>
      </c>
      <c r="R119" s="122">
        <f>SUM(R120:R121)</f>
        <v>0</v>
      </c>
      <c r="T119" s="123">
        <f>SUM(T120:T121)</f>
        <v>0</v>
      </c>
      <c r="AR119" s="117" t="s">
        <v>87</v>
      </c>
      <c r="AT119" s="124" t="s">
        <v>78</v>
      </c>
      <c r="AU119" s="124" t="s">
        <v>87</v>
      </c>
      <c r="AY119" s="117" t="s">
        <v>128</v>
      </c>
      <c r="BK119" s="125">
        <f>SUM(BK120:BK121)</f>
        <v>0</v>
      </c>
    </row>
    <row r="120" spans="2:65" s="1" customFormat="1" ht="16.5" customHeight="1">
      <c r="B120" s="128"/>
      <c r="C120" s="129" t="s">
        <v>287</v>
      </c>
      <c r="D120" s="129" t="s">
        <v>130</v>
      </c>
      <c r="E120" s="130" t="s">
        <v>938</v>
      </c>
      <c r="F120" s="131" t="s">
        <v>939</v>
      </c>
      <c r="G120" s="132" t="s">
        <v>163</v>
      </c>
      <c r="H120" s="133">
        <v>5.3380000000000001</v>
      </c>
      <c r="I120" s="134"/>
      <c r="J120" s="135">
        <f>ROUND(I120*H120,2)</f>
        <v>0</v>
      </c>
      <c r="K120" s="136"/>
      <c r="L120" s="32"/>
      <c r="M120" s="137" t="s">
        <v>3</v>
      </c>
      <c r="N120" s="138" t="s">
        <v>50</v>
      </c>
      <c r="P120" s="139">
        <f>O120*H120</f>
        <v>0</v>
      </c>
      <c r="Q120" s="139">
        <v>0</v>
      </c>
      <c r="R120" s="139">
        <f>Q120*H120</f>
        <v>0</v>
      </c>
      <c r="S120" s="139">
        <v>0</v>
      </c>
      <c r="T120" s="140">
        <f>S120*H120</f>
        <v>0</v>
      </c>
      <c r="AR120" s="141" t="s">
        <v>134</v>
      </c>
      <c r="AT120" s="141" t="s">
        <v>130</v>
      </c>
      <c r="AU120" s="141" t="s">
        <v>89</v>
      </c>
      <c r="AY120" s="16" t="s">
        <v>128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6" t="s">
        <v>87</v>
      </c>
      <c r="BK120" s="142">
        <f>ROUND(I120*H120,2)</f>
        <v>0</v>
      </c>
      <c r="BL120" s="16" t="s">
        <v>134</v>
      </c>
      <c r="BM120" s="141" t="s">
        <v>940</v>
      </c>
    </row>
    <row r="121" spans="2:65" s="1" customFormat="1" ht="11.25">
      <c r="B121" s="32"/>
      <c r="D121" s="158" t="s">
        <v>151</v>
      </c>
      <c r="F121" s="159" t="s">
        <v>941</v>
      </c>
      <c r="I121" s="160"/>
      <c r="L121" s="32"/>
      <c r="M121" s="177"/>
      <c r="N121" s="178"/>
      <c r="O121" s="178"/>
      <c r="P121" s="178"/>
      <c r="Q121" s="178"/>
      <c r="R121" s="178"/>
      <c r="S121" s="178"/>
      <c r="T121" s="179"/>
      <c r="AT121" s="16" t="s">
        <v>151</v>
      </c>
      <c r="AU121" s="16" t="s">
        <v>89</v>
      </c>
    </row>
    <row r="122" spans="2:65" s="1" customFormat="1" ht="6.95" customHeight="1"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32"/>
    </row>
  </sheetData>
  <autoFilter ref="C81:K121" xr:uid="{00000000-0009-0000-0000-000004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400-000000000000}"/>
    <hyperlink ref="F93" r:id="rId2" xr:uid="{00000000-0004-0000-0400-000001000000}"/>
    <hyperlink ref="F100" r:id="rId3" xr:uid="{00000000-0004-0000-0400-000002000000}"/>
    <hyperlink ref="F103" r:id="rId4" xr:uid="{00000000-0004-0000-0400-000003000000}"/>
    <hyperlink ref="F106" r:id="rId5" xr:uid="{00000000-0004-0000-0400-000004000000}"/>
    <hyperlink ref="F109" r:id="rId6" xr:uid="{00000000-0004-0000-0400-000005000000}"/>
    <hyperlink ref="F115" r:id="rId7" xr:uid="{00000000-0004-0000-0400-000006000000}"/>
    <hyperlink ref="F121" r:id="rId8" xr:uid="{00000000-0004-0000-04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0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 t="s">
        <v>6</v>
      </c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6" t="s">
        <v>101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102</v>
      </c>
      <c r="L4" s="19"/>
      <c r="M4" s="85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16.5" customHeight="1">
      <c r="B7" s="19"/>
      <c r="E7" s="303" t="str">
        <f>'Rekapitulace stavby'!K6</f>
        <v>Malá vodní nádrž Kosobody-střední rekonstrukce</v>
      </c>
      <c r="F7" s="304"/>
      <c r="G7" s="304"/>
      <c r="H7" s="304"/>
      <c r="L7" s="19"/>
    </row>
    <row r="8" spans="2:46" s="1" customFormat="1" ht="12" customHeight="1">
      <c r="B8" s="32"/>
      <c r="D8" s="26" t="s">
        <v>103</v>
      </c>
      <c r="L8" s="32"/>
    </row>
    <row r="9" spans="2:46" s="1" customFormat="1" ht="16.5" customHeight="1">
      <c r="B9" s="32"/>
      <c r="E9" s="265" t="s">
        <v>942</v>
      </c>
      <c r="F9" s="305"/>
      <c r="G9" s="305"/>
      <c r="H9" s="305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6" t="s">
        <v>19</v>
      </c>
      <c r="F11" s="24" t="s">
        <v>20</v>
      </c>
      <c r="I11" s="26" t="s">
        <v>21</v>
      </c>
      <c r="J11" s="24" t="s">
        <v>3</v>
      </c>
      <c r="L11" s="32"/>
    </row>
    <row r="12" spans="2:46" s="1" customFormat="1" ht="12" customHeight="1">
      <c r="B12" s="32"/>
      <c r="D12" s="26" t="s">
        <v>23</v>
      </c>
      <c r="F12" s="24" t="s">
        <v>24</v>
      </c>
      <c r="I12" s="26" t="s">
        <v>25</v>
      </c>
      <c r="J12" s="49" t="str">
        <f>'Rekapitulace stavby'!AN8</f>
        <v>11. 1. 2025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6" t="s">
        <v>31</v>
      </c>
      <c r="I14" s="26" t="s">
        <v>32</v>
      </c>
      <c r="J14" s="24" t="str">
        <f>IF('Rekapitulace stavby'!AN10="","",'Rekapitulace stavby'!AN10)</f>
        <v/>
      </c>
      <c r="L14" s="32"/>
    </row>
    <row r="15" spans="2:46" s="1" customFormat="1" ht="18" customHeight="1">
      <c r="B15" s="32"/>
      <c r="E15" s="24" t="str">
        <f>IF('Rekapitulace stavby'!E11="","",'Rekapitulace stavby'!E11)</f>
        <v xml:space="preserve"> </v>
      </c>
      <c r="I15" s="26" t="s">
        <v>34</v>
      </c>
      <c r="J15" s="24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6" t="s">
        <v>35</v>
      </c>
      <c r="I17" s="26" t="s">
        <v>32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306" t="str">
        <f>'Rekapitulace stavby'!E14</f>
        <v>Vyplň údaj</v>
      </c>
      <c r="F18" s="286"/>
      <c r="G18" s="286"/>
      <c r="H18" s="286"/>
      <c r="I18" s="26" t="s">
        <v>34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37</v>
      </c>
      <c r="I20" s="26" t="s">
        <v>32</v>
      </c>
      <c r="J20" s="24" t="s">
        <v>38</v>
      </c>
      <c r="L20" s="32"/>
    </row>
    <row r="21" spans="2:12" s="1" customFormat="1" ht="18" customHeight="1">
      <c r="B21" s="32"/>
      <c r="E21" s="24" t="s">
        <v>39</v>
      </c>
      <c r="I21" s="26" t="s">
        <v>34</v>
      </c>
      <c r="J21" s="24" t="s">
        <v>40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42</v>
      </c>
      <c r="I23" s="26" t="s">
        <v>32</v>
      </c>
      <c r="J23" s="24" t="s">
        <v>38</v>
      </c>
      <c r="L23" s="32"/>
    </row>
    <row r="24" spans="2:12" s="1" customFormat="1" ht="18" customHeight="1">
      <c r="B24" s="32"/>
      <c r="E24" s="24" t="s">
        <v>39</v>
      </c>
      <c r="I24" s="26" t="s">
        <v>34</v>
      </c>
      <c r="J24" s="24" t="s">
        <v>40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43</v>
      </c>
      <c r="L26" s="32"/>
    </row>
    <row r="27" spans="2:12" s="7" customFormat="1" ht="16.5" customHeight="1">
      <c r="B27" s="86"/>
      <c r="E27" s="291" t="s">
        <v>3</v>
      </c>
      <c r="F27" s="291"/>
      <c r="G27" s="291"/>
      <c r="H27" s="291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45</v>
      </c>
      <c r="J30" s="63">
        <f>ROUND(J81,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47</v>
      </c>
      <c r="I32" s="35" t="s">
        <v>46</v>
      </c>
      <c r="J32" s="35" t="s">
        <v>48</v>
      </c>
      <c r="L32" s="32"/>
    </row>
    <row r="33" spans="2:12" s="1" customFormat="1" ht="14.45" customHeight="1">
      <c r="B33" s="32"/>
      <c r="D33" s="52" t="s">
        <v>49</v>
      </c>
      <c r="E33" s="26" t="s">
        <v>50</v>
      </c>
      <c r="F33" s="88">
        <f>ROUND((SUM(BE81:BE100)),  2)</f>
        <v>0</v>
      </c>
      <c r="I33" s="89">
        <v>0.21</v>
      </c>
      <c r="J33" s="88">
        <f>ROUND(((SUM(BE81:BE100))*I33),  2)</f>
        <v>0</v>
      </c>
      <c r="L33" s="32"/>
    </row>
    <row r="34" spans="2:12" s="1" customFormat="1" ht="14.45" customHeight="1">
      <c r="B34" s="32"/>
      <c r="E34" s="26" t="s">
        <v>51</v>
      </c>
      <c r="F34" s="88">
        <f>ROUND((SUM(BF81:BF100)),  2)</f>
        <v>0</v>
      </c>
      <c r="I34" s="89">
        <v>0.12</v>
      </c>
      <c r="J34" s="88">
        <f>ROUND(((SUM(BF81:BF100))*I34),  2)</f>
        <v>0</v>
      </c>
      <c r="L34" s="32"/>
    </row>
    <row r="35" spans="2:12" s="1" customFormat="1" ht="14.45" hidden="1" customHeight="1">
      <c r="B35" s="32"/>
      <c r="E35" s="26" t="s">
        <v>52</v>
      </c>
      <c r="F35" s="88">
        <f>ROUND((SUM(BG81:BG100)),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6" t="s">
        <v>53</v>
      </c>
      <c r="F36" s="88">
        <f>ROUND((SUM(BH81:BH100)),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6" t="s">
        <v>54</v>
      </c>
      <c r="F37" s="88">
        <f>ROUND((SUM(BI81:BI100)),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55</v>
      </c>
      <c r="E39" s="54"/>
      <c r="F39" s="54"/>
      <c r="G39" s="92" t="s">
        <v>56</v>
      </c>
      <c r="H39" s="93" t="s">
        <v>57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0" t="s">
        <v>105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6" t="s">
        <v>17</v>
      </c>
      <c r="L47" s="32"/>
    </row>
    <row r="48" spans="2:12" s="1" customFormat="1" ht="16.5" customHeight="1">
      <c r="B48" s="32"/>
      <c r="E48" s="303" t="str">
        <f>E7</f>
        <v>Malá vodní nádrž Kosobody-střední rekonstrukce</v>
      </c>
      <c r="F48" s="304"/>
      <c r="G48" s="304"/>
      <c r="H48" s="304"/>
      <c r="L48" s="32"/>
    </row>
    <row r="49" spans="2:47" s="1" customFormat="1" ht="12" customHeight="1">
      <c r="B49" s="32"/>
      <c r="C49" s="26" t="s">
        <v>103</v>
      </c>
      <c r="L49" s="32"/>
    </row>
    <row r="50" spans="2:47" s="1" customFormat="1" ht="16.5" customHeight="1">
      <c r="B50" s="32"/>
      <c r="E50" s="265" t="str">
        <f>E9</f>
        <v>mvnkos5 - SO-5 VON</v>
      </c>
      <c r="F50" s="305"/>
      <c r="G50" s="305"/>
      <c r="H50" s="305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6" t="s">
        <v>23</v>
      </c>
      <c r="F52" s="24" t="str">
        <f>F12</f>
        <v>Kosobody</v>
      </c>
      <c r="I52" s="26" t="s">
        <v>25</v>
      </c>
      <c r="J52" s="49" t="str">
        <f>IF(J12="","",J12)</f>
        <v>11. 1. 2025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6" t="s">
        <v>31</v>
      </c>
      <c r="F54" s="24" t="str">
        <f>E15</f>
        <v xml:space="preserve"> </v>
      </c>
      <c r="I54" s="26" t="s">
        <v>37</v>
      </c>
      <c r="J54" s="30" t="str">
        <f>E21</f>
        <v>Ing.Milan Jícha</v>
      </c>
      <c r="L54" s="32"/>
    </row>
    <row r="55" spans="2:47" s="1" customFormat="1" ht="15.2" customHeight="1">
      <c r="B55" s="32"/>
      <c r="C55" s="26" t="s">
        <v>35</v>
      </c>
      <c r="F55" s="24" t="str">
        <f>IF(E18="","",E18)</f>
        <v>Vyplň údaj</v>
      </c>
      <c r="I55" s="26" t="s">
        <v>42</v>
      </c>
      <c r="J55" s="30" t="str">
        <f>E24</f>
        <v>Ing.Milan Jícha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106</v>
      </c>
      <c r="D57" s="90"/>
      <c r="E57" s="90"/>
      <c r="F57" s="90"/>
      <c r="G57" s="90"/>
      <c r="H57" s="90"/>
      <c r="I57" s="90"/>
      <c r="J57" s="97" t="s">
        <v>107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77</v>
      </c>
      <c r="J59" s="63">
        <f>J81</f>
        <v>0</v>
      </c>
      <c r="L59" s="32"/>
      <c r="AU59" s="16" t="s">
        <v>108</v>
      </c>
    </row>
    <row r="60" spans="2:47" s="8" customFormat="1" ht="24.95" customHeight="1">
      <c r="B60" s="99"/>
      <c r="D60" s="100" t="s">
        <v>178</v>
      </c>
      <c r="E60" s="101"/>
      <c r="F60" s="101"/>
      <c r="G60" s="101"/>
      <c r="H60" s="101"/>
      <c r="I60" s="101"/>
      <c r="J60" s="102">
        <f>J82</f>
        <v>0</v>
      </c>
      <c r="L60" s="99"/>
    </row>
    <row r="61" spans="2:47" s="9" customFormat="1" ht="19.899999999999999" customHeight="1">
      <c r="B61" s="103"/>
      <c r="D61" s="104" t="s">
        <v>943</v>
      </c>
      <c r="E61" s="105"/>
      <c r="F61" s="105"/>
      <c r="G61" s="105"/>
      <c r="H61" s="105"/>
      <c r="I61" s="105"/>
      <c r="J61" s="106">
        <f>J83</f>
        <v>0</v>
      </c>
      <c r="L61" s="103"/>
    </row>
    <row r="62" spans="2:47" s="1" customFormat="1" ht="21.75" customHeight="1">
      <c r="B62" s="32"/>
      <c r="L62" s="32"/>
    </row>
    <row r="63" spans="2:47" s="1" customFormat="1" ht="6.95" customHeight="1"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32"/>
    </row>
    <row r="67" spans="2:20" s="1" customFormat="1" ht="6.95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2"/>
    </row>
    <row r="68" spans="2:20" s="1" customFormat="1" ht="24.95" customHeight="1">
      <c r="B68" s="32"/>
      <c r="C68" s="20" t="s">
        <v>113</v>
      </c>
      <c r="L68" s="32"/>
    </row>
    <row r="69" spans="2:20" s="1" customFormat="1" ht="6.95" customHeight="1">
      <c r="B69" s="32"/>
      <c r="L69" s="32"/>
    </row>
    <row r="70" spans="2:20" s="1" customFormat="1" ht="12" customHeight="1">
      <c r="B70" s="32"/>
      <c r="C70" s="26" t="s">
        <v>17</v>
      </c>
      <c r="L70" s="32"/>
    </row>
    <row r="71" spans="2:20" s="1" customFormat="1" ht="16.5" customHeight="1">
      <c r="B71" s="32"/>
      <c r="E71" s="303" t="str">
        <f>E7</f>
        <v>Malá vodní nádrž Kosobody-střední rekonstrukce</v>
      </c>
      <c r="F71" s="304"/>
      <c r="G71" s="304"/>
      <c r="H71" s="304"/>
      <c r="L71" s="32"/>
    </row>
    <row r="72" spans="2:20" s="1" customFormat="1" ht="12" customHeight="1">
      <c r="B72" s="32"/>
      <c r="C72" s="26" t="s">
        <v>103</v>
      </c>
      <c r="L72" s="32"/>
    </row>
    <row r="73" spans="2:20" s="1" customFormat="1" ht="16.5" customHeight="1">
      <c r="B73" s="32"/>
      <c r="E73" s="265" t="str">
        <f>E9</f>
        <v>mvnkos5 - SO-5 VON</v>
      </c>
      <c r="F73" s="305"/>
      <c r="G73" s="305"/>
      <c r="H73" s="305"/>
      <c r="L73" s="32"/>
    </row>
    <row r="74" spans="2:20" s="1" customFormat="1" ht="6.95" customHeight="1">
      <c r="B74" s="32"/>
      <c r="L74" s="32"/>
    </row>
    <row r="75" spans="2:20" s="1" customFormat="1" ht="12" customHeight="1">
      <c r="B75" s="32"/>
      <c r="C75" s="26" t="s">
        <v>23</v>
      </c>
      <c r="F75" s="24" t="str">
        <f>F12</f>
        <v>Kosobody</v>
      </c>
      <c r="I75" s="26" t="s">
        <v>25</v>
      </c>
      <c r="J75" s="49" t="str">
        <f>IF(J12="","",J12)</f>
        <v>11. 1. 2025</v>
      </c>
      <c r="L75" s="32"/>
    </row>
    <row r="76" spans="2:20" s="1" customFormat="1" ht="6.95" customHeight="1">
      <c r="B76" s="32"/>
      <c r="L76" s="32"/>
    </row>
    <row r="77" spans="2:20" s="1" customFormat="1" ht="15.2" customHeight="1">
      <c r="B77" s="32"/>
      <c r="C77" s="26" t="s">
        <v>31</v>
      </c>
      <c r="F77" s="24" t="str">
        <f>E15</f>
        <v xml:space="preserve"> </v>
      </c>
      <c r="I77" s="26" t="s">
        <v>37</v>
      </c>
      <c r="J77" s="30" t="str">
        <f>E21</f>
        <v>Ing.Milan Jícha</v>
      </c>
      <c r="L77" s="32"/>
    </row>
    <row r="78" spans="2:20" s="1" customFormat="1" ht="15.2" customHeight="1">
      <c r="B78" s="32"/>
      <c r="C78" s="26" t="s">
        <v>35</v>
      </c>
      <c r="F78" s="24" t="str">
        <f>IF(E18="","",E18)</f>
        <v>Vyplň údaj</v>
      </c>
      <c r="I78" s="26" t="s">
        <v>42</v>
      </c>
      <c r="J78" s="30" t="str">
        <f>E24</f>
        <v>Ing.Milan Jícha</v>
      </c>
      <c r="L78" s="32"/>
    </row>
    <row r="79" spans="2:20" s="1" customFormat="1" ht="10.35" customHeight="1">
      <c r="B79" s="32"/>
      <c r="L79" s="32"/>
    </row>
    <row r="80" spans="2:20" s="10" customFormat="1" ht="29.25" customHeight="1">
      <c r="B80" s="107"/>
      <c r="C80" s="108" t="s">
        <v>114</v>
      </c>
      <c r="D80" s="109" t="s">
        <v>64</v>
      </c>
      <c r="E80" s="109" t="s">
        <v>60</v>
      </c>
      <c r="F80" s="109" t="s">
        <v>61</v>
      </c>
      <c r="G80" s="109" t="s">
        <v>115</v>
      </c>
      <c r="H80" s="109" t="s">
        <v>116</v>
      </c>
      <c r="I80" s="109" t="s">
        <v>117</v>
      </c>
      <c r="J80" s="110" t="s">
        <v>107</v>
      </c>
      <c r="K80" s="111" t="s">
        <v>118</v>
      </c>
      <c r="L80" s="107"/>
      <c r="M80" s="56" t="s">
        <v>3</v>
      </c>
      <c r="N80" s="57" t="s">
        <v>49</v>
      </c>
      <c r="O80" s="57" t="s">
        <v>119</v>
      </c>
      <c r="P80" s="57" t="s">
        <v>120</v>
      </c>
      <c r="Q80" s="57" t="s">
        <v>121</v>
      </c>
      <c r="R80" s="57" t="s">
        <v>122</v>
      </c>
      <c r="S80" s="57" t="s">
        <v>123</v>
      </c>
      <c r="T80" s="58" t="s">
        <v>124</v>
      </c>
    </row>
    <row r="81" spans="2:65" s="1" customFormat="1" ht="22.9" customHeight="1">
      <c r="B81" s="32"/>
      <c r="C81" s="61" t="s">
        <v>125</v>
      </c>
      <c r="J81" s="112">
        <f>BK81</f>
        <v>0</v>
      </c>
      <c r="L81" s="32"/>
      <c r="M81" s="59"/>
      <c r="N81" s="50"/>
      <c r="O81" s="50"/>
      <c r="P81" s="113">
        <f>P82</f>
        <v>0</v>
      </c>
      <c r="Q81" s="50"/>
      <c r="R81" s="113">
        <f>R82</f>
        <v>0</v>
      </c>
      <c r="S81" s="50"/>
      <c r="T81" s="114">
        <f>T82</f>
        <v>0</v>
      </c>
      <c r="AT81" s="16" t="s">
        <v>78</v>
      </c>
      <c r="AU81" s="16" t="s">
        <v>108</v>
      </c>
      <c r="BK81" s="115">
        <f>BK82</f>
        <v>0</v>
      </c>
    </row>
    <row r="82" spans="2:65" s="11" customFormat="1" ht="25.9" customHeight="1">
      <c r="B82" s="116"/>
      <c r="D82" s="117" t="s">
        <v>78</v>
      </c>
      <c r="E82" s="118" t="s">
        <v>794</v>
      </c>
      <c r="F82" s="118" t="s">
        <v>795</v>
      </c>
      <c r="I82" s="119"/>
      <c r="J82" s="120">
        <f>BK82</f>
        <v>0</v>
      </c>
      <c r="L82" s="116"/>
      <c r="M82" s="121"/>
      <c r="P82" s="122">
        <f>P83</f>
        <v>0</v>
      </c>
      <c r="R82" s="122">
        <f>R83</f>
        <v>0</v>
      </c>
      <c r="T82" s="123">
        <f>T83</f>
        <v>0</v>
      </c>
      <c r="AR82" s="117" t="s">
        <v>160</v>
      </c>
      <c r="AT82" s="124" t="s">
        <v>78</v>
      </c>
      <c r="AU82" s="124" t="s">
        <v>79</v>
      </c>
      <c r="AY82" s="117" t="s">
        <v>128</v>
      </c>
      <c r="BK82" s="125">
        <f>BK83</f>
        <v>0</v>
      </c>
    </row>
    <row r="83" spans="2:65" s="11" customFormat="1" ht="22.9" customHeight="1">
      <c r="B83" s="116"/>
      <c r="D83" s="117" t="s">
        <v>78</v>
      </c>
      <c r="E83" s="126" t="s">
        <v>79</v>
      </c>
      <c r="F83" s="126" t="s">
        <v>795</v>
      </c>
      <c r="I83" s="119"/>
      <c r="J83" s="127">
        <f>BK83</f>
        <v>0</v>
      </c>
      <c r="L83" s="116"/>
      <c r="M83" s="121"/>
      <c r="P83" s="122">
        <f>SUM(P84:P100)</f>
        <v>0</v>
      </c>
      <c r="R83" s="122">
        <f>SUM(R84:R100)</f>
        <v>0</v>
      </c>
      <c r="T83" s="123">
        <f>SUM(T84:T100)</f>
        <v>0</v>
      </c>
      <c r="AR83" s="117" t="s">
        <v>160</v>
      </c>
      <c r="AT83" s="124" t="s">
        <v>78</v>
      </c>
      <c r="AU83" s="124" t="s">
        <v>87</v>
      </c>
      <c r="AY83" s="117" t="s">
        <v>128</v>
      </c>
      <c r="BK83" s="125">
        <f>SUM(BK84:BK100)</f>
        <v>0</v>
      </c>
    </row>
    <row r="84" spans="2:65" s="1" customFormat="1" ht="24.2" customHeight="1">
      <c r="B84" s="128"/>
      <c r="C84" s="129" t="s">
        <v>87</v>
      </c>
      <c r="D84" s="129" t="s">
        <v>130</v>
      </c>
      <c r="E84" s="130" t="s">
        <v>944</v>
      </c>
      <c r="F84" s="131" t="s">
        <v>945</v>
      </c>
      <c r="G84" s="132" t="s">
        <v>182</v>
      </c>
      <c r="H84" s="133">
        <v>1</v>
      </c>
      <c r="I84" s="134"/>
      <c r="J84" s="135">
        <f>ROUND(I84*H84,2)</f>
        <v>0</v>
      </c>
      <c r="K84" s="136"/>
      <c r="L84" s="32"/>
      <c r="M84" s="137" t="s">
        <v>3</v>
      </c>
      <c r="N84" s="138" t="s">
        <v>50</v>
      </c>
      <c r="P84" s="139">
        <f>O84*H84</f>
        <v>0</v>
      </c>
      <c r="Q84" s="139">
        <v>0</v>
      </c>
      <c r="R84" s="139">
        <f>Q84*H84</f>
        <v>0</v>
      </c>
      <c r="S84" s="139">
        <v>0</v>
      </c>
      <c r="T84" s="140">
        <f>S84*H84</f>
        <v>0</v>
      </c>
      <c r="AR84" s="141" t="s">
        <v>802</v>
      </c>
      <c r="AT84" s="141" t="s">
        <v>130</v>
      </c>
      <c r="AU84" s="141" t="s">
        <v>89</v>
      </c>
      <c r="AY84" s="16" t="s">
        <v>128</v>
      </c>
      <c r="BE84" s="142">
        <f>IF(N84="základní",J84,0)</f>
        <v>0</v>
      </c>
      <c r="BF84" s="142">
        <f>IF(N84="snížená",J84,0)</f>
        <v>0</v>
      </c>
      <c r="BG84" s="142">
        <f>IF(N84="zákl. přenesená",J84,0)</f>
        <v>0</v>
      </c>
      <c r="BH84" s="142">
        <f>IF(N84="sníž. přenesená",J84,0)</f>
        <v>0</v>
      </c>
      <c r="BI84" s="142">
        <f>IF(N84="nulová",J84,0)</f>
        <v>0</v>
      </c>
      <c r="BJ84" s="16" t="s">
        <v>87</v>
      </c>
      <c r="BK84" s="142">
        <f>ROUND(I84*H84,2)</f>
        <v>0</v>
      </c>
      <c r="BL84" s="16" t="s">
        <v>802</v>
      </c>
      <c r="BM84" s="141" t="s">
        <v>946</v>
      </c>
    </row>
    <row r="85" spans="2:65" s="12" customFormat="1" ht="11.25">
      <c r="B85" s="143"/>
      <c r="D85" s="144" t="s">
        <v>136</v>
      </c>
      <c r="E85" s="145" t="s">
        <v>3</v>
      </c>
      <c r="F85" s="146" t="s">
        <v>87</v>
      </c>
      <c r="H85" s="147">
        <v>1</v>
      </c>
      <c r="I85" s="148"/>
      <c r="L85" s="143"/>
      <c r="M85" s="149"/>
      <c r="T85" s="150"/>
      <c r="AT85" s="145" t="s">
        <v>136</v>
      </c>
      <c r="AU85" s="145" t="s">
        <v>89</v>
      </c>
      <c r="AV85" s="12" t="s">
        <v>89</v>
      </c>
      <c r="AW85" s="12" t="s">
        <v>41</v>
      </c>
      <c r="AX85" s="12" t="s">
        <v>87</v>
      </c>
      <c r="AY85" s="145" t="s">
        <v>128</v>
      </c>
    </row>
    <row r="86" spans="2:65" s="1" customFormat="1" ht="24.2" customHeight="1">
      <c r="B86" s="128"/>
      <c r="C86" s="129" t="s">
        <v>89</v>
      </c>
      <c r="D86" s="129" t="s">
        <v>130</v>
      </c>
      <c r="E86" s="130" t="s">
        <v>947</v>
      </c>
      <c r="F86" s="131" t="s">
        <v>948</v>
      </c>
      <c r="G86" s="132" t="s">
        <v>182</v>
      </c>
      <c r="H86" s="133">
        <v>1</v>
      </c>
      <c r="I86" s="134"/>
      <c r="J86" s="135">
        <f>ROUND(I86*H86,2)</f>
        <v>0</v>
      </c>
      <c r="K86" s="136"/>
      <c r="L86" s="32"/>
      <c r="M86" s="137" t="s">
        <v>3</v>
      </c>
      <c r="N86" s="138" t="s">
        <v>50</v>
      </c>
      <c r="P86" s="139">
        <f>O86*H86</f>
        <v>0</v>
      </c>
      <c r="Q86" s="139">
        <v>0</v>
      </c>
      <c r="R86" s="139">
        <f>Q86*H86</f>
        <v>0</v>
      </c>
      <c r="S86" s="139">
        <v>0</v>
      </c>
      <c r="T86" s="140">
        <f>S86*H86</f>
        <v>0</v>
      </c>
      <c r="AR86" s="141" t="s">
        <v>802</v>
      </c>
      <c r="AT86" s="141" t="s">
        <v>130</v>
      </c>
      <c r="AU86" s="141" t="s">
        <v>89</v>
      </c>
      <c r="AY86" s="16" t="s">
        <v>128</v>
      </c>
      <c r="BE86" s="142">
        <f>IF(N86="základní",J86,0)</f>
        <v>0</v>
      </c>
      <c r="BF86" s="142">
        <f>IF(N86="snížená",J86,0)</f>
        <v>0</v>
      </c>
      <c r="BG86" s="142">
        <f>IF(N86="zákl. přenesená",J86,0)</f>
        <v>0</v>
      </c>
      <c r="BH86" s="142">
        <f>IF(N86="sníž. přenesená",J86,0)</f>
        <v>0</v>
      </c>
      <c r="BI86" s="142">
        <f>IF(N86="nulová",J86,0)</f>
        <v>0</v>
      </c>
      <c r="BJ86" s="16" t="s">
        <v>87</v>
      </c>
      <c r="BK86" s="142">
        <f>ROUND(I86*H86,2)</f>
        <v>0</v>
      </c>
      <c r="BL86" s="16" t="s">
        <v>802</v>
      </c>
      <c r="BM86" s="141" t="s">
        <v>949</v>
      </c>
    </row>
    <row r="87" spans="2:65" s="1" customFormat="1" ht="24.2" customHeight="1">
      <c r="B87" s="128"/>
      <c r="C87" s="129" t="s">
        <v>147</v>
      </c>
      <c r="D87" s="129" t="s">
        <v>130</v>
      </c>
      <c r="E87" s="130" t="s">
        <v>950</v>
      </c>
      <c r="F87" s="131" t="s">
        <v>951</v>
      </c>
      <c r="G87" s="132" t="s">
        <v>182</v>
      </c>
      <c r="H87" s="133">
        <v>1</v>
      </c>
      <c r="I87" s="134"/>
      <c r="J87" s="135">
        <f>ROUND(I87*H87,2)</f>
        <v>0</v>
      </c>
      <c r="K87" s="136"/>
      <c r="L87" s="32"/>
      <c r="M87" s="137" t="s">
        <v>3</v>
      </c>
      <c r="N87" s="138" t="s">
        <v>50</v>
      </c>
      <c r="P87" s="139">
        <f>O87*H87</f>
        <v>0</v>
      </c>
      <c r="Q87" s="139">
        <v>0</v>
      </c>
      <c r="R87" s="139">
        <f>Q87*H87</f>
        <v>0</v>
      </c>
      <c r="S87" s="139">
        <v>0</v>
      </c>
      <c r="T87" s="140">
        <f>S87*H87</f>
        <v>0</v>
      </c>
      <c r="AR87" s="141" t="s">
        <v>802</v>
      </c>
      <c r="AT87" s="141" t="s">
        <v>130</v>
      </c>
      <c r="AU87" s="141" t="s">
        <v>89</v>
      </c>
      <c r="AY87" s="16" t="s">
        <v>128</v>
      </c>
      <c r="BE87" s="142">
        <f>IF(N87="základní",J87,0)</f>
        <v>0</v>
      </c>
      <c r="BF87" s="142">
        <f>IF(N87="snížená",J87,0)</f>
        <v>0</v>
      </c>
      <c r="BG87" s="142">
        <f>IF(N87="zákl. přenesená",J87,0)</f>
        <v>0</v>
      </c>
      <c r="BH87" s="142">
        <f>IF(N87="sníž. přenesená",J87,0)</f>
        <v>0</v>
      </c>
      <c r="BI87" s="142">
        <f>IF(N87="nulová",J87,0)</f>
        <v>0</v>
      </c>
      <c r="BJ87" s="16" t="s">
        <v>87</v>
      </c>
      <c r="BK87" s="142">
        <f>ROUND(I87*H87,2)</f>
        <v>0</v>
      </c>
      <c r="BL87" s="16" t="s">
        <v>802</v>
      </c>
      <c r="BM87" s="141" t="s">
        <v>952</v>
      </c>
    </row>
    <row r="88" spans="2:65" s="12" customFormat="1" ht="11.25">
      <c r="B88" s="143"/>
      <c r="D88" s="144" t="s">
        <v>136</v>
      </c>
      <c r="E88" s="145" t="s">
        <v>3</v>
      </c>
      <c r="F88" s="146" t="s">
        <v>87</v>
      </c>
      <c r="H88" s="147">
        <v>1</v>
      </c>
      <c r="I88" s="148"/>
      <c r="L88" s="143"/>
      <c r="M88" s="149"/>
      <c r="T88" s="150"/>
      <c r="AT88" s="145" t="s">
        <v>136</v>
      </c>
      <c r="AU88" s="145" t="s">
        <v>89</v>
      </c>
      <c r="AV88" s="12" t="s">
        <v>89</v>
      </c>
      <c r="AW88" s="12" t="s">
        <v>41</v>
      </c>
      <c r="AX88" s="12" t="s">
        <v>87</v>
      </c>
      <c r="AY88" s="145" t="s">
        <v>128</v>
      </c>
    </row>
    <row r="89" spans="2:65" s="1" customFormat="1" ht="24.2" customHeight="1">
      <c r="B89" s="128"/>
      <c r="C89" s="129" t="s">
        <v>134</v>
      </c>
      <c r="D89" s="129" t="s">
        <v>130</v>
      </c>
      <c r="E89" s="130" t="s">
        <v>953</v>
      </c>
      <c r="F89" s="131" t="s">
        <v>954</v>
      </c>
      <c r="G89" s="132" t="s">
        <v>182</v>
      </c>
      <c r="H89" s="133">
        <v>1</v>
      </c>
      <c r="I89" s="134"/>
      <c r="J89" s="135">
        <f>ROUND(I89*H89,2)</f>
        <v>0</v>
      </c>
      <c r="K89" s="136"/>
      <c r="L89" s="32"/>
      <c r="M89" s="137" t="s">
        <v>3</v>
      </c>
      <c r="N89" s="138" t="s">
        <v>50</v>
      </c>
      <c r="P89" s="139">
        <f>O89*H89</f>
        <v>0</v>
      </c>
      <c r="Q89" s="139">
        <v>0</v>
      </c>
      <c r="R89" s="139">
        <f>Q89*H89</f>
        <v>0</v>
      </c>
      <c r="S89" s="139">
        <v>0</v>
      </c>
      <c r="T89" s="140">
        <f>S89*H89</f>
        <v>0</v>
      </c>
      <c r="AR89" s="141" t="s">
        <v>802</v>
      </c>
      <c r="AT89" s="141" t="s">
        <v>130</v>
      </c>
      <c r="AU89" s="141" t="s">
        <v>89</v>
      </c>
      <c r="AY89" s="16" t="s">
        <v>128</v>
      </c>
      <c r="BE89" s="142">
        <f>IF(N89="základní",J89,0)</f>
        <v>0</v>
      </c>
      <c r="BF89" s="142">
        <f>IF(N89="snížená",J89,0)</f>
        <v>0</v>
      </c>
      <c r="BG89" s="142">
        <f>IF(N89="zákl. přenesená",J89,0)</f>
        <v>0</v>
      </c>
      <c r="BH89" s="142">
        <f>IF(N89="sníž. přenesená",J89,0)</f>
        <v>0</v>
      </c>
      <c r="BI89" s="142">
        <f>IF(N89="nulová",J89,0)</f>
        <v>0</v>
      </c>
      <c r="BJ89" s="16" t="s">
        <v>87</v>
      </c>
      <c r="BK89" s="142">
        <f>ROUND(I89*H89,2)</f>
        <v>0</v>
      </c>
      <c r="BL89" s="16" t="s">
        <v>802</v>
      </c>
      <c r="BM89" s="141" t="s">
        <v>955</v>
      </c>
    </row>
    <row r="90" spans="2:65" s="12" customFormat="1" ht="11.25">
      <c r="B90" s="143"/>
      <c r="D90" s="144" t="s">
        <v>136</v>
      </c>
      <c r="E90" s="145" t="s">
        <v>3</v>
      </c>
      <c r="F90" s="146" t="s">
        <v>87</v>
      </c>
      <c r="H90" s="147">
        <v>1</v>
      </c>
      <c r="I90" s="148"/>
      <c r="L90" s="143"/>
      <c r="M90" s="149"/>
      <c r="T90" s="150"/>
      <c r="AT90" s="145" t="s">
        <v>136</v>
      </c>
      <c r="AU90" s="145" t="s">
        <v>89</v>
      </c>
      <c r="AV90" s="12" t="s">
        <v>89</v>
      </c>
      <c r="AW90" s="12" t="s">
        <v>41</v>
      </c>
      <c r="AX90" s="12" t="s">
        <v>87</v>
      </c>
      <c r="AY90" s="145" t="s">
        <v>128</v>
      </c>
    </row>
    <row r="91" spans="2:65" s="1" customFormat="1" ht="37.9" customHeight="1">
      <c r="B91" s="128"/>
      <c r="C91" s="129" t="s">
        <v>160</v>
      </c>
      <c r="D91" s="129" t="s">
        <v>130</v>
      </c>
      <c r="E91" s="130" t="s">
        <v>956</v>
      </c>
      <c r="F91" s="131" t="s">
        <v>957</v>
      </c>
      <c r="G91" s="132" t="s">
        <v>182</v>
      </c>
      <c r="H91" s="133">
        <v>1</v>
      </c>
      <c r="I91" s="134"/>
      <c r="J91" s="135">
        <f>ROUND(I91*H91,2)</f>
        <v>0</v>
      </c>
      <c r="K91" s="136"/>
      <c r="L91" s="32"/>
      <c r="M91" s="137" t="s">
        <v>3</v>
      </c>
      <c r="N91" s="138" t="s">
        <v>50</v>
      </c>
      <c r="P91" s="139">
        <f>O91*H91</f>
        <v>0</v>
      </c>
      <c r="Q91" s="139">
        <v>0</v>
      </c>
      <c r="R91" s="139">
        <f>Q91*H91</f>
        <v>0</v>
      </c>
      <c r="S91" s="139">
        <v>0</v>
      </c>
      <c r="T91" s="140">
        <f>S91*H91</f>
        <v>0</v>
      </c>
      <c r="AR91" s="141" t="s">
        <v>802</v>
      </c>
      <c r="AT91" s="141" t="s">
        <v>130</v>
      </c>
      <c r="AU91" s="141" t="s">
        <v>89</v>
      </c>
      <c r="AY91" s="16" t="s">
        <v>128</v>
      </c>
      <c r="BE91" s="142">
        <f>IF(N91="základní",J91,0)</f>
        <v>0</v>
      </c>
      <c r="BF91" s="142">
        <f>IF(N91="snížená",J91,0)</f>
        <v>0</v>
      </c>
      <c r="BG91" s="142">
        <f>IF(N91="zákl. přenesená",J91,0)</f>
        <v>0</v>
      </c>
      <c r="BH91" s="142">
        <f>IF(N91="sníž. přenesená",J91,0)</f>
        <v>0</v>
      </c>
      <c r="BI91" s="142">
        <f>IF(N91="nulová",J91,0)</f>
        <v>0</v>
      </c>
      <c r="BJ91" s="16" t="s">
        <v>87</v>
      </c>
      <c r="BK91" s="142">
        <f>ROUND(I91*H91,2)</f>
        <v>0</v>
      </c>
      <c r="BL91" s="16" t="s">
        <v>802</v>
      </c>
      <c r="BM91" s="141" t="s">
        <v>958</v>
      </c>
    </row>
    <row r="92" spans="2:65" s="12" customFormat="1" ht="11.25">
      <c r="B92" s="143"/>
      <c r="D92" s="144" t="s">
        <v>136</v>
      </c>
      <c r="E92" s="145" t="s">
        <v>3</v>
      </c>
      <c r="F92" s="146" t="s">
        <v>87</v>
      </c>
      <c r="H92" s="147">
        <v>1</v>
      </c>
      <c r="I92" s="148"/>
      <c r="L92" s="143"/>
      <c r="M92" s="149"/>
      <c r="T92" s="150"/>
      <c r="AT92" s="145" t="s">
        <v>136</v>
      </c>
      <c r="AU92" s="145" t="s">
        <v>89</v>
      </c>
      <c r="AV92" s="12" t="s">
        <v>89</v>
      </c>
      <c r="AW92" s="12" t="s">
        <v>41</v>
      </c>
      <c r="AX92" s="12" t="s">
        <v>87</v>
      </c>
      <c r="AY92" s="145" t="s">
        <v>128</v>
      </c>
    </row>
    <row r="93" spans="2:65" s="1" customFormat="1" ht="24.2" customHeight="1">
      <c r="B93" s="128"/>
      <c r="C93" s="129" t="s">
        <v>219</v>
      </c>
      <c r="D93" s="129" t="s">
        <v>130</v>
      </c>
      <c r="E93" s="130" t="s">
        <v>959</v>
      </c>
      <c r="F93" s="131" t="s">
        <v>960</v>
      </c>
      <c r="G93" s="132" t="s">
        <v>182</v>
      </c>
      <c r="H93" s="133">
        <v>1</v>
      </c>
      <c r="I93" s="134"/>
      <c r="J93" s="135">
        <f>ROUND(I93*H93,2)</f>
        <v>0</v>
      </c>
      <c r="K93" s="136"/>
      <c r="L93" s="32"/>
      <c r="M93" s="137" t="s">
        <v>3</v>
      </c>
      <c r="N93" s="138" t="s">
        <v>50</v>
      </c>
      <c r="P93" s="139">
        <f>O93*H93</f>
        <v>0</v>
      </c>
      <c r="Q93" s="139">
        <v>0</v>
      </c>
      <c r="R93" s="139">
        <f>Q93*H93</f>
        <v>0</v>
      </c>
      <c r="S93" s="139">
        <v>0</v>
      </c>
      <c r="T93" s="140">
        <f>S93*H93</f>
        <v>0</v>
      </c>
      <c r="AR93" s="141" t="s">
        <v>802</v>
      </c>
      <c r="AT93" s="141" t="s">
        <v>130</v>
      </c>
      <c r="AU93" s="141" t="s">
        <v>89</v>
      </c>
      <c r="AY93" s="16" t="s">
        <v>128</v>
      </c>
      <c r="BE93" s="142">
        <f>IF(N93="základní",J93,0)</f>
        <v>0</v>
      </c>
      <c r="BF93" s="142">
        <f>IF(N93="snížená",J93,0)</f>
        <v>0</v>
      </c>
      <c r="BG93" s="142">
        <f>IF(N93="zákl. přenesená",J93,0)</f>
        <v>0</v>
      </c>
      <c r="BH93" s="142">
        <f>IF(N93="sníž. přenesená",J93,0)</f>
        <v>0</v>
      </c>
      <c r="BI93" s="142">
        <f>IF(N93="nulová",J93,0)</f>
        <v>0</v>
      </c>
      <c r="BJ93" s="16" t="s">
        <v>87</v>
      </c>
      <c r="BK93" s="142">
        <f>ROUND(I93*H93,2)</f>
        <v>0</v>
      </c>
      <c r="BL93" s="16" t="s">
        <v>802</v>
      </c>
      <c r="BM93" s="141" t="s">
        <v>961</v>
      </c>
    </row>
    <row r="94" spans="2:65" s="12" customFormat="1" ht="11.25">
      <c r="B94" s="143"/>
      <c r="D94" s="144" t="s">
        <v>136</v>
      </c>
      <c r="E94" s="145" t="s">
        <v>3</v>
      </c>
      <c r="F94" s="146" t="s">
        <v>87</v>
      </c>
      <c r="H94" s="147">
        <v>1</v>
      </c>
      <c r="I94" s="148"/>
      <c r="L94" s="143"/>
      <c r="M94" s="149"/>
      <c r="T94" s="150"/>
      <c r="AT94" s="145" t="s">
        <v>136</v>
      </c>
      <c r="AU94" s="145" t="s">
        <v>89</v>
      </c>
      <c r="AV94" s="12" t="s">
        <v>89</v>
      </c>
      <c r="AW94" s="12" t="s">
        <v>41</v>
      </c>
      <c r="AX94" s="12" t="s">
        <v>87</v>
      </c>
      <c r="AY94" s="145" t="s">
        <v>128</v>
      </c>
    </row>
    <row r="95" spans="2:65" s="1" customFormat="1" ht="33" customHeight="1">
      <c r="B95" s="128"/>
      <c r="C95" s="129" t="s">
        <v>225</v>
      </c>
      <c r="D95" s="129" t="s">
        <v>130</v>
      </c>
      <c r="E95" s="130" t="s">
        <v>962</v>
      </c>
      <c r="F95" s="131" t="s">
        <v>963</v>
      </c>
      <c r="G95" s="132" t="s">
        <v>182</v>
      </c>
      <c r="H95" s="133">
        <v>1</v>
      </c>
      <c r="I95" s="134"/>
      <c r="J95" s="135">
        <f>ROUND(I95*H95,2)</f>
        <v>0</v>
      </c>
      <c r="K95" s="136"/>
      <c r="L95" s="32"/>
      <c r="M95" s="137" t="s">
        <v>3</v>
      </c>
      <c r="N95" s="138" t="s">
        <v>50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802</v>
      </c>
      <c r="AT95" s="141" t="s">
        <v>130</v>
      </c>
      <c r="AU95" s="141" t="s">
        <v>89</v>
      </c>
      <c r="AY95" s="16" t="s">
        <v>128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87</v>
      </c>
      <c r="BK95" s="142">
        <f>ROUND(I95*H95,2)</f>
        <v>0</v>
      </c>
      <c r="BL95" s="16" t="s">
        <v>802</v>
      </c>
      <c r="BM95" s="141" t="s">
        <v>964</v>
      </c>
    </row>
    <row r="96" spans="2:65" s="12" customFormat="1" ht="11.25">
      <c r="B96" s="143"/>
      <c r="D96" s="144" t="s">
        <v>136</v>
      </c>
      <c r="E96" s="145" t="s">
        <v>3</v>
      </c>
      <c r="F96" s="146" t="s">
        <v>87</v>
      </c>
      <c r="H96" s="147">
        <v>1</v>
      </c>
      <c r="I96" s="148"/>
      <c r="L96" s="143"/>
      <c r="M96" s="149"/>
      <c r="T96" s="150"/>
      <c r="AT96" s="145" t="s">
        <v>136</v>
      </c>
      <c r="AU96" s="145" t="s">
        <v>89</v>
      </c>
      <c r="AV96" s="12" t="s">
        <v>89</v>
      </c>
      <c r="AW96" s="12" t="s">
        <v>41</v>
      </c>
      <c r="AX96" s="12" t="s">
        <v>87</v>
      </c>
      <c r="AY96" s="145" t="s">
        <v>128</v>
      </c>
    </row>
    <row r="97" spans="2:65" s="1" customFormat="1" ht="16.5" customHeight="1">
      <c r="B97" s="128"/>
      <c r="C97" s="129" t="s">
        <v>232</v>
      </c>
      <c r="D97" s="129" t="s">
        <v>130</v>
      </c>
      <c r="E97" s="130" t="s">
        <v>965</v>
      </c>
      <c r="F97" s="131" t="s">
        <v>966</v>
      </c>
      <c r="G97" s="132" t="s">
        <v>182</v>
      </c>
      <c r="H97" s="133">
        <v>1</v>
      </c>
      <c r="I97" s="134"/>
      <c r="J97" s="135">
        <f>ROUND(I97*H97,2)</f>
        <v>0</v>
      </c>
      <c r="K97" s="136"/>
      <c r="L97" s="32"/>
      <c r="M97" s="137" t="s">
        <v>3</v>
      </c>
      <c r="N97" s="138" t="s">
        <v>50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802</v>
      </c>
      <c r="AT97" s="141" t="s">
        <v>130</v>
      </c>
      <c r="AU97" s="141" t="s">
        <v>89</v>
      </c>
      <c r="AY97" s="16" t="s">
        <v>128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87</v>
      </c>
      <c r="BK97" s="142">
        <f>ROUND(I97*H97,2)</f>
        <v>0</v>
      </c>
      <c r="BL97" s="16" t="s">
        <v>802</v>
      </c>
      <c r="BM97" s="141" t="s">
        <v>967</v>
      </c>
    </row>
    <row r="98" spans="2:65" s="12" customFormat="1" ht="11.25">
      <c r="B98" s="143"/>
      <c r="D98" s="144" t="s">
        <v>136</v>
      </c>
      <c r="E98" s="145" t="s">
        <v>3</v>
      </c>
      <c r="F98" s="146" t="s">
        <v>87</v>
      </c>
      <c r="H98" s="147">
        <v>1</v>
      </c>
      <c r="I98" s="148"/>
      <c r="L98" s="143"/>
      <c r="M98" s="149"/>
      <c r="T98" s="150"/>
      <c r="AT98" s="145" t="s">
        <v>136</v>
      </c>
      <c r="AU98" s="145" t="s">
        <v>89</v>
      </c>
      <c r="AV98" s="12" t="s">
        <v>89</v>
      </c>
      <c r="AW98" s="12" t="s">
        <v>41</v>
      </c>
      <c r="AX98" s="12" t="s">
        <v>87</v>
      </c>
      <c r="AY98" s="145" t="s">
        <v>128</v>
      </c>
    </row>
    <row r="99" spans="2:65" s="1" customFormat="1" ht="16.5" customHeight="1">
      <c r="B99" s="128"/>
      <c r="C99" s="129" t="s">
        <v>156</v>
      </c>
      <c r="D99" s="129" t="s">
        <v>130</v>
      </c>
      <c r="E99" s="130" t="s">
        <v>968</v>
      </c>
      <c r="F99" s="131" t="s">
        <v>969</v>
      </c>
      <c r="G99" s="132" t="s">
        <v>182</v>
      </c>
      <c r="H99" s="133">
        <v>1</v>
      </c>
      <c r="I99" s="134"/>
      <c r="J99" s="135">
        <f>ROUND(I99*H99,2)</f>
        <v>0</v>
      </c>
      <c r="K99" s="136"/>
      <c r="L99" s="32"/>
      <c r="M99" s="137" t="s">
        <v>3</v>
      </c>
      <c r="N99" s="138" t="s">
        <v>50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802</v>
      </c>
      <c r="AT99" s="141" t="s">
        <v>130</v>
      </c>
      <c r="AU99" s="141" t="s">
        <v>89</v>
      </c>
      <c r="AY99" s="16" t="s">
        <v>128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87</v>
      </c>
      <c r="BK99" s="142">
        <f>ROUND(I99*H99,2)</f>
        <v>0</v>
      </c>
      <c r="BL99" s="16" t="s">
        <v>802</v>
      </c>
      <c r="BM99" s="141" t="s">
        <v>970</v>
      </c>
    </row>
    <row r="100" spans="2:65" s="12" customFormat="1" ht="11.25">
      <c r="B100" s="143"/>
      <c r="D100" s="144" t="s">
        <v>136</v>
      </c>
      <c r="E100" s="145" t="s">
        <v>3</v>
      </c>
      <c r="F100" s="146" t="s">
        <v>87</v>
      </c>
      <c r="H100" s="147">
        <v>1</v>
      </c>
      <c r="I100" s="148"/>
      <c r="L100" s="143"/>
      <c r="M100" s="162"/>
      <c r="N100" s="163"/>
      <c r="O100" s="163"/>
      <c r="P100" s="163"/>
      <c r="Q100" s="163"/>
      <c r="R100" s="163"/>
      <c r="S100" s="163"/>
      <c r="T100" s="164"/>
      <c r="AT100" s="145" t="s">
        <v>136</v>
      </c>
      <c r="AU100" s="145" t="s">
        <v>89</v>
      </c>
      <c r="AV100" s="12" t="s">
        <v>89</v>
      </c>
      <c r="AW100" s="12" t="s">
        <v>41</v>
      </c>
      <c r="AX100" s="12" t="s">
        <v>87</v>
      </c>
      <c r="AY100" s="145" t="s">
        <v>128</v>
      </c>
    </row>
    <row r="101" spans="2:65" s="1" customFormat="1" ht="6.95" customHeight="1"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32"/>
    </row>
  </sheetData>
  <autoFilter ref="C80:K100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80" customWidth="1"/>
    <col min="2" max="2" width="1.6640625" style="180" customWidth="1"/>
    <col min="3" max="4" width="5" style="180" customWidth="1"/>
    <col min="5" max="5" width="11.6640625" style="180" customWidth="1"/>
    <col min="6" max="6" width="9.1640625" style="180" customWidth="1"/>
    <col min="7" max="7" width="5" style="180" customWidth="1"/>
    <col min="8" max="8" width="77.83203125" style="180" customWidth="1"/>
    <col min="9" max="10" width="20" style="180" customWidth="1"/>
    <col min="11" max="11" width="1.6640625" style="180" customWidth="1"/>
  </cols>
  <sheetData>
    <row r="1" spans="2:11" customFormat="1" ht="37.5" customHeight="1"/>
    <row r="2" spans="2:11" customFormat="1" ht="7.5" customHeight="1">
      <c r="B2" s="181"/>
      <c r="C2" s="182"/>
      <c r="D2" s="182"/>
      <c r="E2" s="182"/>
      <c r="F2" s="182"/>
      <c r="G2" s="182"/>
      <c r="H2" s="182"/>
      <c r="I2" s="182"/>
      <c r="J2" s="182"/>
      <c r="K2" s="183"/>
    </row>
    <row r="3" spans="2:11" s="14" customFormat="1" ht="45" customHeight="1">
      <c r="B3" s="184"/>
      <c r="C3" s="309" t="s">
        <v>971</v>
      </c>
      <c r="D3" s="309"/>
      <c r="E3" s="309"/>
      <c r="F3" s="309"/>
      <c r="G3" s="309"/>
      <c r="H3" s="309"/>
      <c r="I3" s="309"/>
      <c r="J3" s="309"/>
      <c r="K3" s="185"/>
    </row>
    <row r="4" spans="2:11" customFormat="1" ht="25.5" customHeight="1">
      <c r="B4" s="186"/>
      <c r="C4" s="308" t="s">
        <v>972</v>
      </c>
      <c r="D4" s="308"/>
      <c r="E4" s="308"/>
      <c r="F4" s="308"/>
      <c r="G4" s="308"/>
      <c r="H4" s="308"/>
      <c r="I4" s="308"/>
      <c r="J4" s="308"/>
      <c r="K4" s="187"/>
    </row>
    <row r="5" spans="2:11" customFormat="1" ht="5.25" customHeight="1">
      <c r="B5" s="186"/>
      <c r="C5" s="188"/>
      <c r="D5" s="188"/>
      <c r="E5" s="188"/>
      <c r="F5" s="188"/>
      <c r="G5" s="188"/>
      <c r="H5" s="188"/>
      <c r="I5" s="188"/>
      <c r="J5" s="188"/>
      <c r="K5" s="187"/>
    </row>
    <row r="6" spans="2:11" customFormat="1" ht="15" customHeight="1">
      <c r="B6" s="186"/>
      <c r="C6" s="307" t="s">
        <v>973</v>
      </c>
      <c r="D6" s="307"/>
      <c r="E6" s="307"/>
      <c r="F6" s="307"/>
      <c r="G6" s="307"/>
      <c r="H6" s="307"/>
      <c r="I6" s="307"/>
      <c r="J6" s="307"/>
      <c r="K6" s="187"/>
    </row>
    <row r="7" spans="2:11" customFormat="1" ht="15" customHeight="1">
      <c r="B7" s="190"/>
      <c r="C7" s="307" t="s">
        <v>974</v>
      </c>
      <c r="D7" s="307"/>
      <c r="E7" s="307"/>
      <c r="F7" s="307"/>
      <c r="G7" s="307"/>
      <c r="H7" s="307"/>
      <c r="I7" s="307"/>
      <c r="J7" s="307"/>
      <c r="K7" s="187"/>
    </row>
    <row r="8" spans="2:11" customFormat="1" ht="12.75" customHeight="1">
      <c r="B8" s="190"/>
      <c r="C8" s="189"/>
      <c r="D8" s="189"/>
      <c r="E8" s="189"/>
      <c r="F8" s="189"/>
      <c r="G8" s="189"/>
      <c r="H8" s="189"/>
      <c r="I8" s="189"/>
      <c r="J8" s="189"/>
      <c r="K8" s="187"/>
    </row>
    <row r="9" spans="2:11" customFormat="1" ht="15" customHeight="1">
      <c r="B9" s="190"/>
      <c r="C9" s="307" t="s">
        <v>975</v>
      </c>
      <c r="D9" s="307"/>
      <c r="E9" s="307"/>
      <c r="F9" s="307"/>
      <c r="G9" s="307"/>
      <c r="H9" s="307"/>
      <c r="I9" s="307"/>
      <c r="J9" s="307"/>
      <c r="K9" s="187"/>
    </row>
    <row r="10" spans="2:11" customFormat="1" ht="15" customHeight="1">
      <c r="B10" s="190"/>
      <c r="C10" s="189"/>
      <c r="D10" s="307" t="s">
        <v>976</v>
      </c>
      <c r="E10" s="307"/>
      <c r="F10" s="307"/>
      <c r="G10" s="307"/>
      <c r="H10" s="307"/>
      <c r="I10" s="307"/>
      <c r="J10" s="307"/>
      <c r="K10" s="187"/>
    </row>
    <row r="11" spans="2:11" customFormat="1" ht="15" customHeight="1">
      <c r="B11" s="190"/>
      <c r="C11" s="191"/>
      <c r="D11" s="307" t="s">
        <v>977</v>
      </c>
      <c r="E11" s="307"/>
      <c r="F11" s="307"/>
      <c r="G11" s="307"/>
      <c r="H11" s="307"/>
      <c r="I11" s="307"/>
      <c r="J11" s="307"/>
      <c r="K11" s="187"/>
    </row>
    <row r="12" spans="2:11" customFormat="1" ht="15" customHeight="1">
      <c r="B12" s="190"/>
      <c r="C12" s="191"/>
      <c r="D12" s="189"/>
      <c r="E12" s="189"/>
      <c r="F12" s="189"/>
      <c r="G12" s="189"/>
      <c r="H12" s="189"/>
      <c r="I12" s="189"/>
      <c r="J12" s="189"/>
      <c r="K12" s="187"/>
    </row>
    <row r="13" spans="2:11" customFormat="1" ht="15" customHeight="1">
      <c r="B13" s="190"/>
      <c r="C13" s="191"/>
      <c r="D13" s="192" t="s">
        <v>978</v>
      </c>
      <c r="E13" s="189"/>
      <c r="F13" s="189"/>
      <c r="G13" s="189"/>
      <c r="H13" s="189"/>
      <c r="I13" s="189"/>
      <c r="J13" s="189"/>
      <c r="K13" s="187"/>
    </row>
    <row r="14" spans="2:11" customFormat="1" ht="12.75" customHeight="1">
      <c r="B14" s="190"/>
      <c r="C14" s="191"/>
      <c r="D14" s="191"/>
      <c r="E14" s="191"/>
      <c r="F14" s="191"/>
      <c r="G14" s="191"/>
      <c r="H14" s="191"/>
      <c r="I14" s="191"/>
      <c r="J14" s="191"/>
      <c r="K14" s="187"/>
    </row>
    <row r="15" spans="2:11" customFormat="1" ht="15" customHeight="1">
      <c r="B15" s="190"/>
      <c r="C15" s="191"/>
      <c r="D15" s="307" t="s">
        <v>979</v>
      </c>
      <c r="E15" s="307"/>
      <c r="F15" s="307"/>
      <c r="G15" s="307"/>
      <c r="H15" s="307"/>
      <c r="I15" s="307"/>
      <c r="J15" s="307"/>
      <c r="K15" s="187"/>
    </row>
    <row r="16" spans="2:11" customFormat="1" ht="15" customHeight="1">
      <c r="B16" s="190"/>
      <c r="C16" s="191"/>
      <c r="D16" s="307" t="s">
        <v>980</v>
      </c>
      <c r="E16" s="307"/>
      <c r="F16" s="307"/>
      <c r="G16" s="307"/>
      <c r="H16" s="307"/>
      <c r="I16" s="307"/>
      <c r="J16" s="307"/>
      <c r="K16" s="187"/>
    </row>
    <row r="17" spans="2:11" customFormat="1" ht="15" customHeight="1">
      <c r="B17" s="190"/>
      <c r="C17" s="191"/>
      <c r="D17" s="307" t="s">
        <v>981</v>
      </c>
      <c r="E17" s="307"/>
      <c r="F17" s="307"/>
      <c r="G17" s="307"/>
      <c r="H17" s="307"/>
      <c r="I17" s="307"/>
      <c r="J17" s="307"/>
      <c r="K17" s="187"/>
    </row>
    <row r="18" spans="2:11" customFormat="1" ht="15" customHeight="1">
      <c r="B18" s="190"/>
      <c r="C18" s="191"/>
      <c r="D18" s="191"/>
      <c r="E18" s="193" t="s">
        <v>86</v>
      </c>
      <c r="F18" s="307" t="s">
        <v>982</v>
      </c>
      <c r="G18" s="307"/>
      <c r="H18" s="307"/>
      <c r="I18" s="307"/>
      <c r="J18" s="307"/>
      <c r="K18" s="187"/>
    </row>
    <row r="19" spans="2:11" customFormat="1" ht="15" customHeight="1">
      <c r="B19" s="190"/>
      <c r="C19" s="191"/>
      <c r="D19" s="191"/>
      <c r="E19" s="193" t="s">
        <v>983</v>
      </c>
      <c r="F19" s="307" t="s">
        <v>984</v>
      </c>
      <c r="G19" s="307"/>
      <c r="H19" s="307"/>
      <c r="I19" s="307"/>
      <c r="J19" s="307"/>
      <c r="K19" s="187"/>
    </row>
    <row r="20" spans="2:11" customFormat="1" ht="15" customHeight="1">
      <c r="B20" s="190"/>
      <c r="C20" s="191"/>
      <c r="D20" s="191"/>
      <c r="E20" s="193" t="s">
        <v>985</v>
      </c>
      <c r="F20" s="307" t="s">
        <v>986</v>
      </c>
      <c r="G20" s="307"/>
      <c r="H20" s="307"/>
      <c r="I20" s="307"/>
      <c r="J20" s="307"/>
      <c r="K20" s="187"/>
    </row>
    <row r="21" spans="2:11" customFormat="1" ht="15" customHeight="1">
      <c r="B21" s="190"/>
      <c r="C21" s="191"/>
      <c r="D21" s="191"/>
      <c r="E21" s="193" t="s">
        <v>987</v>
      </c>
      <c r="F21" s="307" t="s">
        <v>988</v>
      </c>
      <c r="G21" s="307"/>
      <c r="H21" s="307"/>
      <c r="I21" s="307"/>
      <c r="J21" s="307"/>
      <c r="K21" s="187"/>
    </row>
    <row r="22" spans="2:11" customFormat="1" ht="15" customHeight="1">
      <c r="B22" s="190"/>
      <c r="C22" s="191"/>
      <c r="D22" s="191"/>
      <c r="E22" s="193" t="s">
        <v>989</v>
      </c>
      <c r="F22" s="307" t="s">
        <v>990</v>
      </c>
      <c r="G22" s="307"/>
      <c r="H22" s="307"/>
      <c r="I22" s="307"/>
      <c r="J22" s="307"/>
      <c r="K22" s="187"/>
    </row>
    <row r="23" spans="2:11" customFormat="1" ht="15" customHeight="1">
      <c r="B23" s="190"/>
      <c r="C23" s="191"/>
      <c r="D23" s="191"/>
      <c r="E23" s="193" t="s">
        <v>991</v>
      </c>
      <c r="F23" s="307" t="s">
        <v>992</v>
      </c>
      <c r="G23" s="307"/>
      <c r="H23" s="307"/>
      <c r="I23" s="307"/>
      <c r="J23" s="307"/>
      <c r="K23" s="187"/>
    </row>
    <row r="24" spans="2:11" customFormat="1" ht="12.75" customHeight="1">
      <c r="B24" s="190"/>
      <c r="C24" s="191"/>
      <c r="D24" s="191"/>
      <c r="E24" s="191"/>
      <c r="F24" s="191"/>
      <c r="G24" s="191"/>
      <c r="H24" s="191"/>
      <c r="I24" s="191"/>
      <c r="J24" s="191"/>
      <c r="K24" s="187"/>
    </row>
    <row r="25" spans="2:11" customFormat="1" ht="15" customHeight="1">
      <c r="B25" s="190"/>
      <c r="C25" s="307" t="s">
        <v>993</v>
      </c>
      <c r="D25" s="307"/>
      <c r="E25" s="307"/>
      <c r="F25" s="307"/>
      <c r="G25" s="307"/>
      <c r="H25" s="307"/>
      <c r="I25" s="307"/>
      <c r="J25" s="307"/>
      <c r="K25" s="187"/>
    </row>
    <row r="26" spans="2:11" customFormat="1" ht="15" customHeight="1">
      <c r="B26" s="190"/>
      <c r="C26" s="307" t="s">
        <v>994</v>
      </c>
      <c r="D26" s="307"/>
      <c r="E26" s="307"/>
      <c r="F26" s="307"/>
      <c r="G26" s="307"/>
      <c r="H26" s="307"/>
      <c r="I26" s="307"/>
      <c r="J26" s="307"/>
      <c r="K26" s="187"/>
    </row>
    <row r="27" spans="2:11" customFormat="1" ht="15" customHeight="1">
      <c r="B27" s="190"/>
      <c r="C27" s="189"/>
      <c r="D27" s="307" t="s">
        <v>995</v>
      </c>
      <c r="E27" s="307"/>
      <c r="F27" s="307"/>
      <c r="G27" s="307"/>
      <c r="H27" s="307"/>
      <c r="I27" s="307"/>
      <c r="J27" s="307"/>
      <c r="K27" s="187"/>
    </row>
    <row r="28" spans="2:11" customFormat="1" ht="15" customHeight="1">
      <c r="B28" s="190"/>
      <c r="C28" s="191"/>
      <c r="D28" s="307" t="s">
        <v>996</v>
      </c>
      <c r="E28" s="307"/>
      <c r="F28" s="307"/>
      <c r="G28" s="307"/>
      <c r="H28" s="307"/>
      <c r="I28" s="307"/>
      <c r="J28" s="307"/>
      <c r="K28" s="187"/>
    </row>
    <row r="29" spans="2:11" customFormat="1" ht="12.75" customHeight="1">
      <c r="B29" s="190"/>
      <c r="C29" s="191"/>
      <c r="D29" s="191"/>
      <c r="E29" s="191"/>
      <c r="F29" s="191"/>
      <c r="G29" s="191"/>
      <c r="H29" s="191"/>
      <c r="I29" s="191"/>
      <c r="J29" s="191"/>
      <c r="K29" s="187"/>
    </row>
    <row r="30" spans="2:11" customFormat="1" ht="15" customHeight="1">
      <c r="B30" s="190"/>
      <c r="C30" s="191"/>
      <c r="D30" s="307" t="s">
        <v>997</v>
      </c>
      <c r="E30" s="307"/>
      <c r="F30" s="307"/>
      <c r="G30" s="307"/>
      <c r="H30" s="307"/>
      <c r="I30" s="307"/>
      <c r="J30" s="307"/>
      <c r="K30" s="187"/>
    </row>
    <row r="31" spans="2:11" customFormat="1" ht="15" customHeight="1">
      <c r="B31" s="190"/>
      <c r="C31" s="191"/>
      <c r="D31" s="307" t="s">
        <v>998</v>
      </c>
      <c r="E31" s="307"/>
      <c r="F31" s="307"/>
      <c r="G31" s="307"/>
      <c r="H31" s="307"/>
      <c r="I31" s="307"/>
      <c r="J31" s="307"/>
      <c r="K31" s="187"/>
    </row>
    <row r="32" spans="2:11" customFormat="1" ht="12.75" customHeight="1">
      <c r="B32" s="190"/>
      <c r="C32" s="191"/>
      <c r="D32" s="191"/>
      <c r="E32" s="191"/>
      <c r="F32" s="191"/>
      <c r="G32" s="191"/>
      <c r="H32" s="191"/>
      <c r="I32" s="191"/>
      <c r="J32" s="191"/>
      <c r="K32" s="187"/>
    </row>
    <row r="33" spans="2:11" customFormat="1" ht="15" customHeight="1">
      <c r="B33" s="190"/>
      <c r="C33" s="191"/>
      <c r="D33" s="307" t="s">
        <v>999</v>
      </c>
      <c r="E33" s="307"/>
      <c r="F33" s="307"/>
      <c r="G33" s="307"/>
      <c r="H33" s="307"/>
      <c r="I33" s="307"/>
      <c r="J33" s="307"/>
      <c r="K33" s="187"/>
    </row>
    <row r="34" spans="2:11" customFormat="1" ht="15" customHeight="1">
      <c r="B34" s="190"/>
      <c r="C34" s="191"/>
      <c r="D34" s="307" t="s">
        <v>1000</v>
      </c>
      <c r="E34" s="307"/>
      <c r="F34" s="307"/>
      <c r="G34" s="307"/>
      <c r="H34" s="307"/>
      <c r="I34" s="307"/>
      <c r="J34" s="307"/>
      <c r="K34" s="187"/>
    </row>
    <row r="35" spans="2:11" customFormat="1" ht="15" customHeight="1">
      <c r="B35" s="190"/>
      <c r="C35" s="191"/>
      <c r="D35" s="307" t="s">
        <v>1001</v>
      </c>
      <c r="E35" s="307"/>
      <c r="F35" s="307"/>
      <c r="G35" s="307"/>
      <c r="H35" s="307"/>
      <c r="I35" s="307"/>
      <c r="J35" s="307"/>
      <c r="K35" s="187"/>
    </row>
    <row r="36" spans="2:11" customFormat="1" ht="15" customHeight="1">
      <c r="B36" s="190"/>
      <c r="C36" s="191"/>
      <c r="D36" s="189"/>
      <c r="E36" s="192" t="s">
        <v>114</v>
      </c>
      <c r="F36" s="189"/>
      <c r="G36" s="307" t="s">
        <v>1002</v>
      </c>
      <c r="H36" s="307"/>
      <c r="I36" s="307"/>
      <c r="J36" s="307"/>
      <c r="K36" s="187"/>
    </row>
    <row r="37" spans="2:11" customFormat="1" ht="30.75" customHeight="1">
      <c r="B37" s="190"/>
      <c r="C37" s="191"/>
      <c r="D37" s="189"/>
      <c r="E37" s="192" t="s">
        <v>1003</v>
      </c>
      <c r="F37" s="189"/>
      <c r="G37" s="307" t="s">
        <v>1004</v>
      </c>
      <c r="H37" s="307"/>
      <c r="I37" s="307"/>
      <c r="J37" s="307"/>
      <c r="K37" s="187"/>
    </row>
    <row r="38" spans="2:11" customFormat="1" ht="15" customHeight="1">
      <c r="B38" s="190"/>
      <c r="C38" s="191"/>
      <c r="D38" s="189"/>
      <c r="E38" s="192" t="s">
        <v>60</v>
      </c>
      <c r="F38" s="189"/>
      <c r="G38" s="307" t="s">
        <v>1005</v>
      </c>
      <c r="H38" s="307"/>
      <c r="I38" s="307"/>
      <c r="J38" s="307"/>
      <c r="K38" s="187"/>
    </row>
    <row r="39" spans="2:11" customFormat="1" ht="15" customHeight="1">
      <c r="B39" s="190"/>
      <c r="C39" s="191"/>
      <c r="D39" s="189"/>
      <c r="E39" s="192" t="s">
        <v>61</v>
      </c>
      <c r="F39" s="189"/>
      <c r="G39" s="307" t="s">
        <v>1006</v>
      </c>
      <c r="H39" s="307"/>
      <c r="I39" s="307"/>
      <c r="J39" s="307"/>
      <c r="K39" s="187"/>
    </row>
    <row r="40" spans="2:11" customFormat="1" ht="15" customHeight="1">
      <c r="B40" s="190"/>
      <c r="C40" s="191"/>
      <c r="D40" s="189"/>
      <c r="E40" s="192" t="s">
        <v>115</v>
      </c>
      <c r="F40" s="189"/>
      <c r="G40" s="307" t="s">
        <v>1007</v>
      </c>
      <c r="H40" s="307"/>
      <c r="I40" s="307"/>
      <c r="J40" s="307"/>
      <c r="K40" s="187"/>
    </row>
    <row r="41" spans="2:11" customFormat="1" ht="15" customHeight="1">
      <c r="B41" s="190"/>
      <c r="C41" s="191"/>
      <c r="D41" s="189"/>
      <c r="E41" s="192" t="s">
        <v>116</v>
      </c>
      <c r="F41" s="189"/>
      <c r="G41" s="307" t="s">
        <v>1008</v>
      </c>
      <c r="H41" s="307"/>
      <c r="I41" s="307"/>
      <c r="J41" s="307"/>
      <c r="K41" s="187"/>
    </row>
    <row r="42" spans="2:11" customFormat="1" ht="15" customHeight="1">
      <c r="B42" s="190"/>
      <c r="C42" s="191"/>
      <c r="D42" s="189"/>
      <c r="E42" s="192" t="s">
        <v>1009</v>
      </c>
      <c r="F42" s="189"/>
      <c r="G42" s="307" t="s">
        <v>1010</v>
      </c>
      <c r="H42" s="307"/>
      <c r="I42" s="307"/>
      <c r="J42" s="307"/>
      <c r="K42" s="187"/>
    </row>
    <row r="43" spans="2:11" customFormat="1" ht="15" customHeight="1">
      <c r="B43" s="190"/>
      <c r="C43" s="191"/>
      <c r="D43" s="189"/>
      <c r="E43" s="192"/>
      <c r="F43" s="189"/>
      <c r="G43" s="307" t="s">
        <v>1011</v>
      </c>
      <c r="H43" s="307"/>
      <c r="I43" s="307"/>
      <c r="J43" s="307"/>
      <c r="K43" s="187"/>
    </row>
    <row r="44" spans="2:11" customFormat="1" ht="15" customHeight="1">
      <c r="B44" s="190"/>
      <c r="C44" s="191"/>
      <c r="D44" s="189"/>
      <c r="E44" s="192" t="s">
        <v>1012</v>
      </c>
      <c r="F44" s="189"/>
      <c r="G44" s="307" t="s">
        <v>1013</v>
      </c>
      <c r="H44" s="307"/>
      <c r="I44" s="307"/>
      <c r="J44" s="307"/>
      <c r="K44" s="187"/>
    </row>
    <row r="45" spans="2:11" customFormat="1" ht="15" customHeight="1">
      <c r="B45" s="190"/>
      <c r="C45" s="191"/>
      <c r="D45" s="189"/>
      <c r="E45" s="192" t="s">
        <v>118</v>
      </c>
      <c r="F45" s="189"/>
      <c r="G45" s="307" t="s">
        <v>1014</v>
      </c>
      <c r="H45" s="307"/>
      <c r="I45" s="307"/>
      <c r="J45" s="307"/>
      <c r="K45" s="187"/>
    </row>
    <row r="46" spans="2:11" customFormat="1" ht="12.75" customHeight="1">
      <c r="B46" s="190"/>
      <c r="C46" s="191"/>
      <c r="D46" s="189"/>
      <c r="E46" s="189"/>
      <c r="F46" s="189"/>
      <c r="G46" s="189"/>
      <c r="H46" s="189"/>
      <c r="I46" s="189"/>
      <c r="J46" s="189"/>
      <c r="K46" s="187"/>
    </row>
    <row r="47" spans="2:11" customFormat="1" ht="15" customHeight="1">
      <c r="B47" s="190"/>
      <c r="C47" s="191"/>
      <c r="D47" s="307" t="s">
        <v>1015</v>
      </c>
      <c r="E47" s="307"/>
      <c r="F47" s="307"/>
      <c r="G47" s="307"/>
      <c r="H47" s="307"/>
      <c r="I47" s="307"/>
      <c r="J47" s="307"/>
      <c r="K47" s="187"/>
    </row>
    <row r="48" spans="2:11" customFormat="1" ht="15" customHeight="1">
      <c r="B48" s="190"/>
      <c r="C48" s="191"/>
      <c r="D48" s="191"/>
      <c r="E48" s="307" t="s">
        <v>1016</v>
      </c>
      <c r="F48" s="307"/>
      <c r="G48" s="307"/>
      <c r="H48" s="307"/>
      <c r="I48" s="307"/>
      <c r="J48" s="307"/>
      <c r="K48" s="187"/>
    </row>
    <row r="49" spans="2:11" customFormat="1" ht="15" customHeight="1">
      <c r="B49" s="190"/>
      <c r="C49" s="191"/>
      <c r="D49" s="191"/>
      <c r="E49" s="307" t="s">
        <v>1017</v>
      </c>
      <c r="F49" s="307"/>
      <c r="G49" s="307"/>
      <c r="H49" s="307"/>
      <c r="I49" s="307"/>
      <c r="J49" s="307"/>
      <c r="K49" s="187"/>
    </row>
    <row r="50" spans="2:11" customFormat="1" ht="15" customHeight="1">
      <c r="B50" s="190"/>
      <c r="C50" s="191"/>
      <c r="D50" s="191"/>
      <c r="E50" s="307" t="s">
        <v>1018</v>
      </c>
      <c r="F50" s="307"/>
      <c r="G50" s="307"/>
      <c r="H50" s="307"/>
      <c r="I50" s="307"/>
      <c r="J50" s="307"/>
      <c r="K50" s="187"/>
    </row>
    <row r="51" spans="2:11" customFormat="1" ht="15" customHeight="1">
      <c r="B51" s="190"/>
      <c r="C51" s="191"/>
      <c r="D51" s="307" t="s">
        <v>1019</v>
      </c>
      <c r="E51" s="307"/>
      <c r="F51" s="307"/>
      <c r="G51" s="307"/>
      <c r="H51" s="307"/>
      <c r="I51" s="307"/>
      <c r="J51" s="307"/>
      <c r="K51" s="187"/>
    </row>
    <row r="52" spans="2:11" customFormat="1" ht="25.5" customHeight="1">
      <c r="B52" s="186"/>
      <c r="C52" s="308" t="s">
        <v>1020</v>
      </c>
      <c r="D52" s="308"/>
      <c r="E52" s="308"/>
      <c r="F52" s="308"/>
      <c r="G52" s="308"/>
      <c r="H52" s="308"/>
      <c r="I52" s="308"/>
      <c r="J52" s="308"/>
      <c r="K52" s="187"/>
    </row>
    <row r="53" spans="2:11" customFormat="1" ht="5.25" customHeight="1">
      <c r="B53" s="186"/>
      <c r="C53" s="188"/>
      <c r="D53" s="188"/>
      <c r="E53" s="188"/>
      <c r="F53" s="188"/>
      <c r="G53" s="188"/>
      <c r="H53" s="188"/>
      <c r="I53" s="188"/>
      <c r="J53" s="188"/>
      <c r="K53" s="187"/>
    </row>
    <row r="54" spans="2:11" customFormat="1" ht="15" customHeight="1">
      <c r="B54" s="186"/>
      <c r="C54" s="307" t="s">
        <v>1021</v>
      </c>
      <c r="D54" s="307"/>
      <c r="E54" s="307"/>
      <c r="F54" s="307"/>
      <c r="G54" s="307"/>
      <c r="H54" s="307"/>
      <c r="I54" s="307"/>
      <c r="J54" s="307"/>
      <c r="K54" s="187"/>
    </row>
    <row r="55" spans="2:11" customFormat="1" ht="15" customHeight="1">
      <c r="B55" s="186"/>
      <c r="C55" s="307" t="s">
        <v>1022</v>
      </c>
      <c r="D55" s="307"/>
      <c r="E55" s="307"/>
      <c r="F55" s="307"/>
      <c r="G55" s="307"/>
      <c r="H55" s="307"/>
      <c r="I55" s="307"/>
      <c r="J55" s="307"/>
      <c r="K55" s="187"/>
    </row>
    <row r="56" spans="2:11" customFormat="1" ht="12.75" customHeight="1">
      <c r="B56" s="186"/>
      <c r="C56" s="189"/>
      <c r="D56" s="189"/>
      <c r="E56" s="189"/>
      <c r="F56" s="189"/>
      <c r="G56" s="189"/>
      <c r="H56" s="189"/>
      <c r="I56" s="189"/>
      <c r="J56" s="189"/>
      <c r="K56" s="187"/>
    </row>
    <row r="57" spans="2:11" customFormat="1" ht="15" customHeight="1">
      <c r="B57" s="186"/>
      <c r="C57" s="307" t="s">
        <v>1023</v>
      </c>
      <c r="D57" s="307"/>
      <c r="E57" s="307"/>
      <c r="F57" s="307"/>
      <c r="G57" s="307"/>
      <c r="H57" s="307"/>
      <c r="I57" s="307"/>
      <c r="J57" s="307"/>
      <c r="K57" s="187"/>
    </row>
    <row r="58" spans="2:11" customFormat="1" ht="15" customHeight="1">
      <c r="B58" s="186"/>
      <c r="C58" s="191"/>
      <c r="D58" s="307" t="s">
        <v>1024</v>
      </c>
      <c r="E58" s="307"/>
      <c r="F58" s="307"/>
      <c r="G58" s="307"/>
      <c r="H58" s="307"/>
      <c r="I58" s="307"/>
      <c r="J58" s="307"/>
      <c r="K58" s="187"/>
    </row>
    <row r="59" spans="2:11" customFormat="1" ht="15" customHeight="1">
      <c r="B59" s="186"/>
      <c r="C59" s="191"/>
      <c r="D59" s="307" t="s">
        <v>1025</v>
      </c>
      <c r="E59" s="307"/>
      <c r="F59" s="307"/>
      <c r="G59" s="307"/>
      <c r="H59" s="307"/>
      <c r="I59" s="307"/>
      <c r="J59" s="307"/>
      <c r="K59" s="187"/>
    </row>
    <row r="60" spans="2:11" customFormat="1" ht="15" customHeight="1">
      <c r="B60" s="186"/>
      <c r="C60" s="191"/>
      <c r="D60" s="307" t="s">
        <v>1026</v>
      </c>
      <c r="E60" s="307"/>
      <c r="F60" s="307"/>
      <c r="G60" s="307"/>
      <c r="H60" s="307"/>
      <c r="I60" s="307"/>
      <c r="J60" s="307"/>
      <c r="K60" s="187"/>
    </row>
    <row r="61" spans="2:11" customFormat="1" ht="15" customHeight="1">
      <c r="B61" s="186"/>
      <c r="C61" s="191"/>
      <c r="D61" s="307" t="s">
        <v>1027</v>
      </c>
      <c r="E61" s="307"/>
      <c r="F61" s="307"/>
      <c r="G61" s="307"/>
      <c r="H61" s="307"/>
      <c r="I61" s="307"/>
      <c r="J61" s="307"/>
      <c r="K61" s="187"/>
    </row>
    <row r="62" spans="2:11" customFormat="1" ht="15" customHeight="1">
      <c r="B62" s="186"/>
      <c r="C62" s="191"/>
      <c r="D62" s="310" t="s">
        <v>1028</v>
      </c>
      <c r="E62" s="310"/>
      <c r="F62" s="310"/>
      <c r="G62" s="310"/>
      <c r="H62" s="310"/>
      <c r="I62" s="310"/>
      <c r="J62" s="310"/>
      <c r="K62" s="187"/>
    </row>
    <row r="63" spans="2:11" customFormat="1" ht="15" customHeight="1">
      <c r="B63" s="186"/>
      <c r="C63" s="191"/>
      <c r="D63" s="307" t="s">
        <v>1029</v>
      </c>
      <c r="E63" s="307"/>
      <c r="F63" s="307"/>
      <c r="G63" s="307"/>
      <c r="H63" s="307"/>
      <c r="I63" s="307"/>
      <c r="J63" s="307"/>
      <c r="K63" s="187"/>
    </row>
    <row r="64" spans="2:11" customFormat="1" ht="12.75" customHeight="1">
      <c r="B64" s="186"/>
      <c r="C64" s="191"/>
      <c r="D64" s="191"/>
      <c r="E64" s="194"/>
      <c r="F64" s="191"/>
      <c r="G64" s="191"/>
      <c r="H64" s="191"/>
      <c r="I64" s="191"/>
      <c r="J64" s="191"/>
      <c r="K64" s="187"/>
    </row>
    <row r="65" spans="2:11" customFormat="1" ht="15" customHeight="1">
      <c r="B65" s="186"/>
      <c r="C65" s="191"/>
      <c r="D65" s="307" t="s">
        <v>1030</v>
      </c>
      <c r="E65" s="307"/>
      <c r="F65" s="307"/>
      <c r="G65" s="307"/>
      <c r="H65" s="307"/>
      <c r="I65" s="307"/>
      <c r="J65" s="307"/>
      <c r="K65" s="187"/>
    </row>
    <row r="66" spans="2:11" customFormat="1" ht="15" customHeight="1">
      <c r="B66" s="186"/>
      <c r="C66" s="191"/>
      <c r="D66" s="310" t="s">
        <v>1031</v>
      </c>
      <c r="E66" s="310"/>
      <c r="F66" s="310"/>
      <c r="G66" s="310"/>
      <c r="H66" s="310"/>
      <c r="I66" s="310"/>
      <c r="J66" s="310"/>
      <c r="K66" s="187"/>
    </row>
    <row r="67" spans="2:11" customFormat="1" ht="15" customHeight="1">
      <c r="B67" s="186"/>
      <c r="C67" s="191"/>
      <c r="D67" s="307" t="s">
        <v>1032</v>
      </c>
      <c r="E67" s="307"/>
      <c r="F67" s="307"/>
      <c r="G67" s="307"/>
      <c r="H67" s="307"/>
      <c r="I67" s="307"/>
      <c r="J67" s="307"/>
      <c r="K67" s="187"/>
    </row>
    <row r="68" spans="2:11" customFormat="1" ht="15" customHeight="1">
      <c r="B68" s="186"/>
      <c r="C68" s="191"/>
      <c r="D68" s="307" t="s">
        <v>1033</v>
      </c>
      <c r="E68" s="307"/>
      <c r="F68" s="307"/>
      <c r="G68" s="307"/>
      <c r="H68" s="307"/>
      <c r="I68" s="307"/>
      <c r="J68" s="307"/>
      <c r="K68" s="187"/>
    </row>
    <row r="69" spans="2:11" customFormat="1" ht="15" customHeight="1">
      <c r="B69" s="186"/>
      <c r="C69" s="191"/>
      <c r="D69" s="307" t="s">
        <v>1034</v>
      </c>
      <c r="E69" s="307"/>
      <c r="F69" s="307"/>
      <c r="G69" s="307"/>
      <c r="H69" s="307"/>
      <c r="I69" s="307"/>
      <c r="J69" s="307"/>
      <c r="K69" s="187"/>
    </row>
    <row r="70" spans="2:11" customFormat="1" ht="15" customHeight="1">
      <c r="B70" s="186"/>
      <c r="C70" s="191"/>
      <c r="D70" s="307" t="s">
        <v>1035</v>
      </c>
      <c r="E70" s="307"/>
      <c r="F70" s="307"/>
      <c r="G70" s="307"/>
      <c r="H70" s="307"/>
      <c r="I70" s="307"/>
      <c r="J70" s="307"/>
      <c r="K70" s="187"/>
    </row>
    <row r="71" spans="2:11" customFormat="1" ht="12.75" customHeight="1">
      <c r="B71" s="195"/>
      <c r="C71" s="196"/>
      <c r="D71" s="196"/>
      <c r="E71" s="196"/>
      <c r="F71" s="196"/>
      <c r="G71" s="196"/>
      <c r="H71" s="196"/>
      <c r="I71" s="196"/>
      <c r="J71" s="196"/>
      <c r="K71" s="197"/>
    </row>
    <row r="72" spans="2:11" customFormat="1" ht="18.75" customHeight="1">
      <c r="B72" s="198"/>
      <c r="C72" s="198"/>
      <c r="D72" s="198"/>
      <c r="E72" s="198"/>
      <c r="F72" s="198"/>
      <c r="G72" s="198"/>
      <c r="H72" s="198"/>
      <c r="I72" s="198"/>
      <c r="J72" s="198"/>
      <c r="K72" s="199"/>
    </row>
    <row r="73" spans="2:11" customFormat="1" ht="18.75" customHeight="1">
      <c r="B73" s="199"/>
      <c r="C73" s="199"/>
      <c r="D73" s="199"/>
      <c r="E73" s="199"/>
      <c r="F73" s="199"/>
      <c r="G73" s="199"/>
      <c r="H73" s="199"/>
      <c r="I73" s="199"/>
      <c r="J73" s="199"/>
      <c r="K73" s="199"/>
    </row>
    <row r="74" spans="2:11" customFormat="1" ht="7.5" customHeight="1">
      <c r="B74" s="200"/>
      <c r="C74" s="201"/>
      <c r="D74" s="201"/>
      <c r="E74" s="201"/>
      <c r="F74" s="201"/>
      <c r="G74" s="201"/>
      <c r="H74" s="201"/>
      <c r="I74" s="201"/>
      <c r="J74" s="201"/>
      <c r="K74" s="202"/>
    </row>
    <row r="75" spans="2:11" customFormat="1" ht="45" customHeight="1">
      <c r="B75" s="203"/>
      <c r="C75" s="311" t="s">
        <v>1036</v>
      </c>
      <c r="D75" s="311"/>
      <c r="E75" s="311"/>
      <c r="F75" s="311"/>
      <c r="G75" s="311"/>
      <c r="H75" s="311"/>
      <c r="I75" s="311"/>
      <c r="J75" s="311"/>
      <c r="K75" s="204"/>
    </row>
    <row r="76" spans="2:11" customFormat="1" ht="17.25" customHeight="1">
      <c r="B76" s="203"/>
      <c r="C76" s="205" t="s">
        <v>1037</v>
      </c>
      <c r="D76" s="205"/>
      <c r="E76" s="205"/>
      <c r="F76" s="205" t="s">
        <v>1038</v>
      </c>
      <c r="G76" s="206"/>
      <c r="H76" s="205" t="s">
        <v>61</v>
      </c>
      <c r="I76" s="205" t="s">
        <v>64</v>
      </c>
      <c r="J76" s="205" t="s">
        <v>1039</v>
      </c>
      <c r="K76" s="204"/>
    </row>
    <row r="77" spans="2:11" customFormat="1" ht="17.25" customHeight="1">
      <c r="B77" s="203"/>
      <c r="C77" s="207" t="s">
        <v>1040</v>
      </c>
      <c r="D77" s="207"/>
      <c r="E77" s="207"/>
      <c r="F77" s="208" t="s">
        <v>1041</v>
      </c>
      <c r="G77" s="209"/>
      <c r="H77" s="207"/>
      <c r="I77" s="207"/>
      <c r="J77" s="207" t="s">
        <v>1042</v>
      </c>
      <c r="K77" s="204"/>
    </row>
    <row r="78" spans="2:11" customFormat="1" ht="5.25" customHeight="1">
      <c r="B78" s="203"/>
      <c r="C78" s="210"/>
      <c r="D78" s="210"/>
      <c r="E78" s="210"/>
      <c r="F78" s="210"/>
      <c r="G78" s="211"/>
      <c r="H78" s="210"/>
      <c r="I78" s="210"/>
      <c r="J78" s="210"/>
      <c r="K78" s="204"/>
    </row>
    <row r="79" spans="2:11" customFormat="1" ht="15" customHeight="1">
      <c r="B79" s="203"/>
      <c r="C79" s="192" t="s">
        <v>60</v>
      </c>
      <c r="D79" s="212"/>
      <c r="E79" s="212"/>
      <c r="F79" s="213" t="s">
        <v>1043</v>
      </c>
      <c r="G79" s="214"/>
      <c r="H79" s="192" t="s">
        <v>1044</v>
      </c>
      <c r="I79" s="192" t="s">
        <v>1045</v>
      </c>
      <c r="J79" s="192">
        <v>20</v>
      </c>
      <c r="K79" s="204"/>
    </row>
    <row r="80" spans="2:11" customFormat="1" ht="15" customHeight="1">
      <c r="B80" s="203"/>
      <c r="C80" s="192" t="s">
        <v>1046</v>
      </c>
      <c r="D80" s="192"/>
      <c r="E80" s="192"/>
      <c r="F80" s="213" t="s">
        <v>1043</v>
      </c>
      <c r="G80" s="214"/>
      <c r="H80" s="192" t="s">
        <v>1047</v>
      </c>
      <c r="I80" s="192" t="s">
        <v>1045</v>
      </c>
      <c r="J80" s="192">
        <v>120</v>
      </c>
      <c r="K80" s="204"/>
    </row>
    <row r="81" spans="2:11" customFormat="1" ht="15" customHeight="1">
      <c r="B81" s="215"/>
      <c r="C81" s="192" t="s">
        <v>1048</v>
      </c>
      <c r="D81" s="192"/>
      <c r="E81" s="192"/>
      <c r="F81" s="213" t="s">
        <v>1049</v>
      </c>
      <c r="G81" s="214"/>
      <c r="H81" s="192" t="s">
        <v>1050</v>
      </c>
      <c r="I81" s="192" t="s">
        <v>1045</v>
      </c>
      <c r="J81" s="192">
        <v>50</v>
      </c>
      <c r="K81" s="204"/>
    </row>
    <row r="82" spans="2:11" customFormat="1" ht="15" customHeight="1">
      <c r="B82" s="215"/>
      <c r="C82" s="192" t="s">
        <v>1051</v>
      </c>
      <c r="D82" s="192"/>
      <c r="E82" s="192"/>
      <c r="F82" s="213" t="s">
        <v>1043</v>
      </c>
      <c r="G82" s="214"/>
      <c r="H82" s="192" t="s">
        <v>1052</v>
      </c>
      <c r="I82" s="192" t="s">
        <v>1053</v>
      </c>
      <c r="J82" s="192"/>
      <c r="K82" s="204"/>
    </row>
    <row r="83" spans="2:11" customFormat="1" ht="15" customHeight="1">
      <c r="B83" s="215"/>
      <c r="C83" s="192" t="s">
        <v>1054</v>
      </c>
      <c r="D83" s="192"/>
      <c r="E83" s="192"/>
      <c r="F83" s="213" t="s">
        <v>1049</v>
      </c>
      <c r="G83" s="192"/>
      <c r="H83" s="192" t="s">
        <v>1055</v>
      </c>
      <c r="I83" s="192" t="s">
        <v>1045</v>
      </c>
      <c r="J83" s="192">
        <v>15</v>
      </c>
      <c r="K83" s="204"/>
    </row>
    <row r="84" spans="2:11" customFormat="1" ht="15" customHeight="1">
      <c r="B84" s="215"/>
      <c r="C84" s="192" t="s">
        <v>1056</v>
      </c>
      <c r="D84" s="192"/>
      <c r="E84" s="192"/>
      <c r="F84" s="213" t="s">
        <v>1049</v>
      </c>
      <c r="G84" s="192"/>
      <c r="H84" s="192" t="s">
        <v>1057</v>
      </c>
      <c r="I84" s="192" t="s">
        <v>1045</v>
      </c>
      <c r="J84" s="192">
        <v>15</v>
      </c>
      <c r="K84" s="204"/>
    </row>
    <row r="85" spans="2:11" customFormat="1" ht="15" customHeight="1">
      <c r="B85" s="215"/>
      <c r="C85" s="192" t="s">
        <v>1058</v>
      </c>
      <c r="D85" s="192"/>
      <c r="E85" s="192"/>
      <c r="F85" s="213" t="s">
        <v>1049</v>
      </c>
      <c r="G85" s="192"/>
      <c r="H85" s="192" t="s">
        <v>1059</v>
      </c>
      <c r="I85" s="192" t="s">
        <v>1045</v>
      </c>
      <c r="J85" s="192">
        <v>20</v>
      </c>
      <c r="K85" s="204"/>
    </row>
    <row r="86" spans="2:11" customFormat="1" ht="15" customHeight="1">
      <c r="B86" s="215"/>
      <c r="C86" s="192" t="s">
        <v>1060</v>
      </c>
      <c r="D86" s="192"/>
      <c r="E86" s="192"/>
      <c r="F86" s="213" t="s">
        <v>1049</v>
      </c>
      <c r="G86" s="192"/>
      <c r="H86" s="192" t="s">
        <v>1061</v>
      </c>
      <c r="I86" s="192" t="s">
        <v>1045</v>
      </c>
      <c r="J86" s="192">
        <v>20</v>
      </c>
      <c r="K86" s="204"/>
    </row>
    <row r="87" spans="2:11" customFormat="1" ht="15" customHeight="1">
      <c r="B87" s="215"/>
      <c r="C87" s="192" t="s">
        <v>1062</v>
      </c>
      <c r="D87" s="192"/>
      <c r="E87" s="192"/>
      <c r="F87" s="213" t="s">
        <v>1049</v>
      </c>
      <c r="G87" s="214"/>
      <c r="H87" s="192" t="s">
        <v>1063</v>
      </c>
      <c r="I87" s="192" t="s">
        <v>1045</v>
      </c>
      <c r="J87" s="192">
        <v>50</v>
      </c>
      <c r="K87" s="204"/>
    </row>
    <row r="88" spans="2:11" customFormat="1" ht="15" customHeight="1">
      <c r="B88" s="215"/>
      <c r="C88" s="192" t="s">
        <v>1064</v>
      </c>
      <c r="D88" s="192"/>
      <c r="E88" s="192"/>
      <c r="F88" s="213" t="s">
        <v>1049</v>
      </c>
      <c r="G88" s="214"/>
      <c r="H88" s="192" t="s">
        <v>1065</v>
      </c>
      <c r="I88" s="192" t="s">
        <v>1045</v>
      </c>
      <c r="J88" s="192">
        <v>20</v>
      </c>
      <c r="K88" s="204"/>
    </row>
    <row r="89" spans="2:11" customFormat="1" ht="15" customHeight="1">
      <c r="B89" s="215"/>
      <c r="C89" s="192" t="s">
        <v>1066</v>
      </c>
      <c r="D89" s="192"/>
      <c r="E89" s="192"/>
      <c r="F89" s="213" t="s">
        <v>1049</v>
      </c>
      <c r="G89" s="214"/>
      <c r="H89" s="192" t="s">
        <v>1067</v>
      </c>
      <c r="I89" s="192" t="s">
        <v>1045</v>
      </c>
      <c r="J89" s="192">
        <v>20</v>
      </c>
      <c r="K89" s="204"/>
    </row>
    <row r="90" spans="2:11" customFormat="1" ht="15" customHeight="1">
      <c r="B90" s="215"/>
      <c r="C90" s="192" t="s">
        <v>1068</v>
      </c>
      <c r="D90" s="192"/>
      <c r="E90" s="192"/>
      <c r="F90" s="213" t="s">
        <v>1049</v>
      </c>
      <c r="G90" s="214"/>
      <c r="H90" s="192" t="s">
        <v>1069</v>
      </c>
      <c r="I90" s="192" t="s">
        <v>1045</v>
      </c>
      <c r="J90" s="192">
        <v>50</v>
      </c>
      <c r="K90" s="204"/>
    </row>
    <row r="91" spans="2:11" customFormat="1" ht="15" customHeight="1">
      <c r="B91" s="215"/>
      <c r="C91" s="192" t="s">
        <v>1070</v>
      </c>
      <c r="D91" s="192"/>
      <c r="E91" s="192"/>
      <c r="F91" s="213" t="s">
        <v>1049</v>
      </c>
      <c r="G91" s="214"/>
      <c r="H91" s="192" t="s">
        <v>1070</v>
      </c>
      <c r="I91" s="192" t="s">
        <v>1045</v>
      </c>
      <c r="J91" s="192">
        <v>50</v>
      </c>
      <c r="K91" s="204"/>
    </row>
    <row r="92" spans="2:11" customFormat="1" ht="15" customHeight="1">
      <c r="B92" s="215"/>
      <c r="C92" s="192" t="s">
        <v>1071</v>
      </c>
      <c r="D92" s="192"/>
      <c r="E92" s="192"/>
      <c r="F92" s="213" t="s">
        <v>1049</v>
      </c>
      <c r="G92" s="214"/>
      <c r="H92" s="192" t="s">
        <v>1072</v>
      </c>
      <c r="I92" s="192" t="s">
        <v>1045</v>
      </c>
      <c r="J92" s="192">
        <v>255</v>
      </c>
      <c r="K92" s="204"/>
    </row>
    <row r="93" spans="2:11" customFormat="1" ht="15" customHeight="1">
      <c r="B93" s="215"/>
      <c r="C93" s="192" t="s">
        <v>1073</v>
      </c>
      <c r="D93" s="192"/>
      <c r="E93" s="192"/>
      <c r="F93" s="213" t="s">
        <v>1043</v>
      </c>
      <c r="G93" s="214"/>
      <c r="H93" s="192" t="s">
        <v>1074</v>
      </c>
      <c r="I93" s="192" t="s">
        <v>1075</v>
      </c>
      <c r="J93" s="192"/>
      <c r="K93" s="204"/>
    </row>
    <row r="94" spans="2:11" customFormat="1" ht="15" customHeight="1">
      <c r="B94" s="215"/>
      <c r="C94" s="192" t="s">
        <v>1076</v>
      </c>
      <c r="D94" s="192"/>
      <c r="E94" s="192"/>
      <c r="F94" s="213" t="s">
        <v>1043</v>
      </c>
      <c r="G94" s="214"/>
      <c r="H94" s="192" t="s">
        <v>1077</v>
      </c>
      <c r="I94" s="192" t="s">
        <v>1078</v>
      </c>
      <c r="J94" s="192"/>
      <c r="K94" s="204"/>
    </row>
    <row r="95" spans="2:11" customFormat="1" ht="15" customHeight="1">
      <c r="B95" s="215"/>
      <c r="C95" s="192" t="s">
        <v>1079</v>
      </c>
      <c r="D95" s="192"/>
      <c r="E95" s="192"/>
      <c r="F95" s="213" t="s">
        <v>1043</v>
      </c>
      <c r="G95" s="214"/>
      <c r="H95" s="192" t="s">
        <v>1079</v>
      </c>
      <c r="I95" s="192" t="s">
        <v>1078</v>
      </c>
      <c r="J95" s="192"/>
      <c r="K95" s="204"/>
    </row>
    <row r="96" spans="2:11" customFormat="1" ht="15" customHeight="1">
      <c r="B96" s="215"/>
      <c r="C96" s="192" t="s">
        <v>45</v>
      </c>
      <c r="D96" s="192"/>
      <c r="E96" s="192"/>
      <c r="F96" s="213" t="s">
        <v>1043</v>
      </c>
      <c r="G96" s="214"/>
      <c r="H96" s="192" t="s">
        <v>1080</v>
      </c>
      <c r="I96" s="192" t="s">
        <v>1078</v>
      </c>
      <c r="J96" s="192"/>
      <c r="K96" s="204"/>
    </row>
    <row r="97" spans="2:11" customFormat="1" ht="15" customHeight="1">
      <c r="B97" s="215"/>
      <c r="C97" s="192" t="s">
        <v>55</v>
      </c>
      <c r="D97" s="192"/>
      <c r="E97" s="192"/>
      <c r="F97" s="213" t="s">
        <v>1043</v>
      </c>
      <c r="G97" s="214"/>
      <c r="H97" s="192" t="s">
        <v>1081</v>
      </c>
      <c r="I97" s="192" t="s">
        <v>1078</v>
      </c>
      <c r="J97" s="192"/>
      <c r="K97" s="204"/>
    </row>
    <row r="98" spans="2:11" customFormat="1" ht="15" customHeight="1">
      <c r="B98" s="216"/>
      <c r="C98" s="217"/>
      <c r="D98" s="217"/>
      <c r="E98" s="217"/>
      <c r="F98" s="217"/>
      <c r="G98" s="217"/>
      <c r="H98" s="217"/>
      <c r="I98" s="217"/>
      <c r="J98" s="217"/>
      <c r="K98" s="218"/>
    </row>
    <row r="99" spans="2:11" customFormat="1" ht="18.75" customHeight="1">
      <c r="B99" s="219"/>
      <c r="C99" s="220"/>
      <c r="D99" s="220"/>
      <c r="E99" s="220"/>
      <c r="F99" s="220"/>
      <c r="G99" s="220"/>
      <c r="H99" s="220"/>
      <c r="I99" s="220"/>
      <c r="J99" s="220"/>
      <c r="K99" s="219"/>
    </row>
    <row r="100" spans="2:11" customFormat="1" ht="18.75" customHeight="1">
      <c r="B100" s="199"/>
      <c r="C100" s="199"/>
      <c r="D100" s="199"/>
      <c r="E100" s="199"/>
      <c r="F100" s="199"/>
      <c r="G100" s="199"/>
      <c r="H100" s="199"/>
      <c r="I100" s="199"/>
      <c r="J100" s="199"/>
      <c r="K100" s="199"/>
    </row>
    <row r="101" spans="2:11" customFormat="1" ht="7.5" customHeight="1">
      <c r="B101" s="200"/>
      <c r="C101" s="201"/>
      <c r="D101" s="201"/>
      <c r="E101" s="201"/>
      <c r="F101" s="201"/>
      <c r="G101" s="201"/>
      <c r="H101" s="201"/>
      <c r="I101" s="201"/>
      <c r="J101" s="201"/>
      <c r="K101" s="202"/>
    </row>
    <row r="102" spans="2:11" customFormat="1" ht="45" customHeight="1">
      <c r="B102" s="203"/>
      <c r="C102" s="311" t="s">
        <v>1082</v>
      </c>
      <c r="D102" s="311"/>
      <c r="E102" s="311"/>
      <c r="F102" s="311"/>
      <c r="G102" s="311"/>
      <c r="H102" s="311"/>
      <c r="I102" s="311"/>
      <c r="J102" s="311"/>
      <c r="K102" s="204"/>
    </row>
    <row r="103" spans="2:11" customFormat="1" ht="17.25" customHeight="1">
      <c r="B103" s="203"/>
      <c r="C103" s="205" t="s">
        <v>1037</v>
      </c>
      <c r="D103" s="205"/>
      <c r="E103" s="205"/>
      <c r="F103" s="205" t="s">
        <v>1038</v>
      </c>
      <c r="G103" s="206"/>
      <c r="H103" s="205" t="s">
        <v>61</v>
      </c>
      <c r="I103" s="205" t="s">
        <v>64</v>
      </c>
      <c r="J103" s="205" t="s">
        <v>1039</v>
      </c>
      <c r="K103" s="204"/>
    </row>
    <row r="104" spans="2:11" customFormat="1" ht="17.25" customHeight="1">
      <c r="B104" s="203"/>
      <c r="C104" s="207" t="s">
        <v>1040</v>
      </c>
      <c r="D104" s="207"/>
      <c r="E104" s="207"/>
      <c r="F104" s="208" t="s">
        <v>1041</v>
      </c>
      <c r="G104" s="209"/>
      <c r="H104" s="207"/>
      <c r="I104" s="207"/>
      <c r="J104" s="207" t="s">
        <v>1042</v>
      </c>
      <c r="K104" s="204"/>
    </row>
    <row r="105" spans="2:11" customFormat="1" ht="5.25" customHeight="1">
      <c r="B105" s="203"/>
      <c r="C105" s="205"/>
      <c r="D105" s="205"/>
      <c r="E105" s="205"/>
      <c r="F105" s="205"/>
      <c r="G105" s="221"/>
      <c r="H105" s="205"/>
      <c r="I105" s="205"/>
      <c r="J105" s="205"/>
      <c r="K105" s="204"/>
    </row>
    <row r="106" spans="2:11" customFormat="1" ht="15" customHeight="1">
      <c r="B106" s="203"/>
      <c r="C106" s="192" t="s">
        <v>60</v>
      </c>
      <c r="D106" s="212"/>
      <c r="E106" s="212"/>
      <c r="F106" s="213" t="s">
        <v>1043</v>
      </c>
      <c r="G106" s="192"/>
      <c r="H106" s="192" t="s">
        <v>1083</v>
      </c>
      <c r="I106" s="192" t="s">
        <v>1045</v>
      </c>
      <c r="J106" s="192">
        <v>20</v>
      </c>
      <c r="K106" s="204"/>
    </row>
    <row r="107" spans="2:11" customFormat="1" ht="15" customHeight="1">
      <c r="B107" s="203"/>
      <c r="C107" s="192" t="s">
        <v>1046</v>
      </c>
      <c r="D107" s="192"/>
      <c r="E107" s="192"/>
      <c r="F107" s="213" t="s">
        <v>1043</v>
      </c>
      <c r="G107" s="192"/>
      <c r="H107" s="192" t="s">
        <v>1083</v>
      </c>
      <c r="I107" s="192" t="s">
        <v>1045</v>
      </c>
      <c r="J107" s="192">
        <v>120</v>
      </c>
      <c r="K107" s="204"/>
    </row>
    <row r="108" spans="2:11" customFormat="1" ht="15" customHeight="1">
      <c r="B108" s="215"/>
      <c r="C108" s="192" t="s">
        <v>1048</v>
      </c>
      <c r="D108" s="192"/>
      <c r="E108" s="192"/>
      <c r="F108" s="213" t="s">
        <v>1049</v>
      </c>
      <c r="G108" s="192"/>
      <c r="H108" s="192" t="s">
        <v>1083</v>
      </c>
      <c r="I108" s="192" t="s">
        <v>1045</v>
      </c>
      <c r="J108" s="192">
        <v>50</v>
      </c>
      <c r="K108" s="204"/>
    </row>
    <row r="109" spans="2:11" customFormat="1" ht="15" customHeight="1">
      <c r="B109" s="215"/>
      <c r="C109" s="192" t="s">
        <v>1051</v>
      </c>
      <c r="D109" s="192"/>
      <c r="E109" s="192"/>
      <c r="F109" s="213" t="s">
        <v>1043</v>
      </c>
      <c r="G109" s="192"/>
      <c r="H109" s="192" t="s">
        <v>1083</v>
      </c>
      <c r="I109" s="192" t="s">
        <v>1053</v>
      </c>
      <c r="J109" s="192"/>
      <c r="K109" s="204"/>
    </row>
    <row r="110" spans="2:11" customFormat="1" ht="15" customHeight="1">
      <c r="B110" s="215"/>
      <c r="C110" s="192" t="s">
        <v>1062</v>
      </c>
      <c r="D110" s="192"/>
      <c r="E110" s="192"/>
      <c r="F110" s="213" t="s">
        <v>1049</v>
      </c>
      <c r="G110" s="192"/>
      <c r="H110" s="192" t="s">
        <v>1083</v>
      </c>
      <c r="I110" s="192" t="s">
        <v>1045</v>
      </c>
      <c r="J110" s="192">
        <v>50</v>
      </c>
      <c r="K110" s="204"/>
    </row>
    <row r="111" spans="2:11" customFormat="1" ht="15" customHeight="1">
      <c r="B111" s="215"/>
      <c r="C111" s="192" t="s">
        <v>1070</v>
      </c>
      <c r="D111" s="192"/>
      <c r="E111" s="192"/>
      <c r="F111" s="213" t="s">
        <v>1049</v>
      </c>
      <c r="G111" s="192"/>
      <c r="H111" s="192" t="s">
        <v>1083</v>
      </c>
      <c r="I111" s="192" t="s">
        <v>1045</v>
      </c>
      <c r="J111" s="192">
        <v>50</v>
      </c>
      <c r="K111" s="204"/>
    </row>
    <row r="112" spans="2:11" customFormat="1" ht="15" customHeight="1">
      <c r="B112" s="215"/>
      <c r="C112" s="192" t="s">
        <v>1068</v>
      </c>
      <c r="D112" s="192"/>
      <c r="E112" s="192"/>
      <c r="F112" s="213" t="s">
        <v>1049</v>
      </c>
      <c r="G112" s="192"/>
      <c r="H112" s="192" t="s">
        <v>1083</v>
      </c>
      <c r="I112" s="192" t="s">
        <v>1045</v>
      </c>
      <c r="J112" s="192">
        <v>50</v>
      </c>
      <c r="K112" s="204"/>
    </row>
    <row r="113" spans="2:11" customFormat="1" ht="15" customHeight="1">
      <c r="B113" s="215"/>
      <c r="C113" s="192" t="s">
        <v>60</v>
      </c>
      <c r="D113" s="192"/>
      <c r="E113" s="192"/>
      <c r="F113" s="213" t="s">
        <v>1043</v>
      </c>
      <c r="G113" s="192"/>
      <c r="H113" s="192" t="s">
        <v>1084</v>
      </c>
      <c r="I113" s="192" t="s">
        <v>1045</v>
      </c>
      <c r="J113" s="192">
        <v>20</v>
      </c>
      <c r="K113" s="204"/>
    </row>
    <row r="114" spans="2:11" customFormat="1" ht="15" customHeight="1">
      <c r="B114" s="215"/>
      <c r="C114" s="192" t="s">
        <v>1085</v>
      </c>
      <c r="D114" s="192"/>
      <c r="E114" s="192"/>
      <c r="F114" s="213" t="s">
        <v>1043</v>
      </c>
      <c r="G114" s="192"/>
      <c r="H114" s="192" t="s">
        <v>1086</v>
      </c>
      <c r="I114" s="192" t="s">
        <v>1045</v>
      </c>
      <c r="J114" s="192">
        <v>120</v>
      </c>
      <c r="K114" s="204"/>
    </row>
    <row r="115" spans="2:11" customFormat="1" ht="15" customHeight="1">
      <c r="B115" s="215"/>
      <c r="C115" s="192" t="s">
        <v>45</v>
      </c>
      <c r="D115" s="192"/>
      <c r="E115" s="192"/>
      <c r="F115" s="213" t="s">
        <v>1043</v>
      </c>
      <c r="G115" s="192"/>
      <c r="H115" s="192" t="s">
        <v>1087</v>
      </c>
      <c r="I115" s="192" t="s">
        <v>1078</v>
      </c>
      <c r="J115" s="192"/>
      <c r="K115" s="204"/>
    </row>
    <row r="116" spans="2:11" customFormat="1" ht="15" customHeight="1">
      <c r="B116" s="215"/>
      <c r="C116" s="192" t="s">
        <v>55</v>
      </c>
      <c r="D116" s="192"/>
      <c r="E116" s="192"/>
      <c r="F116" s="213" t="s">
        <v>1043</v>
      </c>
      <c r="G116" s="192"/>
      <c r="H116" s="192" t="s">
        <v>1088</v>
      </c>
      <c r="I116" s="192" t="s">
        <v>1078</v>
      </c>
      <c r="J116" s="192"/>
      <c r="K116" s="204"/>
    </row>
    <row r="117" spans="2:11" customFormat="1" ht="15" customHeight="1">
      <c r="B117" s="215"/>
      <c r="C117" s="192" t="s">
        <v>64</v>
      </c>
      <c r="D117" s="192"/>
      <c r="E117" s="192"/>
      <c r="F117" s="213" t="s">
        <v>1043</v>
      </c>
      <c r="G117" s="192"/>
      <c r="H117" s="192" t="s">
        <v>1089</v>
      </c>
      <c r="I117" s="192" t="s">
        <v>1090</v>
      </c>
      <c r="J117" s="192"/>
      <c r="K117" s="204"/>
    </row>
    <row r="118" spans="2:11" customFormat="1" ht="15" customHeight="1">
      <c r="B118" s="216"/>
      <c r="C118" s="222"/>
      <c r="D118" s="222"/>
      <c r="E118" s="222"/>
      <c r="F118" s="222"/>
      <c r="G118" s="222"/>
      <c r="H118" s="222"/>
      <c r="I118" s="222"/>
      <c r="J118" s="222"/>
      <c r="K118" s="218"/>
    </row>
    <row r="119" spans="2:11" customFormat="1" ht="18.75" customHeight="1">
      <c r="B119" s="223"/>
      <c r="C119" s="224"/>
      <c r="D119" s="224"/>
      <c r="E119" s="224"/>
      <c r="F119" s="225"/>
      <c r="G119" s="224"/>
      <c r="H119" s="224"/>
      <c r="I119" s="224"/>
      <c r="J119" s="224"/>
      <c r="K119" s="223"/>
    </row>
    <row r="120" spans="2:11" customFormat="1" ht="18.75" customHeight="1">
      <c r="B120" s="199"/>
      <c r="C120" s="199"/>
      <c r="D120" s="199"/>
      <c r="E120" s="199"/>
      <c r="F120" s="199"/>
      <c r="G120" s="199"/>
      <c r="H120" s="199"/>
      <c r="I120" s="199"/>
      <c r="J120" s="199"/>
      <c r="K120" s="199"/>
    </row>
    <row r="121" spans="2:11" customFormat="1" ht="7.5" customHeight="1">
      <c r="B121" s="226"/>
      <c r="C121" s="227"/>
      <c r="D121" s="227"/>
      <c r="E121" s="227"/>
      <c r="F121" s="227"/>
      <c r="G121" s="227"/>
      <c r="H121" s="227"/>
      <c r="I121" s="227"/>
      <c r="J121" s="227"/>
      <c r="K121" s="228"/>
    </row>
    <row r="122" spans="2:11" customFormat="1" ht="45" customHeight="1">
      <c r="B122" s="229"/>
      <c r="C122" s="309" t="s">
        <v>1091</v>
      </c>
      <c r="D122" s="309"/>
      <c r="E122" s="309"/>
      <c r="F122" s="309"/>
      <c r="G122" s="309"/>
      <c r="H122" s="309"/>
      <c r="I122" s="309"/>
      <c r="J122" s="309"/>
      <c r="K122" s="230"/>
    </row>
    <row r="123" spans="2:11" customFormat="1" ht="17.25" customHeight="1">
      <c r="B123" s="231"/>
      <c r="C123" s="205" t="s">
        <v>1037</v>
      </c>
      <c r="D123" s="205"/>
      <c r="E123" s="205"/>
      <c r="F123" s="205" t="s">
        <v>1038</v>
      </c>
      <c r="G123" s="206"/>
      <c r="H123" s="205" t="s">
        <v>61</v>
      </c>
      <c r="I123" s="205" t="s">
        <v>64</v>
      </c>
      <c r="J123" s="205" t="s">
        <v>1039</v>
      </c>
      <c r="K123" s="232"/>
    </row>
    <row r="124" spans="2:11" customFormat="1" ht="17.25" customHeight="1">
      <c r="B124" s="231"/>
      <c r="C124" s="207" t="s">
        <v>1040</v>
      </c>
      <c r="D124" s="207"/>
      <c r="E124" s="207"/>
      <c r="F124" s="208" t="s">
        <v>1041</v>
      </c>
      <c r="G124" s="209"/>
      <c r="H124" s="207"/>
      <c r="I124" s="207"/>
      <c r="J124" s="207" t="s">
        <v>1042</v>
      </c>
      <c r="K124" s="232"/>
    </row>
    <row r="125" spans="2:11" customFormat="1" ht="5.25" customHeight="1">
      <c r="B125" s="233"/>
      <c r="C125" s="210"/>
      <c r="D125" s="210"/>
      <c r="E125" s="210"/>
      <c r="F125" s="210"/>
      <c r="G125" s="234"/>
      <c r="H125" s="210"/>
      <c r="I125" s="210"/>
      <c r="J125" s="210"/>
      <c r="K125" s="235"/>
    </row>
    <row r="126" spans="2:11" customFormat="1" ht="15" customHeight="1">
      <c r="B126" s="233"/>
      <c r="C126" s="192" t="s">
        <v>1046</v>
      </c>
      <c r="D126" s="212"/>
      <c r="E126" s="212"/>
      <c r="F126" s="213" t="s">
        <v>1043</v>
      </c>
      <c r="G126" s="192"/>
      <c r="H126" s="192" t="s">
        <v>1083</v>
      </c>
      <c r="I126" s="192" t="s">
        <v>1045</v>
      </c>
      <c r="J126" s="192">
        <v>120</v>
      </c>
      <c r="K126" s="236"/>
    </row>
    <row r="127" spans="2:11" customFormat="1" ht="15" customHeight="1">
      <c r="B127" s="233"/>
      <c r="C127" s="192" t="s">
        <v>1092</v>
      </c>
      <c r="D127" s="192"/>
      <c r="E127" s="192"/>
      <c r="F127" s="213" t="s">
        <v>1043</v>
      </c>
      <c r="G127" s="192"/>
      <c r="H127" s="192" t="s">
        <v>1093</v>
      </c>
      <c r="I127" s="192" t="s">
        <v>1045</v>
      </c>
      <c r="J127" s="192" t="s">
        <v>1094</v>
      </c>
      <c r="K127" s="236"/>
    </row>
    <row r="128" spans="2:11" customFormat="1" ht="15" customHeight="1">
      <c r="B128" s="233"/>
      <c r="C128" s="192" t="s">
        <v>991</v>
      </c>
      <c r="D128" s="192"/>
      <c r="E128" s="192"/>
      <c r="F128" s="213" t="s">
        <v>1043</v>
      </c>
      <c r="G128" s="192"/>
      <c r="H128" s="192" t="s">
        <v>1095</v>
      </c>
      <c r="I128" s="192" t="s">
        <v>1045</v>
      </c>
      <c r="J128" s="192" t="s">
        <v>1094</v>
      </c>
      <c r="K128" s="236"/>
    </row>
    <row r="129" spans="2:11" customFormat="1" ht="15" customHeight="1">
      <c r="B129" s="233"/>
      <c r="C129" s="192" t="s">
        <v>1054</v>
      </c>
      <c r="D129" s="192"/>
      <c r="E129" s="192"/>
      <c r="F129" s="213" t="s">
        <v>1049</v>
      </c>
      <c r="G129" s="192"/>
      <c r="H129" s="192" t="s">
        <v>1055</v>
      </c>
      <c r="I129" s="192" t="s">
        <v>1045</v>
      </c>
      <c r="J129" s="192">
        <v>15</v>
      </c>
      <c r="K129" s="236"/>
    </row>
    <row r="130" spans="2:11" customFormat="1" ht="15" customHeight="1">
      <c r="B130" s="233"/>
      <c r="C130" s="192" t="s">
        <v>1056</v>
      </c>
      <c r="D130" s="192"/>
      <c r="E130" s="192"/>
      <c r="F130" s="213" t="s">
        <v>1049</v>
      </c>
      <c r="G130" s="192"/>
      <c r="H130" s="192" t="s">
        <v>1057</v>
      </c>
      <c r="I130" s="192" t="s">
        <v>1045</v>
      </c>
      <c r="J130" s="192">
        <v>15</v>
      </c>
      <c r="K130" s="236"/>
    </row>
    <row r="131" spans="2:11" customFormat="1" ht="15" customHeight="1">
      <c r="B131" s="233"/>
      <c r="C131" s="192" t="s">
        <v>1058</v>
      </c>
      <c r="D131" s="192"/>
      <c r="E131" s="192"/>
      <c r="F131" s="213" t="s">
        <v>1049</v>
      </c>
      <c r="G131" s="192"/>
      <c r="H131" s="192" t="s">
        <v>1059</v>
      </c>
      <c r="I131" s="192" t="s">
        <v>1045</v>
      </c>
      <c r="J131" s="192">
        <v>20</v>
      </c>
      <c r="K131" s="236"/>
    </row>
    <row r="132" spans="2:11" customFormat="1" ht="15" customHeight="1">
      <c r="B132" s="233"/>
      <c r="C132" s="192" t="s">
        <v>1060</v>
      </c>
      <c r="D132" s="192"/>
      <c r="E132" s="192"/>
      <c r="F132" s="213" t="s">
        <v>1049</v>
      </c>
      <c r="G132" s="192"/>
      <c r="H132" s="192" t="s">
        <v>1061</v>
      </c>
      <c r="I132" s="192" t="s">
        <v>1045</v>
      </c>
      <c r="J132" s="192">
        <v>20</v>
      </c>
      <c r="K132" s="236"/>
    </row>
    <row r="133" spans="2:11" customFormat="1" ht="15" customHeight="1">
      <c r="B133" s="233"/>
      <c r="C133" s="192" t="s">
        <v>1048</v>
      </c>
      <c r="D133" s="192"/>
      <c r="E133" s="192"/>
      <c r="F133" s="213" t="s">
        <v>1049</v>
      </c>
      <c r="G133" s="192"/>
      <c r="H133" s="192" t="s">
        <v>1083</v>
      </c>
      <c r="I133" s="192" t="s">
        <v>1045</v>
      </c>
      <c r="J133" s="192">
        <v>50</v>
      </c>
      <c r="K133" s="236"/>
    </row>
    <row r="134" spans="2:11" customFormat="1" ht="15" customHeight="1">
      <c r="B134" s="233"/>
      <c r="C134" s="192" t="s">
        <v>1062</v>
      </c>
      <c r="D134" s="192"/>
      <c r="E134" s="192"/>
      <c r="F134" s="213" t="s">
        <v>1049</v>
      </c>
      <c r="G134" s="192"/>
      <c r="H134" s="192" t="s">
        <v>1083</v>
      </c>
      <c r="I134" s="192" t="s">
        <v>1045</v>
      </c>
      <c r="J134" s="192">
        <v>50</v>
      </c>
      <c r="K134" s="236"/>
    </row>
    <row r="135" spans="2:11" customFormat="1" ht="15" customHeight="1">
      <c r="B135" s="233"/>
      <c r="C135" s="192" t="s">
        <v>1068</v>
      </c>
      <c r="D135" s="192"/>
      <c r="E135" s="192"/>
      <c r="F135" s="213" t="s">
        <v>1049</v>
      </c>
      <c r="G135" s="192"/>
      <c r="H135" s="192" t="s">
        <v>1083</v>
      </c>
      <c r="I135" s="192" t="s">
        <v>1045</v>
      </c>
      <c r="J135" s="192">
        <v>50</v>
      </c>
      <c r="K135" s="236"/>
    </row>
    <row r="136" spans="2:11" customFormat="1" ht="15" customHeight="1">
      <c r="B136" s="233"/>
      <c r="C136" s="192" t="s">
        <v>1070</v>
      </c>
      <c r="D136" s="192"/>
      <c r="E136" s="192"/>
      <c r="F136" s="213" t="s">
        <v>1049</v>
      </c>
      <c r="G136" s="192"/>
      <c r="H136" s="192" t="s">
        <v>1083</v>
      </c>
      <c r="I136" s="192" t="s">
        <v>1045</v>
      </c>
      <c r="J136" s="192">
        <v>50</v>
      </c>
      <c r="K136" s="236"/>
    </row>
    <row r="137" spans="2:11" customFormat="1" ht="15" customHeight="1">
      <c r="B137" s="233"/>
      <c r="C137" s="192" t="s">
        <v>1071</v>
      </c>
      <c r="D137" s="192"/>
      <c r="E137" s="192"/>
      <c r="F137" s="213" t="s">
        <v>1049</v>
      </c>
      <c r="G137" s="192"/>
      <c r="H137" s="192" t="s">
        <v>1096</v>
      </c>
      <c r="I137" s="192" t="s">
        <v>1045</v>
      </c>
      <c r="J137" s="192">
        <v>255</v>
      </c>
      <c r="K137" s="236"/>
    </row>
    <row r="138" spans="2:11" customFormat="1" ht="15" customHeight="1">
      <c r="B138" s="233"/>
      <c r="C138" s="192" t="s">
        <v>1073</v>
      </c>
      <c r="D138" s="192"/>
      <c r="E138" s="192"/>
      <c r="F138" s="213" t="s">
        <v>1043</v>
      </c>
      <c r="G138" s="192"/>
      <c r="H138" s="192" t="s">
        <v>1097</v>
      </c>
      <c r="I138" s="192" t="s">
        <v>1075</v>
      </c>
      <c r="J138" s="192"/>
      <c r="K138" s="236"/>
    </row>
    <row r="139" spans="2:11" customFormat="1" ht="15" customHeight="1">
      <c r="B139" s="233"/>
      <c r="C139" s="192" t="s">
        <v>1076</v>
      </c>
      <c r="D139" s="192"/>
      <c r="E139" s="192"/>
      <c r="F139" s="213" t="s">
        <v>1043</v>
      </c>
      <c r="G139" s="192"/>
      <c r="H139" s="192" t="s">
        <v>1098</v>
      </c>
      <c r="I139" s="192" t="s">
        <v>1078</v>
      </c>
      <c r="J139" s="192"/>
      <c r="K139" s="236"/>
    </row>
    <row r="140" spans="2:11" customFormat="1" ht="15" customHeight="1">
      <c r="B140" s="233"/>
      <c r="C140" s="192" t="s">
        <v>1079</v>
      </c>
      <c r="D140" s="192"/>
      <c r="E140" s="192"/>
      <c r="F140" s="213" t="s">
        <v>1043</v>
      </c>
      <c r="G140" s="192"/>
      <c r="H140" s="192" t="s">
        <v>1079</v>
      </c>
      <c r="I140" s="192" t="s">
        <v>1078</v>
      </c>
      <c r="J140" s="192"/>
      <c r="K140" s="236"/>
    </row>
    <row r="141" spans="2:11" customFormat="1" ht="15" customHeight="1">
      <c r="B141" s="233"/>
      <c r="C141" s="192" t="s">
        <v>45</v>
      </c>
      <c r="D141" s="192"/>
      <c r="E141" s="192"/>
      <c r="F141" s="213" t="s">
        <v>1043</v>
      </c>
      <c r="G141" s="192"/>
      <c r="H141" s="192" t="s">
        <v>1099</v>
      </c>
      <c r="I141" s="192" t="s">
        <v>1078</v>
      </c>
      <c r="J141" s="192"/>
      <c r="K141" s="236"/>
    </row>
    <row r="142" spans="2:11" customFormat="1" ht="15" customHeight="1">
      <c r="B142" s="233"/>
      <c r="C142" s="192" t="s">
        <v>1100</v>
      </c>
      <c r="D142" s="192"/>
      <c r="E142" s="192"/>
      <c r="F142" s="213" t="s">
        <v>1043</v>
      </c>
      <c r="G142" s="192"/>
      <c r="H142" s="192" t="s">
        <v>1101</v>
      </c>
      <c r="I142" s="192" t="s">
        <v>1078</v>
      </c>
      <c r="J142" s="192"/>
      <c r="K142" s="236"/>
    </row>
    <row r="143" spans="2:11" customFormat="1" ht="15" customHeight="1">
      <c r="B143" s="237"/>
      <c r="C143" s="238"/>
      <c r="D143" s="238"/>
      <c r="E143" s="238"/>
      <c r="F143" s="238"/>
      <c r="G143" s="238"/>
      <c r="H143" s="238"/>
      <c r="I143" s="238"/>
      <c r="J143" s="238"/>
      <c r="K143" s="239"/>
    </row>
    <row r="144" spans="2:11" customFormat="1" ht="18.75" customHeight="1">
      <c r="B144" s="224"/>
      <c r="C144" s="224"/>
      <c r="D144" s="224"/>
      <c r="E144" s="224"/>
      <c r="F144" s="225"/>
      <c r="G144" s="224"/>
      <c r="H144" s="224"/>
      <c r="I144" s="224"/>
      <c r="J144" s="224"/>
      <c r="K144" s="224"/>
    </row>
    <row r="145" spans="2:11" customFormat="1" ht="18.75" customHeight="1">
      <c r="B145" s="199"/>
      <c r="C145" s="199"/>
      <c r="D145" s="199"/>
      <c r="E145" s="199"/>
      <c r="F145" s="199"/>
      <c r="G145" s="199"/>
      <c r="H145" s="199"/>
      <c r="I145" s="199"/>
      <c r="J145" s="199"/>
      <c r="K145" s="199"/>
    </row>
    <row r="146" spans="2:11" customFormat="1" ht="7.5" customHeight="1">
      <c r="B146" s="200"/>
      <c r="C146" s="201"/>
      <c r="D146" s="201"/>
      <c r="E146" s="201"/>
      <c r="F146" s="201"/>
      <c r="G146" s="201"/>
      <c r="H146" s="201"/>
      <c r="I146" s="201"/>
      <c r="J146" s="201"/>
      <c r="K146" s="202"/>
    </row>
    <row r="147" spans="2:11" customFormat="1" ht="45" customHeight="1">
      <c r="B147" s="203"/>
      <c r="C147" s="311" t="s">
        <v>1102</v>
      </c>
      <c r="D147" s="311"/>
      <c r="E147" s="311"/>
      <c r="F147" s="311"/>
      <c r="G147" s="311"/>
      <c r="H147" s="311"/>
      <c r="I147" s="311"/>
      <c r="J147" s="311"/>
      <c r="K147" s="204"/>
    </row>
    <row r="148" spans="2:11" customFormat="1" ht="17.25" customHeight="1">
      <c r="B148" s="203"/>
      <c r="C148" s="205" t="s">
        <v>1037</v>
      </c>
      <c r="D148" s="205"/>
      <c r="E148" s="205"/>
      <c r="F148" s="205" t="s">
        <v>1038</v>
      </c>
      <c r="G148" s="206"/>
      <c r="H148" s="205" t="s">
        <v>61</v>
      </c>
      <c r="I148" s="205" t="s">
        <v>64</v>
      </c>
      <c r="J148" s="205" t="s">
        <v>1039</v>
      </c>
      <c r="K148" s="204"/>
    </row>
    <row r="149" spans="2:11" customFormat="1" ht="17.25" customHeight="1">
      <c r="B149" s="203"/>
      <c r="C149" s="207" t="s">
        <v>1040</v>
      </c>
      <c r="D149" s="207"/>
      <c r="E149" s="207"/>
      <c r="F149" s="208" t="s">
        <v>1041</v>
      </c>
      <c r="G149" s="209"/>
      <c r="H149" s="207"/>
      <c r="I149" s="207"/>
      <c r="J149" s="207" t="s">
        <v>1042</v>
      </c>
      <c r="K149" s="204"/>
    </row>
    <row r="150" spans="2:11" customFormat="1" ht="5.25" customHeight="1">
      <c r="B150" s="215"/>
      <c r="C150" s="210"/>
      <c r="D150" s="210"/>
      <c r="E150" s="210"/>
      <c r="F150" s="210"/>
      <c r="G150" s="211"/>
      <c r="H150" s="210"/>
      <c r="I150" s="210"/>
      <c r="J150" s="210"/>
      <c r="K150" s="236"/>
    </row>
    <row r="151" spans="2:11" customFormat="1" ht="15" customHeight="1">
      <c r="B151" s="215"/>
      <c r="C151" s="240" t="s">
        <v>1046</v>
      </c>
      <c r="D151" s="192"/>
      <c r="E151" s="192"/>
      <c r="F151" s="241" t="s">
        <v>1043</v>
      </c>
      <c r="G151" s="192"/>
      <c r="H151" s="240" t="s">
        <v>1083</v>
      </c>
      <c r="I151" s="240" t="s">
        <v>1045</v>
      </c>
      <c r="J151" s="240">
        <v>120</v>
      </c>
      <c r="K151" s="236"/>
    </row>
    <row r="152" spans="2:11" customFormat="1" ht="15" customHeight="1">
      <c r="B152" s="215"/>
      <c r="C152" s="240" t="s">
        <v>1092</v>
      </c>
      <c r="D152" s="192"/>
      <c r="E152" s="192"/>
      <c r="F152" s="241" t="s">
        <v>1043</v>
      </c>
      <c r="G152" s="192"/>
      <c r="H152" s="240" t="s">
        <v>1103</v>
      </c>
      <c r="I152" s="240" t="s">
        <v>1045</v>
      </c>
      <c r="J152" s="240" t="s">
        <v>1094</v>
      </c>
      <c r="K152" s="236"/>
    </row>
    <row r="153" spans="2:11" customFormat="1" ht="15" customHeight="1">
      <c r="B153" s="215"/>
      <c r="C153" s="240" t="s">
        <v>991</v>
      </c>
      <c r="D153" s="192"/>
      <c r="E153" s="192"/>
      <c r="F153" s="241" t="s">
        <v>1043</v>
      </c>
      <c r="G153" s="192"/>
      <c r="H153" s="240" t="s">
        <v>1104</v>
      </c>
      <c r="I153" s="240" t="s">
        <v>1045</v>
      </c>
      <c r="J153" s="240" t="s">
        <v>1094</v>
      </c>
      <c r="K153" s="236"/>
    </row>
    <row r="154" spans="2:11" customFormat="1" ht="15" customHeight="1">
      <c r="B154" s="215"/>
      <c r="C154" s="240" t="s">
        <v>1048</v>
      </c>
      <c r="D154" s="192"/>
      <c r="E154" s="192"/>
      <c r="F154" s="241" t="s">
        <v>1049</v>
      </c>
      <c r="G154" s="192"/>
      <c r="H154" s="240" t="s">
        <v>1083</v>
      </c>
      <c r="I154" s="240" t="s">
        <v>1045</v>
      </c>
      <c r="J154" s="240">
        <v>50</v>
      </c>
      <c r="K154" s="236"/>
    </row>
    <row r="155" spans="2:11" customFormat="1" ht="15" customHeight="1">
      <c r="B155" s="215"/>
      <c r="C155" s="240" t="s">
        <v>1051</v>
      </c>
      <c r="D155" s="192"/>
      <c r="E155" s="192"/>
      <c r="F155" s="241" t="s">
        <v>1043</v>
      </c>
      <c r="G155" s="192"/>
      <c r="H155" s="240" t="s">
        <v>1083</v>
      </c>
      <c r="I155" s="240" t="s">
        <v>1053</v>
      </c>
      <c r="J155" s="240"/>
      <c r="K155" s="236"/>
    </row>
    <row r="156" spans="2:11" customFormat="1" ht="15" customHeight="1">
      <c r="B156" s="215"/>
      <c r="C156" s="240" t="s">
        <v>1062</v>
      </c>
      <c r="D156" s="192"/>
      <c r="E156" s="192"/>
      <c r="F156" s="241" t="s">
        <v>1049</v>
      </c>
      <c r="G156" s="192"/>
      <c r="H156" s="240" t="s">
        <v>1083</v>
      </c>
      <c r="I156" s="240" t="s">
        <v>1045</v>
      </c>
      <c r="J156" s="240">
        <v>50</v>
      </c>
      <c r="K156" s="236"/>
    </row>
    <row r="157" spans="2:11" customFormat="1" ht="15" customHeight="1">
      <c r="B157" s="215"/>
      <c r="C157" s="240" t="s">
        <v>1070</v>
      </c>
      <c r="D157" s="192"/>
      <c r="E157" s="192"/>
      <c r="F157" s="241" t="s">
        <v>1049</v>
      </c>
      <c r="G157" s="192"/>
      <c r="H157" s="240" t="s">
        <v>1083</v>
      </c>
      <c r="I157" s="240" t="s">
        <v>1045</v>
      </c>
      <c r="J157" s="240">
        <v>50</v>
      </c>
      <c r="K157" s="236"/>
    </row>
    <row r="158" spans="2:11" customFormat="1" ht="15" customHeight="1">
      <c r="B158" s="215"/>
      <c r="C158" s="240" t="s">
        <v>1068</v>
      </c>
      <c r="D158" s="192"/>
      <c r="E158" s="192"/>
      <c r="F158" s="241" t="s">
        <v>1049</v>
      </c>
      <c r="G158" s="192"/>
      <c r="H158" s="240" t="s">
        <v>1083</v>
      </c>
      <c r="I158" s="240" t="s">
        <v>1045</v>
      </c>
      <c r="J158" s="240">
        <v>50</v>
      </c>
      <c r="K158" s="236"/>
    </row>
    <row r="159" spans="2:11" customFormat="1" ht="15" customHeight="1">
      <c r="B159" s="215"/>
      <c r="C159" s="240" t="s">
        <v>106</v>
      </c>
      <c r="D159" s="192"/>
      <c r="E159" s="192"/>
      <c r="F159" s="241" t="s">
        <v>1043</v>
      </c>
      <c r="G159" s="192"/>
      <c r="H159" s="240" t="s">
        <v>1105</v>
      </c>
      <c r="I159" s="240" t="s">
        <v>1045</v>
      </c>
      <c r="J159" s="240" t="s">
        <v>1106</v>
      </c>
      <c r="K159" s="236"/>
    </row>
    <row r="160" spans="2:11" customFormat="1" ht="15" customHeight="1">
      <c r="B160" s="215"/>
      <c r="C160" s="240" t="s">
        <v>1107</v>
      </c>
      <c r="D160" s="192"/>
      <c r="E160" s="192"/>
      <c r="F160" s="241" t="s">
        <v>1043</v>
      </c>
      <c r="G160" s="192"/>
      <c r="H160" s="240" t="s">
        <v>1108</v>
      </c>
      <c r="I160" s="240" t="s">
        <v>1078</v>
      </c>
      <c r="J160" s="240"/>
      <c r="K160" s="236"/>
    </row>
    <row r="161" spans="2:11" customFormat="1" ht="15" customHeight="1">
      <c r="B161" s="242"/>
      <c r="C161" s="222"/>
      <c r="D161" s="222"/>
      <c r="E161" s="222"/>
      <c r="F161" s="222"/>
      <c r="G161" s="222"/>
      <c r="H161" s="222"/>
      <c r="I161" s="222"/>
      <c r="J161" s="222"/>
      <c r="K161" s="243"/>
    </row>
    <row r="162" spans="2:11" customFormat="1" ht="18.75" customHeight="1">
      <c r="B162" s="224"/>
      <c r="C162" s="234"/>
      <c r="D162" s="234"/>
      <c r="E162" s="234"/>
      <c r="F162" s="244"/>
      <c r="G162" s="234"/>
      <c r="H162" s="234"/>
      <c r="I162" s="234"/>
      <c r="J162" s="234"/>
      <c r="K162" s="224"/>
    </row>
    <row r="163" spans="2:11" customFormat="1" ht="18.75" customHeight="1">
      <c r="B163" s="199"/>
      <c r="C163" s="199"/>
      <c r="D163" s="199"/>
      <c r="E163" s="199"/>
      <c r="F163" s="199"/>
      <c r="G163" s="199"/>
      <c r="H163" s="199"/>
      <c r="I163" s="199"/>
      <c r="J163" s="199"/>
      <c r="K163" s="199"/>
    </row>
    <row r="164" spans="2:11" customFormat="1" ht="7.5" customHeight="1">
      <c r="B164" s="181"/>
      <c r="C164" s="182"/>
      <c r="D164" s="182"/>
      <c r="E164" s="182"/>
      <c r="F164" s="182"/>
      <c r="G164" s="182"/>
      <c r="H164" s="182"/>
      <c r="I164" s="182"/>
      <c r="J164" s="182"/>
      <c r="K164" s="183"/>
    </row>
    <row r="165" spans="2:11" customFormat="1" ht="45" customHeight="1">
      <c r="B165" s="184"/>
      <c r="C165" s="309" t="s">
        <v>1109</v>
      </c>
      <c r="D165" s="309"/>
      <c r="E165" s="309"/>
      <c r="F165" s="309"/>
      <c r="G165" s="309"/>
      <c r="H165" s="309"/>
      <c r="I165" s="309"/>
      <c r="J165" s="309"/>
      <c r="K165" s="185"/>
    </row>
    <row r="166" spans="2:11" customFormat="1" ht="17.25" customHeight="1">
      <c r="B166" s="184"/>
      <c r="C166" s="205" t="s">
        <v>1037</v>
      </c>
      <c r="D166" s="205"/>
      <c r="E166" s="205"/>
      <c r="F166" s="205" t="s">
        <v>1038</v>
      </c>
      <c r="G166" s="245"/>
      <c r="H166" s="246" t="s">
        <v>61</v>
      </c>
      <c r="I166" s="246" t="s">
        <v>64</v>
      </c>
      <c r="J166" s="205" t="s">
        <v>1039</v>
      </c>
      <c r="K166" s="185"/>
    </row>
    <row r="167" spans="2:11" customFormat="1" ht="17.25" customHeight="1">
      <c r="B167" s="186"/>
      <c r="C167" s="207" t="s">
        <v>1040</v>
      </c>
      <c r="D167" s="207"/>
      <c r="E167" s="207"/>
      <c r="F167" s="208" t="s">
        <v>1041</v>
      </c>
      <c r="G167" s="247"/>
      <c r="H167" s="248"/>
      <c r="I167" s="248"/>
      <c r="J167" s="207" t="s">
        <v>1042</v>
      </c>
      <c r="K167" s="187"/>
    </row>
    <row r="168" spans="2:11" customFormat="1" ht="5.25" customHeight="1">
      <c r="B168" s="215"/>
      <c r="C168" s="210"/>
      <c r="D168" s="210"/>
      <c r="E168" s="210"/>
      <c r="F168" s="210"/>
      <c r="G168" s="211"/>
      <c r="H168" s="210"/>
      <c r="I168" s="210"/>
      <c r="J168" s="210"/>
      <c r="K168" s="236"/>
    </row>
    <row r="169" spans="2:11" customFormat="1" ht="15" customHeight="1">
      <c r="B169" s="215"/>
      <c r="C169" s="192" t="s">
        <v>1046</v>
      </c>
      <c r="D169" s="192"/>
      <c r="E169" s="192"/>
      <c r="F169" s="213" t="s">
        <v>1043</v>
      </c>
      <c r="G169" s="192"/>
      <c r="H169" s="192" t="s">
        <v>1083</v>
      </c>
      <c r="I169" s="192" t="s">
        <v>1045</v>
      </c>
      <c r="J169" s="192">
        <v>120</v>
      </c>
      <c r="K169" s="236"/>
    </row>
    <row r="170" spans="2:11" customFormat="1" ht="15" customHeight="1">
      <c r="B170" s="215"/>
      <c r="C170" s="192" t="s">
        <v>1092</v>
      </c>
      <c r="D170" s="192"/>
      <c r="E170" s="192"/>
      <c r="F170" s="213" t="s">
        <v>1043</v>
      </c>
      <c r="G170" s="192"/>
      <c r="H170" s="192" t="s">
        <v>1093</v>
      </c>
      <c r="I170" s="192" t="s">
        <v>1045</v>
      </c>
      <c r="J170" s="192" t="s">
        <v>1094</v>
      </c>
      <c r="K170" s="236"/>
    </row>
    <row r="171" spans="2:11" customFormat="1" ht="15" customHeight="1">
      <c r="B171" s="215"/>
      <c r="C171" s="192" t="s">
        <v>991</v>
      </c>
      <c r="D171" s="192"/>
      <c r="E171" s="192"/>
      <c r="F171" s="213" t="s">
        <v>1043</v>
      </c>
      <c r="G171" s="192"/>
      <c r="H171" s="192" t="s">
        <v>1110</v>
      </c>
      <c r="I171" s="192" t="s">
        <v>1045</v>
      </c>
      <c r="J171" s="192" t="s">
        <v>1094</v>
      </c>
      <c r="K171" s="236"/>
    </row>
    <row r="172" spans="2:11" customFormat="1" ht="15" customHeight="1">
      <c r="B172" s="215"/>
      <c r="C172" s="192" t="s">
        <v>1048</v>
      </c>
      <c r="D172" s="192"/>
      <c r="E172" s="192"/>
      <c r="F172" s="213" t="s">
        <v>1049</v>
      </c>
      <c r="G172" s="192"/>
      <c r="H172" s="192" t="s">
        <v>1110</v>
      </c>
      <c r="I172" s="192" t="s">
        <v>1045</v>
      </c>
      <c r="J172" s="192">
        <v>50</v>
      </c>
      <c r="K172" s="236"/>
    </row>
    <row r="173" spans="2:11" customFormat="1" ht="15" customHeight="1">
      <c r="B173" s="215"/>
      <c r="C173" s="192" t="s">
        <v>1051</v>
      </c>
      <c r="D173" s="192"/>
      <c r="E173" s="192"/>
      <c r="F173" s="213" t="s">
        <v>1043</v>
      </c>
      <c r="G173" s="192"/>
      <c r="H173" s="192" t="s">
        <v>1110</v>
      </c>
      <c r="I173" s="192" t="s">
        <v>1053</v>
      </c>
      <c r="J173" s="192"/>
      <c r="K173" s="236"/>
    </row>
    <row r="174" spans="2:11" customFormat="1" ht="15" customHeight="1">
      <c r="B174" s="215"/>
      <c r="C174" s="192" t="s">
        <v>1062</v>
      </c>
      <c r="D174" s="192"/>
      <c r="E174" s="192"/>
      <c r="F174" s="213" t="s">
        <v>1049</v>
      </c>
      <c r="G174" s="192"/>
      <c r="H174" s="192" t="s">
        <v>1110</v>
      </c>
      <c r="I174" s="192" t="s">
        <v>1045</v>
      </c>
      <c r="J174" s="192">
        <v>50</v>
      </c>
      <c r="K174" s="236"/>
    </row>
    <row r="175" spans="2:11" customFormat="1" ht="15" customHeight="1">
      <c r="B175" s="215"/>
      <c r="C175" s="192" t="s">
        <v>1070</v>
      </c>
      <c r="D175" s="192"/>
      <c r="E175" s="192"/>
      <c r="F175" s="213" t="s">
        <v>1049</v>
      </c>
      <c r="G175" s="192"/>
      <c r="H175" s="192" t="s">
        <v>1110</v>
      </c>
      <c r="I175" s="192" t="s">
        <v>1045</v>
      </c>
      <c r="J175" s="192">
        <v>50</v>
      </c>
      <c r="K175" s="236"/>
    </row>
    <row r="176" spans="2:11" customFormat="1" ht="15" customHeight="1">
      <c r="B176" s="215"/>
      <c r="C176" s="192" t="s">
        <v>1068</v>
      </c>
      <c r="D176" s="192"/>
      <c r="E176" s="192"/>
      <c r="F176" s="213" t="s">
        <v>1049</v>
      </c>
      <c r="G176" s="192"/>
      <c r="H176" s="192" t="s">
        <v>1110</v>
      </c>
      <c r="I176" s="192" t="s">
        <v>1045</v>
      </c>
      <c r="J176" s="192">
        <v>50</v>
      </c>
      <c r="K176" s="236"/>
    </row>
    <row r="177" spans="2:11" customFormat="1" ht="15" customHeight="1">
      <c r="B177" s="215"/>
      <c r="C177" s="192" t="s">
        <v>114</v>
      </c>
      <c r="D177" s="192"/>
      <c r="E177" s="192"/>
      <c r="F177" s="213" t="s">
        <v>1043</v>
      </c>
      <c r="G177" s="192"/>
      <c r="H177" s="192" t="s">
        <v>1111</v>
      </c>
      <c r="I177" s="192" t="s">
        <v>1112</v>
      </c>
      <c r="J177" s="192"/>
      <c r="K177" s="236"/>
    </row>
    <row r="178" spans="2:11" customFormat="1" ht="15" customHeight="1">
      <c r="B178" s="215"/>
      <c r="C178" s="192" t="s">
        <v>64</v>
      </c>
      <c r="D178" s="192"/>
      <c r="E178" s="192"/>
      <c r="F178" s="213" t="s">
        <v>1043</v>
      </c>
      <c r="G178" s="192"/>
      <c r="H178" s="192" t="s">
        <v>1113</v>
      </c>
      <c r="I178" s="192" t="s">
        <v>1114</v>
      </c>
      <c r="J178" s="192">
        <v>1</v>
      </c>
      <c r="K178" s="236"/>
    </row>
    <row r="179" spans="2:11" customFormat="1" ht="15" customHeight="1">
      <c r="B179" s="215"/>
      <c r="C179" s="192" t="s">
        <v>60</v>
      </c>
      <c r="D179" s="192"/>
      <c r="E179" s="192"/>
      <c r="F179" s="213" t="s">
        <v>1043</v>
      </c>
      <c r="G179" s="192"/>
      <c r="H179" s="192" t="s">
        <v>1115</v>
      </c>
      <c r="I179" s="192" t="s">
        <v>1045</v>
      </c>
      <c r="J179" s="192">
        <v>20</v>
      </c>
      <c r="K179" s="236"/>
    </row>
    <row r="180" spans="2:11" customFormat="1" ht="15" customHeight="1">
      <c r="B180" s="215"/>
      <c r="C180" s="192" t="s">
        <v>61</v>
      </c>
      <c r="D180" s="192"/>
      <c r="E180" s="192"/>
      <c r="F180" s="213" t="s">
        <v>1043</v>
      </c>
      <c r="G180" s="192"/>
      <c r="H180" s="192" t="s">
        <v>1116</v>
      </c>
      <c r="I180" s="192" t="s">
        <v>1045</v>
      </c>
      <c r="J180" s="192">
        <v>255</v>
      </c>
      <c r="K180" s="236"/>
    </row>
    <row r="181" spans="2:11" customFormat="1" ht="15" customHeight="1">
      <c r="B181" s="215"/>
      <c r="C181" s="192" t="s">
        <v>115</v>
      </c>
      <c r="D181" s="192"/>
      <c r="E181" s="192"/>
      <c r="F181" s="213" t="s">
        <v>1043</v>
      </c>
      <c r="G181" s="192"/>
      <c r="H181" s="192" t="s">
        <v>1007</v>
      </c>
      <c r="I181" s="192" t="s">
        <v>1045</v>
      </c>
      <c r="J181" s="192">
        <v>10</v>
      </c>
      <c r="K181" s="236"/>
    </row>
    <row r="182" spans="2:11" customFormat="1" ht="15" customHeight="1">
      <c r="B182" s="215"/>
      <c r="C182" s="192" t="s">
        <v>116</v>
      </c>
      <c r="D182" s="192"/>
      <c r="E182" s="192"/>
      <c r="F182" s="213" t="s">
        <v>1043</v>
      </c>
      <c r="G182" s="192"/>
      <c r="H182" s="192" t="s">
        <v>1117</v>
      </c>
      <c r="I182" s="192" t="s">
        <v>1078</v>
      </c>
      <c r="J182" s="192"/>
      <c r="K182" s="236"/>
    </row>
    <row r="183" spans="2:11" customFormat="1" ht="15" customHeight="1">
      <c r="B183" s="215"/>
      <c r="C183" s="192" t="s">
        <v>1118</v>
      </c>
      <c r="D183" s="192"/>
      <c r="E183" s="192"/>
      <c r="F183" s="213" t="s">
        <v>1043</v>
      </c>
      <c r="G183" s="192"/>
      <c r="H183" s="192" t="s">
        <v>1119</v>
      </c>
      <c r="I183" s="192" t="s">
        <v>1078</v>
      </c>
      <c r="J183" s="192"/>
      <c r="K183" s="236"/>
    </row>
    <row r="184" spans="2:11" customFormat="1" ht="15" customHeight="1">
      <c r="B184" s="215"/>
      <c r="C184" s="192" t="s">
        <v>1107</v>
      </c>
      <c r="D184" s="192"/>
      <c r="E184" s="192"/>
      <c r="F184" s="213" t="s">
        <v>1043</v>
      </c>
      <c r="G184" s="192"/>
      <c r="H184" s="192" t="s">
        <v>1120</v>
      </c>
      <c r="I184" s="192" t="s">
        <v>1078</v>
      </c>
      <c r="J184" s="192"/>
      <c r="K184" s="236"/>
    </row>
    <row r="185" spans="2:11" customFormat="1" ht="15" customHeight="1">
      <c r="B185" s="215"/>
      <c r="C185" s="192" t="s">
        <v>118</v>
      </c>
      <c r="D185" s="192"/>
      <c r="E185" s="192"/>
      <c r="F185" s="213" t="s">
        <v>1049</v>
      </c>
      <c r="G185" s="192"/>
      <c r="H185" s="192" t="s">
        <v>1121</v>
      </c>
      <c r="I185" s="192" t="s">
        <v>1045</v>
      </c>
      <c r="J185" s="192">
        <v>50</v>
      </c>
      <c r="K185" s="236"/>
    </row>
    <row r="186" spans="2:11" customFormat="1" ht="15" customHeight="1">
      <c r="B186" s="215"/>
      <c r="C186" s="192" t="s">
        <v>1122</v>
      </c>
      <c r="D186" s="192"/>
      <c r="E186" s="192"/>
      <c r="F186" s="213" t="s">
        <v>1049</v>
      </c>
      <c r="G186" s="192"/>
      <c r="H186" s="192" t="s">
        <v>1123</v>
      </c>
      <c r="I186" s="192" t="s">
        <v>1124</v>
      </c>
      <c r="J186" s="192"/>
      <c r="K186" s="236"/>
    </row>
    <row r="187" spans="2:11" customFormat="1" ht="15" customHeight="1">
      <c r="B187" s="215"/>
      <c r="C187" s="192" t="s">
        <v>1125</v>
      </c>
      <c r="D187" s="192"/>
      <c r="E187" s="192"/>
      <c r="F187" s="213" t="s">
        <v>1049</v>
      </c>
      <c r="G187" s="192"/>
      <c r="H187" s="192" t="s">
        <v>1126</v>
      </c>
      <c r="I187" s="192" t="s">
        <v>1124</v>
      </c>
      <c r="J187" s="192"/>
      <c r="K187" s="236"/>
    </row>
    <row r="188" spans="2:11" customFormat="1" ht="15" customHeight="1">
      <c r="B188" s="215"/>
      <c r="C188" s="192" t="s">
        <v>1127</v>
      </c>
      <c r="D188" s="192"/>
      <c r="E188" s="192"/>
      <c r="F188" s="213" t="s">
        <v>1049</v>
      </c>
      <c r="G188" s="192"/>
      <c r="H188" s="192" t="s">
        <v>1128</v>
      </c>
      <c r="I188" s="192" t="s">
        <v>1124</v>
      </c>
      <c r="J188" s="192"/>
      <c r="K188" s="236"/>
    </row>
    <row r="189" spans="2:11" customFormat="1" ht="15" customHeight="1">
      <c r="B189" s="215"/>
      <c r="C189" s="249" t="s">
        <v>1129</v>
      </c>
      <c r="D189" s="192"/>
      <c r="E189" s="192"/>
      <c r="F189" s="213" t="s">
        <v>1049</v>
      </c>
      <c r="G189" s="192"/>
      <c r="H189" s="192" t="s">
        <v>1130</v>
      </c>
      <c r="I189" s="192" t="s">
        <v>1131</v>
      </c>
      <c r="J189" s="250" t="s">
        <v>1132</v>
      </c>
      <c r="K189" s="236"/>
    </row>
    <row r="190" spans="2:11" customFormat="1" ht="15" customHeight="1">
      <c r="B190" s="251"/>
      <c r="C190" s="252" t="s">
        <v>1133</v>
      </c>
      <c r="D190" s="253"/>
      <c r="E190" s="253"/>
      <c r="F190" s="254" t="s">
        <v>1049</v>
      </c>
      <c r="G190" s="253"/>
      <c r="H190" s="253" t="s">
        <v>1134</v>
      </c>
      <c r="I190" s="253" t="s">
        <v>1131</v>
      </c>
      <c r="J190" s="255" t="s">
        <v>1132</v>
      </c>
      <c r="K190" s="256"/>
    </row>
    <row r="191" spans="2:11" customFormat="1" ht="15" customHeight="1">
      <c r="B191" s="215"/>
      <c r="C191" s="249" t="s">
        <v>49</v>
      </c>
      <c r="D191" s="192"/>
      <c r="E191" s="192"/>
      <c r="F191" s="213" t="s">
        <v>1043</v>
      </c>
      <c r="G191" s="192"/>
      <c r="H191" s="189" t="s">
        <v>1135</v>
      </c>
      <c r="I191" s="192" t="s">
        <v>1136</v>
      </c>
      <c r="J191" s="192"/>
      <c r="K191" s="236"/>
    </row>
    <row r="192" spans="2:11" customFormat="1" ht="15" customHeight="1">
      <c r="B192" s="215"/>
      <c r="C192" s="249" t="s">
        <v>1137</v>
      </c>
      <c r="D192" s="192"/>
      <c r="E192" s="192"/>
      <c r="F192" s="213" t="s">
        <v>1043</v>
      </c>
      <c r="G192" s="192"/>
      <c r="H192" s="192" t="s">
        <v>1138</v>
      </c>
      <c r="I192" s="192" t="s">
        <v>1078</v>
      </c>
      <c r="J192" s="192"/>
      <c r="K192" s="236"/>
    </row>
    <row r="193" spans="2:11" customFormat="1" ht="15" customHeight="1">
      <c r="B193" s="215"/>
      <c r="C193" s="249" t="s">
        <v>1139</v>
      </c>
      <c r="D193" s="192"/>
      <c r="E193" s="192"/>
      <c r="F193" s="213" t="s">
        <v>1043</v>
      </c>
      <c r="G193" s="192"/>
      <c r="H193" s="192" t="s">
        <v>1140</v>
      </c>
      <c r="I193" s="192" t="s">
        <v>1078</v>
      </c>
      <c r="J193" s="192"/>
      <c r="K193" s="236"/>
    </row>
    <row r="194" spans="2:11" customFormat="1" ht="15" customHeight="1">
      <c r="B194" s="215"/>
      <c r="C194" s="249" t="s">
        <v>1141</v>
      </c>
      <c r="D194" s="192"/>
      <c r="E194" s="192"/>
      <c r="F194" s="213" t="s">
        <v>1049</v>
      </c>
      <c r="G194" s="192"/>
      <c r="H194" s="192" t="s">
        <v>1142</v>
      </c>
      <c r="I194" s="192" t="s">
        <v>1078</v>
      </c>
      <c r="J194" s="192"/>
      <c r="K194" s="236"/>
    </row>
    <row r="195" spans="2:11" customFormat="1" ht="15" customHeight="1">
      <c r="B195" s="242"/>
      <c r="C195" s="257"/>
      <c r="D195" s="222"/>
      <c r="E195" s="222"/>
      <c r="F195" s="222"/>
      <c r="G195" s="222"/>
      <c r="H195" s="222"/>
      <c r="I195" s="222"/>
      <c r="J195" s="222"/>
      <c r="K195" s="243"/>
    </row>
    <row r="196" spans="2:11" customFormat="1" ht="18.75" customHeight="1">
      <c r="B196" s="224"/>
      <c r="C196" s="234"/>
      <c r="D196" s="234"/>
      <c r="E196" s="234"/>
      <c r="F196" s="244"/>
      <c r="G196" s="234"/>
      <c r="H196" s="234"/>
      <c r="I196" s="234"/>
      <c r="J196" s="234"/>
      <c r="K196" s="224"/>
    </row>
    <row r="197" spans="2:11" customFormat="1" ht="18.75" customHeight="1">
      <c r="B197" s="224"/>
      <c r="C197" s="234"/>
      <c r="D197" s="234"/>
      <c r="E197" s="234"/>
      <c r="F197" s="244"/>
      <c r="G197" s="234"/>
      <c r="H197" s="234"/>
      <c r="I197" s="234"/>
      <c r="J197" s="234"/>
      <c r="K197" s="224"/>
    </row>
    <row r="198" spans="2:11" customFormat="1" ht="18.75" customHeight="1">
      <c r="B198" s="199"/>
      <c r="C198" s="199"/>
      <c r="D198" s="199"/>
      <c r="E198" s="199"/>
      <c r="F198" s="199"/>
      <c r="G198" s="199"/>
      <c r="H198" s="199"/>
      <c r="I198" s="199"/>
      <c r="J198" s="199"/>
      <c r="K198" s="199"/>
    </row>
    <row r="199" spans="2:11" customFormat="1" ht="13.5">
      <c r="B199" s="181"/>
      <c r="C199" s="182"/>
      <c r="D199" s="182"/>
      <c r="E199" s="182"/>
      <c r="F199" s="182"/>
      <c r="G199" s="182"/>
      <c r="H199" s="182"/>
      <c r="I199" s="182"/>
      <c r="J199" s="182"/>
      <c r="K199" s="183"/>
    </row>
    <row r="200" spans="2:11" customFormat="1" ht="21">
      <c r="B200" s="184"/>
      <c r="C200" s="309" t="s">
        <v>1143</v>
      </c>
      <c r="D200" s="309"/>
      <c r="E200" s="309"/>
      <c r="F200" s="309"/>
      <c r="G200" s="309"/>
      <c r="H200" s="309"/>
      <c r="I200" s="309"/>
      <c r="J200" s="309"/>
      <c r="K200" s="185"/>
    </row>
    <row r="201" spans="2:11" customFormat="1" ht="25.5" customHeight="1">
      <c r="B201" s="184"/>
      <c r="C201" s="258" t="s">
        <v>1144</v>
      </c>
      <c r="D201" s="258"/>
      <c r="E201" s="258"/>
      <c r="F201" s="258" t="s">
        <v>1145</v>
      </c>
      <c r="G201" s="259"/>
      <c r="H201" s="312" t="s">
        <v>1146</v>
      </c>
      <c r="I201" s="312"/>
      <c r="J201" s="312"/>
      <c r="K201" s="185"/>
    </row>
    <row r="202" spans="2:11" customFormat="1" ht="5.25" customHeight="1">
      <c r="B202" s="215"/>
      <c r="C202" s="210"/>
      <c r="D202" s="210"/>
      <c r="E202" s="210"/>
      <c r="F202" s="210"/>
      <c r="G202" s="234"/>
      <c r="H202" s="210"/>
      <c r="I202" s="210"/>
      <c r="J202" s="210"/>
      <c r="K202" s="236"/>
    </row>
    <row r="203" spans="2:11" customFormat="1" ht="15" customHeight="1">
      <c r="B203" s="215"/>
      <c r="C203" s="192" t="s">
        <v>1136</v>
      </c>
      <c r="D203" s="192"/>
      <c r="E203" s="192"/>
      <c r="F203" s="213" t="s">
        <v>50</v>
      </c>
      <c r="G203" s="192"/>
      <c r="H203" s="313" t="s">
        <v>1147</v>
      </c>
      <c r="I203" s="313"/>
      <c r="J203" s="313"/>
      <c r="K203" s="236"/>
    </row>
    <row r="204" spans="2:11" customFormat="1" ht="15" customHeight="1">
      <c r="B204" s="215"/>
      <c r="C204" s="192"/>
      <c r="D204" s="192"/>
      <c r="E204" s="192"/>
      <c r="F204" s="213" t="s">
        <v>51</v>
      </c>
      <c r="G204" s="192"/>
      <c r="H204" s="313" t="s">
        <v>1148</v>
      </c>
      <c r="I204" s="313"/>
      <c r="J204" s="313"/>
      <c r="K204" s="236"/>
    </row>
    <row r="205" spans="2:11" customFormat="1" ht="15" customHeight="1">
      <c r="B205" s="215"/>
      <c r="C205" s="192"/>
      <c r="D205" s="192"/>
      <c r="E205" s="192"/>
      <c r="F205" s="213" t="s">
        <v>54</v>
      </c>
      <c r="G205" s="192"/>
      <c r="H205" s="313" t="s">
        <v>1149</v>
      </c>
      <c r="I205" s="313"/>
      <c r="J205" s="313"/>
      <c r="K205" s="236"/>
    </row>
    <row r="206" spans="2:11" customFormat="1" ht="15" customHeight="1">
      <c r="B206" s="215"/>
      <c r="C206" s="192"/>
      <c r="D206" s="192"/>
      <c r="E206" s="192"/>
      <c r="F206" s="213" t="s">
        <v>52</v>
      </c>
      <c r="G206" s="192"/>
      <c r="H206" s="313" t="s">
        <v>1150</v>
      </c>
      <c r="I206" s="313"/>
      <c r="J206" s="313"/>
      <c r="K206" s="236"/>
    </row>
    <row r="207" spans="2:11" customFormat="1" ht="15" customHeight="1">
      <c r="B207" s="215"/>
      <c r="C207" s="192"/>
      <c r="D207" s="192"/>
      <c r="E207" s="192"/>
      <c r="F207" s="213" t="s">
        <v>53</v>
      </c>
      <c r="G207" s="192"/>
      <c r="H207" s="313" t="s">
        <v>1151</v>
      </c>
      <c r="I207" s="313"/>
      <c r="J207" s="313"/>
      <c r="K207" s="236"/>
    </row>
    <row r="208" spans="2:11" customFormat="1" ht="15" customHeight="1">
      <c r="B208" s="215"/>
      <c r="C208" s="192"/>
      <c r="D208" s="192"/>
      <c r="E208" s="192"/>
      <c r="F208" s="213"/>
      <c r="G208" s="192"/>
      <c r="H208" s="192"/>
      <c r="I208" s="192"/>
      <c r="J208" s="192"/>
      <c r="K208" s="236"/>
    </row>
    <row r="209" spans="2:11" customFormat="1" ht="15" customHeight="1">
      <c r="B209" s="215"/>
      <c r="C209" s="192" t="s">
        <v>1090</v>
      </c>
      <c r="D209" s="192"/>
      <c r="E209" s="192"/>
      <c r="F209" s="213" t="s">
        <v>86</v>
      </c>
      <c r="G209" s="192"/>
      <c r="H209" s="313" t="s">
        <v>1152</v>
      </c>
      <c r="I209" s="313"/>
      <c r="J209" s="313"/>
      <c r="K209" s="236"/>
    </row>
    <row r="210" spans="2:11" customFormat="1" ht="15" customHeight="1">
      <c r="B210" s="215"/>
      <c r="C210" s="192"/>
      <c r="D210" s="192"/>
      <c r="E210" s="192"/>
      <c r="F210" s="213" t="s">
        <v>985</v>
      </c>
      <c r="G210" s="192"/>
      <c r="H210" s="313" t="s">
        <v>986</v>
      </c>
      <c r="I210" s="313"/>
      <c r="J210" s="313"/>
      <c r="K210" s="236"/>
    </row>
    <row r="211" spans="2:11" customFormat="1" ht="15" customHeight="1">
      <c r="B211" s="215"/>
      <c r="C211" s="192"/>
      <c r="D211" s="192"/>
      <c r="E211" s="192"/>
      <c r="F211" s="213" t="s">
        <v>983</v>
      </c>
      <c r="G211" s="192"/>
      <c r="H211" s="313" t="s">
        <v>1153</v>
      </c>
      <c r="I211" s="313"/>
      <c r="J211" s="313"/>
      <c r="K211" s="236"/>
    </row>
    <row r="212" spans="2:11" customFormat="1" ht="15" customHeight="1">
      <c r="B212" s="260"/>
      <c r="C212" s="192"/>
      <c r="D212" s="192"/>
      <c r="E212" s="192"/>
      <c r="F212" s="213" t="s">
        <v>987</v>
      </c>
      <c r="G212" s="249"/>
      <c r="H212" s="314" t="s">
        <v>988</v>
      </c>
      <c r="I212" s="314"/>
      <c r="J212" s="314"/>
      <c r="K212" s="261"/>
    </row>
    <row r="213" spans="2:11" customFormat="1" ht="15" customHeight="1">
      <c r="B213" s="260"/>
      <c r="C213" s="192"/>
      <c r="D213" s="192"/>
      <c r="E213" s="192"/>
      <c r="F213" s="213" t="s">
        <v>989</v>
      </c>
      <c r="G213" s="249"/>
      <c r="H213" s="314" t="s">
        <v>1154</v>
      </c>
      <c r="I213" s="314"/>
      <c r="J213" s="314"/>
      <c r="K213" s="261"/>
    </row>
    <row r="214" spans="2:11" customFormat="1" ht="15" customHeight="1">
      <c r="B214" s="260"/>
      <c r="C214" s="192"/>
      <c r="D214" s="192"/>
      <c r="E214" s="192"/>
      <c r="F214" s="213"/>
      <c r="G214" s="249"/>
      <c r="H214" s="240"/>
      <c r="I214" s="240"/>
      <c r="J214" s="240"/>
      <c r="K214" s="261"/>
    </row>
    <row r="215" spans="2:11" customFormat="1" ht="15" customHeight="1">
      <c r="B215" s="260"/>
      <c r="C215" s="192" t="s">
        <v>1114</v>
      </c>
      <c r="D215" s="192"/>
      <c r="E215" s="192"/>
      <c r="F215" s="213">
        <v>1</v>
      </c>
      <c r="G215" s="249"/>
      <c r="H215" s="314" t="s">
        <v>1155</v>
      </c>
      <c r="I215" s="314"/>
      <c r="J215" s="314"/>
      <c r="K215" s="261"/>
    </row>
    <row r="216" spans="2:11" customFormat="1" ht="15" customHeight="1">
      <c r="B216" s="260"/>
      <c r="C216" s="192"/>
      <c r="D216" s="192"/>
      <c r="E216" s="192"/>
      <c r="F216" s="213">
        <v>2</v>
      </c>
      <c r="G216" s="249"/>
      <c r="H216" s="314" t="s">
        <v>1156</v>
      </c>
      <c r="I216" s="314"/>
      <c r="J216" s="314"/>
      <c r="K216" s="261"/>
    </row>
    <row r="217" spans="2:11" customFormat="1" ht="15" customHeight="1">
      <c r="B217" s="260"/>
      <c r="C217" s="192"/>
      <c r="D217" s="192"/>
      <c r="E217" s="192"/>
      <c r="F217" s="213">
        <v>3</v>
      </c>
      <c r="G217" s="249"/>
      <c r="H217" s="314" t="s">
        <v>1157</v>
      </c>
      <c r="I217" s="314"/>
      <c r="J217" s="314"/>
      <c r="K217" s="261"/>
    </row>
    <row r="218" spans="2:11" customFormat="1" ht="15" customHeight="1">
      <c r="B218" s="260"/>
      <c r="C218" s="192"/>
      <c r="D218" s="192"/>
      <c r="E218" s="192"/>
      <c r="F218" s="213">
        <v>4</v>
      </c>
      <c r="G218" s="249"/>
      <c r="H218" s="314" t="s">
        <v>1158</v>
      </c>
      <c r="I218" s="314"/>
      <c r="J218" s="314"/>
      <c r="K218" s="261"/>
    </row>
    <row r="219" spans="2:11" customFormat="1" ht="12.75" customHeight="1">
      <c r="B219" s="262"/>
      <c r="C219" s="263"/>
      <c r="D219" s="263"/>
      <c r="E219" s="263"/>
      <c r="F219" s="263"/>
      <c r="G219" s="263"/>
      <c r="H219" s="263"/>
      <c r="I219" s="263"/>
      <c r="J219" s="263"/>
      <c r="K219" s="26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mvnkos1 - SO-1 Odstranění...</vt:lpstr>
      <vt:lpstr>mvnkos2 - SO-2 Rekonstruk...</vt:lpstr>
      <vt:lpstr>mvnkos3 - SO-3 Kácení</vt:lpstr>
      <vt:lpstr>mvnkos4 - SO-4 Náhradní v...</vt:lpstr>
      <vt:lpstr>mvnkos5 - SO-5 VON</vt:lpstr>
      <vt:lpstr>Pokyny pro vyplnění</vt:lpstr>
      <vt:lpstr>'mvnkos1 - SO-1 Odstranění...'!Názvy_tisku</vt:lpstr>
      <vt:lpstr>'mvnkos2 - SO-2 Rekonstruk...'!Názvy_tisku</vt:lpstr>
      <vt:lpstr>'mvnkos3 - SO-3 Kácení'!Názvy_tisku</vt:lpstr>
      <vt:lpstr>'mvnkos4 - SO-4 Náhradní v...'!Názvy_tisku</vt:lpstr>
      <vt:lpstr>'mvnkos5 - SO-5 VON'!Názvy_tisku</vt:lpstr>
      <vt:lpstr>'Rekapitulace stavby'!Názvy_tisku</vt:lpstr>
      <vt:lpstr>'mvnkos1 - SO-1 Odstranění...'!Oblast_tisku</vt:lpstr>
      <vt:lpstr>'mvnkos2 - SO-2 Rekonstruk...'!Oblast_tisku</vt:lpstr>
      <vt:lpstr>'mvnkos3 - SO-3 Kácení'!Oblast_tisku</vt:lpstr>
      <vt:lpstr>'mvnkos4 - SO-4 Náhradní v...'!Oblast_tisku</vt:lpstr>
      <vt:lpstr>'mvnkos5 - SO-5 VON'!Oblast_tisku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Milan-pc2\Milan</dc:creator>
  <cp:lastModifiedBy>Křen Miloslav</cp:lastModifiedBy>
  <dcterms:created xsi:type="dcterms:W3CDTF">2025-03-17T18:50:58Z</dcterms:created>
  <dcterms:modified xsi:type="dcterms:W3CDTF">2025-03-18T05:20:56Z</dcterms:modified>
</cp:coreProperties>
</file>