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KROS\"/>
    </mc:Choice>
  </mc:AlternateContent>
  <bookViews>
    <workbookView xWindow="0" yWindow="0" windowWidth="0" windowHeight="0"/>
  </bookViews>
  <sheets>
    <sheet name="Rekapitulace stavby" sheetId="1" r:id="rId1"/>
    <sheet name="01 - VD Srnojedy" sheetId="2" r:id="rId2"/>
    <sheet name="02 - VD Týnec nad Labem" sheetId="3" r:id="rId3"/>
    <sheet name="03 - VD Lobkovice" sheetId="4" r:id="rId4"/>
    <sheet name="04 - VD Klavary" sheetId="5" r:id="rId5"/>
    <sheet name="05 - VD Velký Osek" sheetId="6" r:id="rId6"/>
    <sheet name="06 - VD Poděbrady" sheetId="7" r:id="rId7"/>
    <sheet name="07 - VD Nymburk" sheetId="8" r:id="rId8"/>
    <sheet name="08 - VD Kostomlátky" sheetId="9" r:id="rId9"/>
    <sheet name="09 - VD Lysá nad Labem" sheetId="10" r:id="rId10"/>
    <sheet name="10 - VD Čelákovice" sheetId="11" r:id="rId11"/>
    <sheet name="11 - VD Brandýs nad Labem" sheetId="12" r:id="rId12"/>
    <sheet name="12 - VD Kostelec nad Labem" sheetId="13" r:id="rId13"/>
    <sheet name="VRN - Vedlejší rozpočtové..." sheetId="14" r:id="rId14"/>
  </sheets>
  <definedNames>
    <definedName name="_xlnm.Print_Area" localSheetId="0">'Rekapitulace stavby'!$D$4:$AO$36,'Rekapitulace stavby'!$C$42:$AQ$68</definedName>
    <definedName name="_xlnm.Print_Titles" localSheetId="0">'Rekapitulace stavby'!$52:$52</definedName>
    <definedName name="_xlnm._FilterDatabase" localSheetId="1" hidden="1">'01 - VD Srnojedy'!$C$84:$K$163</definedName>
    <definedName name="_xlnm.Print_Area" localSheetId="1">'01 - VD Srnojedy'!$C$4:$J$39,'01 - VD Srnojedy'!$C$72:$K$163</definedName>
    <definedName name="_xlnm.Print_Titles" localSheetId="1">'01 - VD Srnojedy'!$84:$84</definedName>
    <definedName name="_xlnm._FilterDatabase" localSheetId="2" hidden="1">'02 - VD Týnec nad Labem'!$C$82:$K$121</definedName>
    <definedName name="_xlnm.Print_Area" localSheetId="2">'02 - VD Týnec nad Labem'!$C$4:$J$39,'02 - VD Týnec nad Labem'!$C$70:$K$121</definedName>
    <definedName name="_xlnm.Print_Titles" localSheetId="2">'02 - VD Týnec nad Labem'!$82:$82</definedName>
    <definedName name="_xlnm._FilterDatabase" localSheetId="3" hidden="1">'03 - VD Lobkovice'!$C$84:$K$149</definedName>
    <definedName name="_xlnm.Print_Area" localSheetId="3">'03 - VD Lobkovice'!$C$4:$J$39,'03 - VD Lobkovice'!$C$72:$K$149</definedName>
    <definedName name="_xlnm.Print_Titles" localSheetId="3">'03 - VD Lobkovice'!$84:$84</definedName>
    <definedName name="_xlnm._FilterDatabase" localSheetId="4" hidden="1">'04 - VD Klavary'!$C$83:$K$137</definedName>
    <definedName name="_xlnm.Print_Area" localSheetId="4">'04 - VD Klavary'!$C$4:$J$39,'04 - VD Klavary'!$C$71:$K$137</definedName>
    <definedName name="_xlnm.Print_Titles" localSheetId="4">'04 - VD Klavary'!$83:$83</definedName>
    <definedName name="_xlnm._FilterDatabase" localSheetId="5" hidden="1">'05 - VD Velký Osek'!$C$83:$K$137</definedName>
    <definedName name="_xlnm.Print_Area" localSheetId="5">'05 - VD Velký Osek'!$C$4:$J$39,'05 - VD Velký Osek'!$C$71:$K$137</definedName>
    <definedName name="_xlnm.Print_Titles" localSheetId="5">'05 - VD Velký Osek'!$83:$83</definedName>
    <definedName name="_xlnm._FilterDatabase" localSheetId="6" hidden="1">'06 - VD Poděbrady'!$C$83:$K$149</definedName>
    <definedName name="_xlnm.Print_Area" localSheetId="6">'06 - VD Poděbrady'!$C$4:$J$39,'06 - VD Poděbrady'!$C$71:$K$149</definedName>
    <definedName name="_xlnm.Print_Titles" localSheetId="6">'06 - VD Poděbrady'!$83:$83</definedName>
    <definedName name="_xlnm._FilterDatabase" localSheetId="7" hidden="1">'07 - VD Nymburk'!$C$82:$K$145</definedName>
    <definedName name="_xlnm.Print_Area" localSheetId="7">'07 - VD Nymburk'!$C$4:$J$39,'07 - VD Nymburk'!$C$70:$K$145</definedName>
    <definedName name="_xlnm.Print_Titles" localSheetId="7">'07 - VD Nymburk'!$82:$82</definedName>
    <definedName name="_xlnm._FilterDatabase" localSheetId="8" hidden="1">'08 - VD Kostomlátky'!$C$81:$K$133</definedName>
    <definedName name="_xlnm.Print_Area" localSheetId="8">'08 - VD Kostomlátky'!$C$4:$J$39,'08 - VD Kostomlátky'!$C$69:$K$133</definedName>
    <definedName name="_xlnm.Print_Titles" localSheetId="8">'08 - VD Kostomlátky'!$81:$81</definedName>
    <definedName name="_xlnm._FilterDatabase" localSheetId="9" hidden="1">'09 - VD Lysá nad Labem'!$C$83:$K$149</definedName>
    <definedName name="_xlnm.Print_Area" localSheetId="9">'09 - VD Lysá nad Labem'!$C$4:$J$39,'09 - VD Lysá nad Labem'!$C$71:$K$149</definedName>
    <definedName name="_xlnm.Print_Titles" localSheetId="9">'09 - VD Lysá nad Labem'!$83:$83</definedName>
    <definedName name="_xlnm._FilterDatabase" localSheetId="10" hidden="1">'10 - VD Čelákovice'!$C$83:$K$139</definedName>
    <definedName name="_xlnm.Print_Area" localSheetId="10">'10 - VD Čelákovice'!$C$4:$J$39,'10 - VD Čelákovice'!$C$71:$K$139</definedName>
    <definedName name="_xlnm.Print_Titles" localSheetId="10">'10 - VD Čelákovice'!$83:$83</definedName>
    <definedName name="_xlnm._FilterDatabase" localSheetId="11" hidden="1">'11 - VD Brandýs nad Labem'!$C$82:$K$145</definedName>
    <definedName name="_xlnm.Print_Area" localSheetId="11">'11 - VD Brandýs nad Labem'!$C$4:$J$39,'11 - VD Brandýs nad Labem'!$C$70:$K$145</definedName>
    <definedName name="_xlnm.Print_Titles" localSheetId="11">'11 - VD Brandýs nad Labem'!$82:$82</definedName>
    <definedName name="_xlnm._FilterDatabase" localSheetId="12" hidden="1">'12 - VD Kostelec nad Labem'!$C$82:$K$125</definedName>
    <definedName name="_xlnm.Print_Area" localSheetId="12">'12 - VD Kostelec nad Labem'!$C$4:$J$39,'12 - VD Kostelec nad Labem'!$C$70:$K$125</definedName>
    <definedName name="_xlnm.Print_Titles" localSheetId="12">'12 - VD Kostelec nad Labem'!$82:$82</definedName>
    <definedName name="_xlnm._FilterDatabase" localSheetId="13" hidden="1">'VRN - Vedlejší rozpočtové...'!$C$82:$K$117</definedName>
    <definedName name="_xlnm.Print_Area" localSheetId="13">'VRN - Vedlejší rozpočtové...'!$C$4:$J$39,'VRN - Vedlejší rozpočtové...'!$C$70:$K$117</definedName>
    <definedName name="_xlnm.Print_Titles" localSheetId="13">'VRN - Vedlejší rozpočtové...'!$82:$82</definedName>
  </definedNames>
  <calcPr/>
</workbook>
</file>

<file path=xl/calcChain.xml><?xml version="1.0" encoding="utf-8"?>
<calcChain xmlns="http://schemas.openxmlformats.org/spreadsheetml/2006/main">
  <c i="14" l="1" r="J37"/>
  <c r="J36"/>
  <c i="1" r="AY67"/>
  <c i="14" r="J35"/>
  <c i="1" r="AX67"/>
  <c i="14" r="BI116"/>
  <c r="BH116"/>
  <c r="BF116"/>
  <c r="BE116"/>
  <c r="T116"/>
  <c r="R116"/>
  <c r="P116"/>
  <c r="BI114"/>
  <c r="BH114"/>
  <c r="BF114"/>
  <c r="BE114"/>
  <c r="T114"/>
  <c r="R114"/>
  <c r="P114"/>
  <c r="BI112"/>
  <c r="BH112"/>
  <c r="BF112"/>
  <c r="BE112"/>
  <c r="T112"/>
  <c r="R112"/>
  <c r="P112"/>
  <c r="BI110"/>
  <c r="BH110"/>
  <c r="BF110"/>
  <c r="BE110"/>
  <c r="T110"/>
  <c r="R110"/>
  <c r="P110"/>
  <c r="BI108"/>
  <c r="BH108"/>
  <c r="BF108"/>
  <c r="BE108"/>
  <c r="T108"/>
  <c r="R108"/>
  <c r="P108"/>
  <c r="BI105"/>
  <c r="BH105"/>
  <c r="BF105"/>
  <c r="BE105"/>
  <c r="T105"/>
  <c r="R105"/>
  <c r="P105"/>
  <c r="BI103"/>
  <c r="BH103"/>
  <c r="BF103"/>
  <c r="BE103"/>
  <c r="T103"/>
  <c r="R103"/>
  <c r="P103"/>
  <c r="BI100"/>
  <c r="BH100"/>
  <c r="BF100"/>
  <c r="BE100"/>
  <c r="T100"/>
  <c r="R100"/>
  <c r="P100"/>
  <c r="BI98"/>
  <c r="BH98"/>
  <c r="BF98"/>
  <c r="BE98"/>
  <c r="T98"/>
  <c r="R98"/>
  <c r="P98"/>
  <c r="BI95"/>
  <c r="BH95"/>
  <c r="BF95"/>
  <c r="BE95"/>
  <c r="T95"/>
  <c r="R95"/>
  <c r="P95"/>
  <c r="BI93"/>
  <c r="BH93"/>
  <c r="BF93"/>
  <c r="BE93"/>
  <c r="T93"/>
  <c r="R93"/>
  <c r="P93"/>
  <c r="BI91"/>
  <c r="BH91"/>
  <c r="BF91"/>
  <c r="BE91"/>
  <c r="T91"/>
  <c r="R91"/>
  <c r="P91"/>
  <c r="BI89"/>
  <c r="BH89"/>
  <c r="BF89"/>
  <c r="BE89"/>
  <c r="T89"/>
  <c r="R89"/>
  <c r="P89"/>
  <c r="BI87"/>
  <c r="BH87"/>
  <c r="BF87"/>
  <c r="BE87"/>
  <c r="T87"/>
  <c r="R87"/>
  <c r="P87"/>
  <c r="BI85"/>
  <c r="BH85"/>
  <c r="BF85"/>
  <c r="BE85"/>
  <c r="T85"/>
  <c r="R85"/>
  <c r="P85"/>
  <c r="J80"/>
  <c r="J79"/>
  <c r="F79"/>
  <c r="F77"/>
  <c r="E75"/>
  <c r="J55"/>
  <c r="J54"/>
  <c r="F54"/>
  <c r="F52"/>
  <c r="E50"/>
  <c r="J18"/>
  <c r="E18"/>
  <c r="F80"/>
  <c r="J17"/>
  <c r="J12"/>
  <c r="J77"/>
  <c r="E7"/>
  <c r="E73"/>
  <c i="13" r="J37"/>
  <c r="J36"/>
  <c i="1" r="AY66"/>
  <c i="13" r="J35"/>
  <c i="1" r="AX66"/>
  <c i="13" r="BI124"/>
  <c r="BH124"/>
  <c r="BF124"/>
  <c r="BE124"/>
  <c r="T124"/>
  <c r="R124"/>
  <c r="P124"/>
  <c r="BI122"/>
  <c r="BH122"/>
  <c r="BF122"/>
  <c r="BE122"/>
  <c r="T122"/>
  <c r="R122"/>
  <c r="P122"/>
  <c r="BI120"/>
  <c r="BH120"/>
  <c r="BF120"/>
  <c r="BE120"/>
  <c r="T120"/>
  <c r="R120"/>
  <c r="P120"/>
  <c r="BI118"/>
  <c r="BH118"/>
  <c r="BF118"/>
  <c r="BE118"/>
  <c r="T118"/>
  <c r="R118"/>
  <c r="P118"/>
  <c r="BI116"/>
  <c r="BH116"/>
  <c r="BF116"/>
  <c r="BE116"/>
  <c r="T116"/>
  <c r="R116"/>
  <c r="P116"/>
  <c r="BI114"/>
  <c r="BH114"/>
  <c r="BF114"/>
  <c r="BE114"/>
  <c r="T114"/>
  <c r="R114"/>
  <c r="P114"/>
  <c r="BI112"/>
  <c r="BH112"/>
  <c r="BF112"/>
  <c r="BE112"/>
  <c r="T112"/>
  <c r="R112"/>
  <c r="P112"/>
  <c r="BI110"/>
  <c r="BH110"/>
  <c r="BF110"/>
  <c r="BE110"/>
  <c r="T110"/>
  <c r="R110"/>
  <c r="P110"/>
  <c r="BI108"/>
  <c r="BH108"/>
  <c r="BF108"/>
  <c r="BE108"/>
  <c r="T108"/>
  <c r="R108"/>
  <c r="P108"/>
  <c r="BI106"/>
  <c r="BH106"/>
  <c r="BF106"/>
  <c r="BE106"/>
  <c r="T106"/>
  <c r="R106"/>
  <c r="P106"/>
  <c r="BI104"/>
  <c r="BH104"/>
  <c r="BF104"/>
  <c r="BE104"/>
  <c r="T104"/>
  <c r="R104"/>
  <c r="P104"/>
  <c r="BI102"/>
  <c r="BH102"/>
  <c r="BF102"/>
  <c r="BE102"/>
  <c r="T102"/>
  <c r="R102"/>
  <c r="P102"/>
  <c r="BI99"/>
  <c r="BH99"/>
  <c r="BF99"/>
  <c r="BE99"/>
  <c r="T99"/>
  <c r="R99"/>
  <c r="P99"/>
  <c r="BI97"/>
  <c r="BH97"/>
  <c r="BF97"/>
  <c r="BE97"/>
  <c r="T97"/>
  <c r="R97"/>
  <c r="P97"/>
  <c r="BI95"/>
  <c r="BH95"/>
  <c r="BF95"/>
  <c r="BE95"/>
  <c r="T95"/>
  <c r="R95"/>
  <c r="P95"/>
  <c r="BI93"/>
  <c r="BH93"/>
  <c r="BF93"/>
  <c r="BE93"/>
  <c r="T93"/>
  <c r="R93"/>
  <c r="P93"/>
  <c r="BI90"/>
  <c r="BH90"/>
  <c r="BF90"/>
  <c r="BE90"/>
  <c r="T90"/>
  <c r="T89"/>
  <c r="R90"/>
  <c r="R89"/>
  <c r="P90"/>
  <c r="P89"/>
  <c r="BI87"/>
  <c r="BH87"/>
  <c r="BF87"/>
  <c r="BE87"/>
  <c r="T87"/>
  <c r="R87"/>
  <c r="P87"/>
  <c r="BI85"/>
  <c r="BH85"/>
  <c r="BF85"/>
  <c r="BE85"/>
  <c r="T85"/>
  <c r="T84"/>
  <c r="R85"/>
  <c r="R84"/>
  <c r="P85"/>
  <c r="P84"/>
  <c r="J80"/>
  <c r="J79"/>
  <c r="F79"/>
  <c r="F77"/>
  <c r="E75"/>
  <c r="J55"/>
  <c r="J54"/>
  <c r="F54"/>
  <c r="F52"/>
  <c r="E50"/>
  <c r="J18"/>
  <c r="E18"/>
  <c r="F80"/>
  <c r="J17"/>
  <c r="J12"/>
  <c r="J77"/>
  <c r="E7"/>
  <c r="E73"/>
  <c i="12" r="J37"/>
  <c r="J36"/>
  <c i="1" r="AY65"/>
  <c i="12" r="J35"/>
  <c i="1" r="AX65"/>
  <c i="12" r="BI144"/>
  <c r="BH144"/>
  <c r="BF144"/>
  <c r="BE144"/>
  <c r="T144"/>
  <c r="R144"/>
  <c r="P144"/>
  <c r="BI142"/>
  <c r="BH142"/>
  <c r="BF142"/>
  <c r="BE142"/>
  <c r="T142"/>
  <c r="R142"/>
  <c r="P142"/>
  <c r="BI140"/>
  <c r="BH140"/>
  <c r="BF140"/>
  <c r="BE140"/>
  <c r="T140"/>
  <c r="R140"/>
  <c r="P140"/>
  <c r="BI138"/>
  <c r="BH138"/>
  <c r="BF138"/>
  <c r="BE138"/>
  <c r="T138"/>
  <c r="R138"/>
  <c r="P138"/>
  <c r="BI136"/>
  <c r="BH136"/>
  <c r="BF136"/>
  <c r="BE136"/>
  <c r="T136"/>
  <c r="R136"/>
  <c r="P136"/>
  <c r="BI134"/>
  <c r="BH134"/>
  <c r="BF134"/>
  <c r="BE134"/>
  <c r="T134"/>
  <c r="R134"/>
  <c r="P134"/>
  <c r="BI132"/>
  <c r="BH132"/>
  <c r="BF132"/>
  <c r="BE132"/>
  <c r="T132"/>
  <c r="R132"/>
  <c r="P132"/>
  <c r="BI130"/>
  <c r="BH130"/>
  <c r="BF130"/>
  <c r="BE130"/>
  <c r="T130"/>
  <c r="R130"/>
  <c r="P130"/>
  <c r="BI128"/>
  <c r="BH128"/>
  <c r="BF128"/>
  <c r="BE128"/>
  <c r="T128"/>
  <c r="R128"/>
  <c r="P128"/>
  <c r="BI126"/>
  <c r="BH126"/>
  <c r="BF126"/>
  <c r="BE126"/>
  <c r="T126"/>
  <c r="R126"/>
  <c r="P126"/>
  <c r="BI124"/>
  <c r="BH124"/>
  <c r="BF124"/>
  <c r="BE124"/>
  <c r="T124"/>
  <c r="R124"/>
  <c r="P124"/>
  <c r="BI122"/>
  <c r="BH122"/>
  <c r="BF122"/>
  <c r="BE122"/>
  <c r="T122"/>
  <c r="R122"/>
  <c r="P122"/>
  <c r="BI120"/>
  <c r="BH120"/>
  <c r="BF120"/>
  <c r="BE120"/>
  <c r="T120"/>
  <c r="R120"/>
  <c r="P120"/>
  <c r="BI118"/>
  <c r="BH118"/>
  <c r="BF118"/>
  <c r="BE118"/>
  <c r="T118"/>
  <c r="R118"/>
  <c r="P118"/>
  <c r="BI116"/>
  <c r="BH116"/>
  <c r="BF116"/>
  <c r="BE116"/>
  <c r="T116"/>
  <c r="R116"/>
  <c r="P116"/>
  <c r="BI114"/>
  <c r="BH114"/>
  <c r="BF114"/>
  <c r="BE114"/>
  <c r="T114"/>
  <c r="R114"/>
  <c r="P114"/>
  <c r="BI112"/>
  <c r="BH112"/>
  <c r="BF112"/>
  <c r="BE112"/>
  <c r="T112"/>
  <c r="R112"/>
  <c r="P112"/>
  <c r="BI110"/>
  <c r="BH110"/>
  <c r="BF110"/>
  <c r="BE110"/>
  <c r="T110"/>
  <c r="R110"/>
  <c r="P110"/>
  <c r="BI108"/>
  <c r="BH108"/>
  <c r="BF108"/>
  <c r="BE108"/>
  <c r="T108"/>
  <c r="R108"/>
  <c r="P108"/>
  <c r="BI106"/>
  <c r="BH106"/>
  <c r="BF106"/>
  <c r="BE106"/>
  <c r="T106"/>
  <c r="R106"/>
  <c r="P106"/>
  <c r="BI104"/>
  <c r="BH104"/>
  <c r="BF104"/>
  <c r="BE104"/>
  <c r="T104"/>
  <c r="R104"/>
  <c r="P104"/>
  <c r="BI101"/>
  <c r="BH101"/>
  <c r="BF101"/>
  <c r="BE101"/>
  <c r="T101"/>
  <c r="R101"/>
  <c r="P101"/>
  <c r="BI99"/>
  <c r="BH99"/>
  <c r="BF99"/>
  <c r="BE99"/>
  <c r="T99"/>
  <c r="R99"/>
  <c r="P99"/>
  <c r="BI97"/>
  <c r="BH97"/>
  <c r="BF97"/>
  <c r="BE97"/>
  <c r="T97"/>
  <c r="R97"/>
  <c r="P97"/>
  <c r="BI95"/>
  <c r="BH95"/>
  <c r="BF95"/>
  <c r="BE95"/>
  <c r="T95"/>
  <c r="R95"/>
  <c r="P95"/>
  <c r="BI93"/>
  <c r="BH93"/>
  <c r="BF93"/>
  <c r="BE93"/>
  <c r="T93"/>
  <c r="R93"/>
  <c r="P93"/>
  <c r="BI90"/>
  <c r="BH90"/>
  <c r="BF90"/>
  <c r="BE90"/>
  <c r="T90"/>
  <c r="T89"/>
  <c r="R90"/>
  <c r="R89"/>
  <c r="P90"/>
  <c r="P89"/>
  <c r="BI87"/>
  <c r="BH87"/>
  <c r="BF87"/>
  <c r="BE87"/>
  <c r="T87"/>
  <c r="R87"/>
  <c r="P87"/>
  <c r="BI85"/>
  <c r="BH85"/>
  <c r="BF85"/>
  <c r="BE85"/>
  <c r="T85"/>
  <c r="T84"/>
  <c r="R85"/>
  <c r="R84"/>
  <c r="P85"/>
  <c r="P84"/>
  <c r="J80"/>
  <c r="J79"/>
  <c r="F79"/>
  <c r="F77"/>
  <c r="E75"/>
  <c r="J55"/>
  <c r="J54"/>
  <c r="F54"/>
  <c r="F52"/>
  <c r="E50"/>
  <c r="J18"/>
  <c r="E18"/>
  <c r="F80"/>
  <c r="J17"/>
  <c r="J12"/>
  <c r="J77"/>
  <c r="E7"/>
  <c r="E73"/>
  <c i="11" r="J37"/>
  <c r="J36"/>
  <c i="1" r="AY64"/>
  <c i="11" r="J35"/>
  <c i="1" r="AX64"/>
  <c i="11" r="BI138"/>
  <c r="BH138"/>
  <c r="BF138"/>
  <c r="BE138"/>
  <c r="T138"/>
  <c r="R138"/>
  <c r="P138"/>
  <c r="BI136"/>
  <c r="BH136"/>
  <c r="BF136"/>
  <c r="BE136"/>
  <c r="T136"/>
  <c r="R136"/>
  <c r="P136"/>
  <c r="BI134"/>
  <c r="BH134"/>
  <c r="BF134"/>
  <c r="BE134"/>
  <c r="T134"/>
  <c r="R134"/>
  <c r="P134"/>
  <c r="BI132"/>
  <c r="BH132"/>
  <c r="BF132"/>
  <c r="BE132"/>
  <c r="T132"/>
  <c r="R132"/>
  <c r="P132"/>
  <c r="BI130"/>
  <c r="BH130"/>
  <c r="BF130"/>
  <c r="BE130"/>
  <c r="T130"/>
  <c r="R130"/>
  <c r="P130"/>
  <c r="BI128"/>
  <c r="BH128"/>
  <c r="BF128"/>
  <c r="BE128"/>
  <c r="T128"/>
  <c r="R128"/>
  <c r="P128"/>
  <c r="BI126"/>
  <c r="BH126"/>
  <c r="BF126"/>
  <c r="BE126"/>
  <c r="T126"/>
  <c r="R126"/>
  <c r="P126"/>
  <c r="BI124"/>
  <c r="BH124"/>
  <c r="BF124"/>
  <c r="BE124"/>
  <c r="T124"/>
  <c r="R124"/>
  <c r="P124"/>
  <c r="BI122"/>
  <c r="BH122"/>
  <c r="BF122"/>
  <c r="BE122"/>
  <c r="T122"/>
  <c r="R122"/>
  <c r="P122"/>
  <c r="BI120"/>
  <c r="BH120"/>
  <c r="BF120"/>
  <c r="BE120"/>
  <c r="T120"/>
  <c r="R120"/>
  <c r="P120"/>
  <c r="BI118"/>
  <c r="BH118"/>
  <c r="BF118"/>
  <c r="BE118"/>
  <c r="T118"/>
  <c r="R118"/>
  <c r="P118"/>
  <c r="BI116"/>
  <c r="BH116"/>
  <c r="BF116"/>
  <c r="BE116"/>
  <c r="T116"/>
  <c r="R116"/>
  <c r="P116"/>
  <c r="BI114"/>
  <c r="BH114"/>
  <c r="BF114"/>
  <c r="BE114"/>
  <c r="T114"/>
  <c r="R114"/>
  <c r="P114"/>
  <c r="BI112"/>
  <c r="BH112"/>
  <c r="BF112"/>
  <c r="BE112"/>
  <c r="T112"/>
  <c r="R112"/>
  <c r="P112"/>
  <c r="BI110"/>
  <c r="BH110"/>
  <c r="BF110"/>
  <c r="BE110"/>
  <c r="T110"/>
  <c r="R110"/>
  <c r="P110"/>
  <c r="BI108"/>
  <c r="BH108"/>
  <c r="BF108"/>
  <c r="BE108"/>
  <c r="T108"/>
  <c r="R108"/>
  <c r="P108"/>
  <c r="BI105"/>
  <c r="BH105"/>
  <c r="BF105"/>
  <c r="BE105"/>
  <c r="T105"/>
  <c r="R105"/>
  <c r="P105"/>
  <c r="BI103"/>
  <c r="BH103"/>
  <c r="BF103"/>
  <c r="BE103"/>
  <c r="T103"/>
  <c r="R103"/>
  <c r="P103"/>
  <c r="BI100"/>
  <c r="BH100"/>
  <c r="BF100"/>
  <c r="BE100"/>
  <c r="T100"/>
  <c r="R100"/>
  <c r="P100"/>
  <c r="BI98"/>
  <c r="BH98"/>
  <c r="BF98"/>
  <c r="BE98"/>
  <c r="T98"/>
  <c r="R98"/>
  <c r="P98"/>
  <c r="BI96"/>
  <c r="BH96"/>
  <c r="BF96"/>
  <c r="BE96"/>
  <c r="T96"/>
  <c r="R96"/>
  <c r="P96"/>
  <c r="BI94"/>
  <c r="BH94"/>
  <c r="BF94"/>
  <c r="BE94"/>
  <c r="T94"/>
  <c r="R94"/>
  <c r="P94"/>
  <c r="BI91"/>
  <c r="BH91"/>
  <c r="BF91"/>
  <c r="BE91"/>
  <c r="T91"/>
  <c r="T90"/>
  <c r="R91"/>
  <c r="R90"/>
  <c r="P91"/>
  <c r="P90"/>
  <c r="BI88"/>
  <c r="BH88"/>
  <c r="BF88"/>
  <c r="BE88"/>
  <c r="T88"/>
  <c r="R88"/>
  <c r="P88"/>
  <c r="BI86"/>
  <c r="BH86"/>
  <c r="BF86"/>
  <c r="BE86"/>
  <c r="T86"/>
  <c r="T85"/>
  <c r="R86"/>
  <c r="R85"/>
  <c r="P86"/>
  <c r="P85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10" r="J37"/>
  <c r="J36"/>
  <c i="1" r="AY63"/>
  <c i="10" r="J35"/>
  <c i="1" r="AX63"/>
  <c i="10" r="BI148"/>
  <c r="BH148"/>
  <c r="BF148"/>
  <c r="BE148"/>
  <c r="T148"/>
  <c r="R148"/>
  <c r="P148"/>
  <c r="BI146"/>
  <c r="BH146"/>
  <c r="BF146"/>
  <c r="BE146"/>
  <c r="T146"/>
  <c r="R146"/>
  <c r="P146"/>
  <c r="BI144"/>
  <c r="BH144"/>
  <c r="BF144"/>
  <c r="BE144"/>
  <c r="T144"/>
  <c r="R144"/>
  <c r="P144"/>
  <c r="BI142"/>
  <c r="BH142"/>
  <c r="BF142"/>
  <c r="BE142"/>
  <c r="T142"/>
  <c r="R142"/>
  <c r="P142"/>
  <c r="BI140"/>
  <c r="BH140"/>
  <c r="BF140"/>
  <c r="BE140"/>
  <c r="T140"/>
  <c r="R140"/>
  <c r="P140"/>
  <c r="BI138"/>
  <c r="BH138"/>
  <c r="BF138"/>
  <c r="BE138"/>
  <c r="T138"/>
  <c r="R138"/>
  <c r="P138"/>
  <c r="BI136"/>
  <c r="BH136"/>
  <c r="BF136"/>
  <c r="BE136"/>
  <c r="T136"/>
  <c r="R136"/>
  <c r="P136"/>
  <c r="BI134"/>
  <c r="BH134"/>
  <c r="BF134"/>
  <c r="BE134"/>
  <c r="T134"/>
  <c r="R134"/>
  <c r="P134"/>
  <c r="BI132"/>
  <c r="BH132"/>
  <c r="BF132"/>
  <c r="BE132"/>
  <c r="T132"/>
  <c r="R132"/>
  <c r="P132"/>
  <c r="BI130"/>
  <c r="BH130"/>
  <c r="BF130"/>
  <c r="BE130"/>
  <c r="T130"/>
  <c r="R130"/>
  <c r="P130"/>
  <c r="BI128"/>
  <c r="BH128"/>
  <c r="BF128"/>
  <c r="BE128"/>
  <c r="T128"/>
  <c r="R128"/>
  <c r="P128"/>
  <c r="BI126"/>
  <c r="BH126"/>
  <c r="BF126"/>
  <c r="BE126"/>
  <c r="T126"/>
  <c r="R126"/>
  <c r="P126"/>
  <c r="BI124"/>
  <c r="BH124"/>
  <c r="BF124"/>
  <c r="BE124"/>
  <c r="T124"/>
  <c r="R124"/>
  <c r="P124"/>
  <c r="BI122"/>
  <c r="BH122"/>
  <c r="BF122"/>
  <c r="BE122"/>
  <c r="T122"/>
  <c r="R122"/>
  <c r="P122"/>
  <c r="BI120"/>
  <c r="BH120"/>
  <c r="BF120"/>
  <c r="BE120"/>
  <c r="T120"/>
  <c r="R120"/>
  <c r="P120"/>
  <c r="BI115"/>
  <c r="BH115"/>
  <c r="BF115"/>
  <c r="BE115"/>
  <c r="T115"/>
  <c r="R115"/>
  <c r="P115"/>
  <c r="BI113"/>
  <c r="BH113"/>
  <c r="BF113"/>
  <c r="BE113"/>
  <c r="T113"/>
  <c r="R113"/>
  <c r="P113"/>
  <c r="BI111"/>
  <c r="BH111"/>
  <c r="BF111"/>
  <c r="BE111"/>
  <c r="T111"/>
  <c r="R111"/>
  <c r="P111"/>
  <c r="BI109"/>
  <c r="BH109"/>
  <c r="BF109"/>
  <c r="BE109"/>
  <c r="T109"/>
  <c r="R109"/>
  <c r="P109"/>
  <c r="BI107"/>
  <c r="BH107"/>
  <c r="BF107"/>
  <c r="BE107"/>
  <c r="T107"/>
  <c r="R107"/>
  <c r="P107"/>
  <c r="BI105"/>
  <c r="BH105"/>
  <c r="BF105"/>
  <c r="BE105"/>
  <c r="T105"/>
  <c r="R105"/>
  <c r="P105"/>
  <c r="BI103"/>
  <c r="BH103"/>
  <c r="BF103"/>
  <c r="BE103"/>
  <c r="T103"/>
  <c r="R103"/>
  <c r="P103"/>
  <c r="BI100"/>
  <c r="BH100"/>
  <c r="BF100"/>
  <c r="BE100"/>
  <c r="T100"/>
  <c r="R100"/>
  <c r="P100"/>
  <c r="BI98"/>
  <c r="BH98"/>
  <c r="BF98"/>
  <c r="BE98"/>
  <c r="T98"/>
  <c r="R98"/>
  <c r="P98"/>
  <c r="BI96"/>
  <c r="BH96"/>
  <c r="BF96"/>
  <c r="BE96"/>
  <c r="T96"/>
  <c r="R96"/>
  <c r="P96"/>
  <c r="BI94"/>
  <c r="BH94"/>
  <c r="BF94"/>
  <c r="BE94"/>
  <c r="T94"/>
  <c r="R94"/>
  <c r="P94"/>
  <c r="BI91"/>
  <c r="BH91"/>
  <c r="BF91"/>
  <c r="BE91"/>
  <c r="T91"/>
  <c r="T90"/>
  <c r="R91"/>
  <c r="R90"/>
  <c r="P91"/>
  <c r="P90"/>
  <c r="BI88"/>
  <c r="BH88"/>
  <c r="BF88"/>
  <c r="BE88"/>
  <c r="T88"/>
  <c r="R88"/>
  <c r="P88"/>
  <c r="BI86"/>
  <c r="BH86"/>
  <c r="BF86"/>
  <c r="BE86"/>
  <c r="T86"/>
  <c r="T85"/>
  <c r="R86"/>
  <c r="R85"/>
  <c r="P86"/>
  <c r="P85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9" r="J37"/>
  <c r="J36"/>
  <c i="1" r="AY62"/>
  <c i="9" r="J35"/>
  <c i="1" r="AX62"/>
  <c i="9" r="BI132"/>
  <c r="BH132"/>
  <c r="BF132"/>
  <c r="BE132"/>
  <c r="T132"/>
  <c r="R132"/>
  <c r="P132"/>
  <c r="BI130"/>
  <c r="BH130"/>
  <c r="BF130"/>
  <c r="BE130"/>
  <c r="T130"/>
  <c r="R130"/>
  <c r="P130"/>
  <c r="BI128"/>
  <c r="BH128"/>
  <c r="BF128"/>
  <c r="BE128"/>
  <c r="T128"/>
  <c r="R128"/>
  <c r="P128"/>
  <c r="BI126"/>
  <c r="BH126"/>
  <c r="BF126"/>
  <c r="BE126"/>
  <c r="T126"/>
  <c r="R126"/>
  <c r="P126"/>
  <c r="BI124"/>
  <c r="BH124"/>
  <c r="BF124"/>
  <c r="BE124"/>
  <c r="T124"/>
  <c r="R124"/>
  <c r="P124"/>
  <c r="BI122"/>
  <c r="BH122"/>
  <c r="BF122"/>
  <c r="BE122"/>
  <c r="T122"/>
  <c r="R122"/>
  <c r="P122"/>
  <c r="BI120"/>
  <c r="BH120"/>
  <c r="BF120"/>
  <c r="BE120"/>
  <c r="T120"/>
  <c r="R120"/>
  <c r="P120"/>
  <c r="BI118"/>
  <c r="BH118"/>
  <c r="BF118"/>
  <c r="BE118"/>
  <c r="T118"/>
  <c r="R118"/>
  <c r="P118"/>
  <c r="BI116"/>
  <c r="BH116"/>
  <c r="BF116"/>
  <c r="BE116"/>
  <c r="T116"/>
  <c r="R116"/>
  <c r="P116"/>
  <c r="BI114"/>
  <c r="BH114"/>
  <c r="BF114"/>
  <c r="BE114"/>
  <c r="T114"/>
  <c r="R114"/>
  <c r="P114"/>
  <c r="BI112"/>
  <c r="BH112"/>
  <c r="BF112"/>
  <c r="BE112"/>
  <c r="T112"/>
  <c r="R112"/>
  <c r="P112"/>
  <c r="BI110"/>
  <c r="BH110"/>
  <c r="BF110"/>
  <c r="BE110"/>
  <c r="T110"/>
  <c r="R110"/>
  <c r="P110"/>
  <c r="BI108"/>
  <c r="BH108"/>
  <c r="BF108"/>
  <c r="BE108"/>
  <c r="T108"/>
  <c r="R108"/>
  <c r="P108"/>
  <c r="BI106"/>
  <c r="BH106"/>
  <c r="BF106"/>
  <c r="BE106"/>
  <c r="T106"/>
  <c r="R106"/>
  <c r="P106"/>
  <c r="BI104"/>
  <c r="BH104"/>
  <c r="BF104"/>
  <c r="BE104"/>
  <c r="T104"/>
  <c r="R104"/>
  <c r="P104"/>
  <c r="BI102"/>
  <c r="BH102"/>
  <c r="BF102"/>
  <c r="BE102"/>
  <c r="T102"/>
  <c r="R102"/>
  <c r="P102"/>
  <c r="BI100"/>
  <c r="BH100"/>
  <c r="BF100"/>
  <c r="BE100"/>
  <c r="T100"/>
  <c r="R100"/>
  <c r="P100"/>
  <c r="BI98"/>
  <c r="BH98"/>
  <c r="BF98"/>
  <c r="BE98"/>
  <c r="T98"/>
  <c r="R98"/>
  <c r="P98"/>
  <c r="BI95"/>
  <c r="BH95"/>
  <c r="BF95"/>
  <c r="BE95"/>
  <c r="T95"/>
  <c r="R95"/>
  <c r="P95"/>
  <c r="BI93"/>
  <c r="BH93"/>
  <c r="BF93"/>
  <c r="BE93"/>
  <c r="T93"/>
  <c r="R93"/>
  <c r="P93"/>
  <c r="BI91"/>
  <c r="BH91"/>
  <c r="BF91"/>
  <c r="BE91"/>
  <c r="T91"/>
  <c r="R91"/>
  <c r="P91"/>
  <c r="BI89"/>
  <c r="BH89"/>
  <c r="BF89"/>
  <c r="BE89"/>
  <c r="T89"/>
  <c r="R89"/>
  <c r="P89"/>
  <c r="BI86"/>
  <c r="BH86"/>
  <c r="BF86"/>
  <c r="BE86"/>
  <c r="T86"/>
  <c r="R86"/>
  <c r="P86"/>
  <c r="BI84"/>
  <c r="BH84"/>
  <c r="BF84"/>
  <c r="BE84"/>
  <c r="T84"/>
  <c r="R84"/>
  <c r="P84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8" r="J37"/>
  <c r="J36"/>
  <c i="1" r="AY61"/>
  <c i="8" r="J35"/>
  <c i="1" r="AX61"/>
  <c i="8" r="BI144"/>
  <c r="BH144"/>
  <c r="BF144"/>
  <c r="BE144"/>
  <c r="T144"/>
  <c r="R144"/>
  <c r="P144"/>
  <c r="BI142"/>
  <c r="BH142"/>
  <c r="BF142"/>
  <c r="BE142"/>
  <c r="T142"/>
  <c r="R142"/>
  <c r="P142"/>
  <c r="BI140"/>
  <c r="BH140"/>
  <c r="BF140"/>
  <c r="BE140"/>
  <c r="T140"/>
  <c r="R140"/>
  <c r="P140"/>
  <c r="BI138"/>
  <c r="BH138"/>
  <c r="BF138"/>
  <c r="BE138"/>
  <c r="T138"/>
  <c r="R138"/>
  <c r="P138"/>
  <c r="BI136"/>
  <c r="BH136"/>
  <c r="BF136"/>
  <c r="BE136"/>
  <c r="T136"/>
  <c r="R136"/>
  <c r="P136"/>
  <c r="BI134"/>
  <c r="BH134"/>
  <c r="BF134"/>
  <c r="BE134"/>
  <c r="T134"/>
  <c r="R134"/>
  <c r="P134"/>
  <c r="BI132"/>
  <c r="BH132"/>
  <c r="BF132"/>
  <c r="BE132"/>
  <c r="T132"/>
  <c r="R132"/>
  <c r="P132"/>
  <c r="BI130"/>
  <c r="BH130"/>
  <c r="BF130"/>
  <c r="BE130"/>
  <c r="T130"/>
  <c r="R130"/>
  <c r="P130"/>
  <c r="BI128"/>
  <c r="BH128"/>
  <c r="BF128"/>
  <c r="BE128"/>
  <c r="T128"/>
  <c r="R128"/>
  <c r="P128"/>
  <c r="BI126"/>
  <c r="BH126"/>
  <c r="BF126"/>
  <c r="BE126"/>
  <c r="T126"/>
  <c r="R126"/>
  <c r="P126"/>
  <c r="BI124"/>
  <c r="BH124"/>
  <c r="BF124"/>
  <c r="BE124"/>
  <c r="T124"/>
  <c r="R124"/>
  <c r="P124"/>
  <c r="BI122"/>
  <c r="BH122"/>
  <c r="BF122"/>
  <c r="BE122"/>
  <c r="T122"/>
  <c r="R122"/>
  <c r="P122"/>
  <c r="BI120"/>
  <c r="BH120"/>
  <c r="BF120"/>
  <c r="BE120"/>
  <c r="T120"/>
  <c r="R120"/>
  <c r="P120"/>
  <c r="BI118"/>
  <c r="BH118"/>
  <c r="BF118"/>
  <c r="BE118"/>
  <c r="T118"/>
  <c r="R118"/>
  <c r="P118"/>
  <c r="BI116"/>
  <c r="BH116"/>
  <c r="BF116"/>
  <c r="BE116"/>
  <c r="T116"/>
  <c r="R116"/>
  <c r="P116"/>
  <c r="BI114"/>
  <c r="BH114"/>
  <c r="BF114"/>
  <c r="BE114"/>
  <c r="T114"/>
  <c r="R114"/>
  <c r="P114"/>
  <c r="BI112"/>
  <c r="BH112"/>
  <c r="BF112"/>
  <c r="BE112"/>
  <c r="T112"/>
  <c r="R112"/>
  <c r="P112"/>
  <c r="BI110"/>
  <c r="BH110"/>
  <c r="BF110"/>
  <c r="BE110"/>
  <c r="T110"/>
  <c r="R110"/>
  <c r="P110"/>
  <c r="BI108"/>
  <c r="BH108"/>
  <c r="BF108"/>
  <c r="BE108"/>
  <c r="T108"/>
  <c r="R108"/>
  <c r="P108"/>
  <c r="BI106"/>
  <c r="BH106"/>
  <c r="BF106"/>
  <c r="BE106"/>
  <c r="T106"/>
  <c r="R106"/>
  <c r="P106"/>
  <c r="BI104"/>
  <c r="BH104"/>
  <c r="BF104"/>
  <c r="BE104"/>
  <c r="T104"/>
  <c r="R104"/>
  <c r="P104"/>
  <c r="BI101"/>
  <c r="BH101"/>
  <c r="BF101"/>
  <c r="BE101"/>
  <c r="T101"/>
  <c r="R101"/>
  <c r="P101"/>
  <c r="BI99"/>
  <c r="BH99"/>
  <c r="BF99"/>
  <c r="BE99"/>
  <c r="T99"/>
  <c r="R99"/>
  <c r="P99"/>
  <c r="BI97"/>
  <c r="BH97"/>
  <c r="BF97"/>
  <c r="BE97"/>
  <c r="T97"/>
  <c r="R97"/>
  <c r="P97"/>
  <c r="BI95"/>
  <c r="BH95"/>
  <c r="BF95"/>
  <c r="BE95"/>
  <c r="T95"/>
  <c r="R95"/>
  <c r="P95"/>
  <c r="BI93"/>
  <c r="BH93"/>
  <c r="BF93"/>
  <c r="BE93"/>
  <c r="T93"/>
  <c r="R93"/>
  <c r="P93"/>
  <c r="BI90"/>
  <c r="BH90"/>
  <c r="BF90"/>
  <c r="BE90"/>
  <c r="T90"/>
  <c r="T89"/>
  <c r="R90"/>
  <c r="R89"/>
  <c r="P90"/>
  <c r="P89"/>
  <c r="BI87"/>
  <c r="BH87"/>
  <c r="BF87"/>
  <c r="BE87"/>
  <c r="T87"/>
  <c r="R87"/>
  <c r="P87"/>
  <c r="BI85"/>
  <c r="BH85"/>
  <c r="BF85"/>
  <c r="BE85"/>
  <c r="T85"/>
  <c r="T84"/>
  <c r="R85"/>
  <c r="R84"/>
  <c r="P85"/>
  <c r="P84"/>
  <c r="J80"/>
  <c r="J79"/>
  <c r="F79"/>
  <c r="F77"/>
  <c r="E75"/>
  <c r="J55"/>
  <c r="J54"/>
  <c r="F54"/>
  <c r="F52"/>
  <c r="E50"/>
  <c r="J18"/>
  <c r="E18"/>
  <c r="F80"/>
  <c r="J17"/>
  <c r="J12"/>
  <c r="J77"/>
  <c r="E7"/>
  <c r="E73"/>
  <c i="7" r="J37"/>
  <c r="J36"/>
  <c i="1" r="AY60"/>
  <c i="7" r="J35"/>
  <c i="1" r="AX60"/>
  <c i="7" r="BI148"/>
  <c r="BH148"/>
  <c r="BF148"/>
  <c r="BE148"/>
  <c r="T148"/>
  <c r="R148"/>
  <c r="P148"/>
  <c r="BI146"/>
  <c r="BH146"/>
  <c r="BF146"/>
  <c r="BE146"/>
  <c r="T146"/>
  <c r="R146"/>
  <c r="P146"/>
  <c r="BI144"/>
  <c r="BH144"/>
  <c r="BF144"/>
  <c r="BE144"/>
  <c r="T144"/>
  <c r="R144"/>
  <c r="P144"/>
  <c r="BI142"/>
  <c r="BH142"/>
  <c r="BF142"/>
  <c r="BE142"/>
  <c r="T142"/>
  <c r="R142"/>
  <c r="P142"/>
  <c r="BI140"/>
  <c r="BH140"/>
  <c r="BF140"/>
  <c r="BE140"/>
  <c r="T140"/>
  <c r="R140"/>
  <c r="P140"/>
  <c r="BI138"/>
  <c r="BH138"/>
  <c r="BF138"/>
  <c r="BE138"/>
  <c r="T138"/>
  <c r="R138"/>
  <c r="P138"/>
  <c r="BI136"/>
  <c r="BH136"/>
  <c r="BF136"/>
  <c r="BE136"/>
  <c r="T136"/>
  <c r="R136"/>
  <c r="P136"/>
  <c r="BI134"/>
  <c r="BH134"/>
  <c r="BF134"/>
  <c r="BE134"/>
  <c r="T134"/>
  <c r="R134"/>
  <c r="P134"/>
  <c r="BI132"/>
  <c r="BH132"/>
  <c r="BF132"/>
  <c r="BE132"/>
  <c r="T132"/>
  <c r="R132"/>
  <c r="P132"/>
  <c r="BI130"/>
  <c r="BH130"/>
  <c r="BF130"/>
  <c r="BE130"/>
  <c r="T130"/>
  <c r="R130"/>
  <c r="P130"/>
  <c r="BI128"/>
  <c r="BH128"/>
  <c r="BF128"/>
  <c r="BE128"/>
  <c r="T128"/>
  <c r="R128"/>
  <c r="P128"/>
  <c r="BI126"/>
  <c r="BH126"/>
  <c r="BF126"/>
  <c r="BE126"/>
  <c r="T126"/>
  <c r="R126"/>
  <c r="P126"/>
  <c r="BI124"/>
  <c r="BH124"/>
  <c r="BF124"/>
  <c r="BE124"/>
  <c r="T124"/>
  <c r="R124"/>
  <c r="P124"/>
  <c r="BI122"/>
  <c r="BH122"/>
  <c r="BF122"/>
  <c r="BE122"/>
  <c r="T122"/>
  <c r="R122"/>
  <c r="P122"/>
  <c r="BI120"/>
  <c r="BH120"/>
  <c r="BF120"/>
  <c r="BE120"/>
  <c r="T120"/>
  <c r="R120"/>
  <c r="P120"/>
  <c r="BI118"/>
  <c r="BH118"/>
  <c r="BF118"/>
  <c r="BE118"/>
  <c r="T118"/>
  <c r="R118"/>
  <c r="P118"/>
  <c r="BI116"/>
  <c r="BH116"/>
  <c r="BF116"/>
  <c r="BE116"/>
  <c r="T116"/>
  <c r="R116"/>
  <c r="P116"/>
  <c r="BI114"/>
  <c r="BH114"/>
  <c r="BF114"/>
  <c r="BE114"/>
  <c r="T114"/>
  <c r="R114"/>
  <c r="P114"/>
  <c r="BI111"/>
  <c r="BH111"/>
  <c r="BF111"/>
  <c r="BE111"/>
  <c r="T111"/>
  <c r="R111"/>
  <c r="P111"/>
  <c r="BI109"/>
  <c r="BH109"/>
  <c r="BF109"/>
  <c r="BE109"/>
  <c r="T109"/>
  <c r="R109"/>
  <c r="P109"/>
  <c r="BI107"/>
  <c r="BH107"/>
  <c r="BF107"/>
  <c r="BE107"/>
  <c r="T107"/>
  <c r="R107"/>
  <c r="P107"/>
  <c r="BI105"/>
  <c r="BH105"/>
  <c r="BF105"/>
  <c r="BE105"/>
  <c r="T105"/>
  <c r="R105"/>
  <c r="P105"/>
  <c r="BI102"/>
  <c r="BH102"/>
  <c r="BF102"/>
  <c r="BE102"/>
  <c r="T102"/>
  <c r="R102"/>
  <c r="P102"/>
  <c r="BI100"/>
  <c r="BH100"/>
  <c r="BF100"/>
  <c r="BE100"/>
  <c r="T100"/>
  <c r="R100"/>
  <c r="P100"/>
  <c r="BI98"/>
  <c r="BH98"/>
  <c r="BF98"/>
  <c r="BE98"/>
  <c r="T98"/>
  <c r="R98"/>
  <c r="P98"/>
  <c r="BI96"/>
  <c r="BH96"/>
  <c r="BF96"/>
  <c r="BE96"/>
  <c r="T96"/>
  <c r="R96"/>
  <c r="P96"/>
  <c r="BI94"/>
  <c r="BH94"/>
  <c r="BF94"/>
  <c r="BE94"/>
  <c r="T94"/>
  <c r="R94"/>
  <c r="P94"/>
  <c r="BI91"/>
  <c r="BH91"/>
  <c r="BF91"/>
  <c r="BE91"/>
  <c r="T91"/>
  <c r="T90"/>
  <c r="R91"/>
  <c r="R90"/>
  <c r="P91"/>
  <c r="P90"/>
  <c r="BI88"/>
  <c r="BH88"/>
  <c r="BF88"/>
  <c r="BE88"/>
  <c r="T88"/>
  <c r="R88"/>
  <c r="P88"/>
  <c r="BI86"/>
  <c r="BH86"/>
  <c r="BF86"/>
  <c r="BE86"/>
  <c r="T86"/>
  <c r="T85"/>
  <c r="R86"/>
  <c r="R85"/>
  <c r="P86"/>
  <c r="P85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6" r="J37"/>
  <c r="J36"/>
  <c i="1" r="AY59"/>
  <c i="6" r="J35"/>
  <c i="1" r="AX59"/>
  <c i="6" r="BI136"/>
  <c r="BH136"/>
  <c r="BF136"/>
  <c r="BE136"/>
  <c r="T136"/>
  <c r="R136"/>
  <c r="P136"/>
  <c r="BI134"/>
  <c r="BH134"/>
  <c r="BF134"/>
  <c r="BE134"/>
  <c r="T134"/>
  <c r="R134"/>
  <c r="P134"/>
  <c r="BI132"/>
  <c r="BH132"/>
  <c r="BF132"/>
  <c r="BE132"/>
  <c r="T132"/>
  <c r="R132"/>
  <c r="P132"/>
  <c r="BI130"/>
  <c r="BH130"/>
  <c r="BF130"/>
  <c r="BE130"/>
  <c r="T130"/>
  <c r="R130"/>
  <c r="P130"/>
  <c r="BI128"/>
  <c r="BH128"/>
  <c r="BF128"/>
  <c r="BE128"/>
  <c r="T128"/>
  <c r="R128"/>
  <c r="P128"/>
  <c r="BI126"/>
  <c r="BH126"/>
  <c r="BF126"/>
  <c r="BE126"/>
  <c r="T126"/>
  <c r="R126"/>
  <c r="P126"/>
  <c r="BI124"/>
  <c r="BH124"/>
  <c r="BF124"/>
  <c r="BE124"/>
  <c r="T124"/>
  <c r="R124"/>
  <c r="P124"/>
  <c r="BI122"/>
  <c r="BH122"/>
  <c r="BF122"/>
  <c r="BE122"/>
  <c r="T122"/>
  <c r="R122"/>
  <c r="P122"/>
  <c r="BI120"/>
  <c r="BH120"/>
  <c r="BF120"/>
  <c r="BE120"/>
  <c r="T120"/>
  <c r="R120"/>
  <c r="P120"/>
  <c r="BI118"/>
  <c r="BH118"/>
  <c r="BF118"/>
  <c r="BE118"/>
  <c r="T118"/>
  <c r="R118"/>
  <c r="P118"/>
  <c r="BI116"/>
  <c r="BH116"/>
  <c r="BF116"/>
  <c r="BE116"/>
  <c r="T116"/>
  <c r="R116"/>
  <c r="P116"/>
  <c r="BI114"/>
  <c r="BH114"/>
  <c r="BF114"/>
  <c r="BE114"/>
  <c r="T114"/>
  <c r="R114"/>
  <c r="P114"/>
  <c r="BI112"/>
  <c r="BH112"/>
  <c r="BF112"/>
  <c r="BE112"/>
  <c r="T112"/>
  <c r="R112"/>
  <c r="P112"/>
  <c r="BI110"/>
  <c r="BH110"/>
  <c r="BF110"/>
  <c r="BE110"/>
  <c r="T110"/>
  <c r="R110"/>
  <c r="P110"/>
  <c r="BI108"/>
  <c r="BH108"/>
  <c r="BF108"/>
  <c r="BE108"/>
  <c r="T108"/>
  <c r="R108"/>
  <c r="P108"/>
  <c r="BI105"/>
  <c r="BH105"/>
  <c r="BF105"/>
  <c r="BE105"/>
  <c r="T105"/>
  <c r="R105"/>
  <c r="P105"/>
  <c r="BI103"/>
  <c r="BH103"/>
  <c r="BF103"/>
  <c r="BE103"/>
  <c r="T103"/>
  <c r="R103"/>
  <c r="P103"/>
  <c r="BI100"/>
  <c r="BH100"/>
  <c r="BF100"/>
  <c r="BE100"/>
  <c r="T100"/>
  <c r="R100"/>
  <c r="P100"/>
  <c r="BI98"/>
  <c r="BH98"/>
  <c r="BF98"/>
  <c r="BE98"/>
  <c r="T98"/>
  <c r="R98"/>
  <c r="P98"/>
  <c r="BI96"/>
  <c r="BH96"/>
  <c r="BF96"/>
  <c r="BE96"/>
  <c r="T96"/>
  <c r="R96"/>
  <c r="P96"/>
  <c r="BI94"/>
  <c r="BH94"/>
  <c r="BF94"/>
  <c r="BE94"/>
  <c r="T94"/>
  <c r="R94"/>
  <c r="P94"/>
  <c r="BI91"/>
  <c r="BH91"/>
  <c r="BF91"/>
  <c r="BE91"/>
  <c r="T91"/>
  <c r="T90"/>
  <c r="R91"/>
  <c r="R90"/>
  <c r="P91"/>
  <c r="P90"/>
  <c r="BI88"/>
  <c r="BH88"/>
  <c r="BF88"/>
  <c r="BE88"/>
  <c r="T88"/>
  <c r="R88"/>
  <c r="P88"/>
  <c r="BI86"/>
  <c r="BH86"/>
  <c r="BF86"/>
  <c r="BE86"/>
  <c r="T86"/>
  <c r="T85"/>
  <c r="R86"/>
  <c r="R85"/>
  <c r="P86"/>
  <c r="P85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5" r="J37"/>
  <c r="J36"/>
  <c i="1" r="AY58"/>
  <c i="5" r="J35"/>
  <c i="1" r="AX58"/>
  <c i="5" r="BI136"/>
  <c r="BH136"/>
  <c r="BF136"/>
  <c r="BE136"/>
  <c r="T136"/>
  <c r="R136"/>
  <c r="P136"/>
  <c r="BI134"/>
  <c r="BH134"/>
  <c r="BF134"/>
  <c r="BE134"/>
  <c r="T134"/>
  <c r="R134"/>
  <c r="P134"/>
  <c r="BI132"/>
  <c r="BH132"/>
  <c r="BF132"/>
  <c r="BE132"/>
  <c r="T132"/>
  <c r="R132"/>
  <c r="P132"/>
  <c r="BI130"/>
  <c r="BH130"/>
  <c r="BF130"/>
  <c r="BE130"/>
  <c r="T130"/>
  <c r="R130"/>
  <c r="P130"/>
  <c r="BI128"/>
  <c r="BH128"/>
  <c r="BF128"/>
  <c r="BE128"/>
  <c r="T128"/>
  <c r="R128"/>
  <c r="P128"/>
  <c r="BI126"/>
  <c r="BH126"/>
  <c r="BF126"/>
  <c r="BE126"/>
  <c r="T126"/>
  <c r="R126"/>
  <c r="P126"/>
  <c r="BI124"/>
  <c r="BH124"/>
  <c r="BF124"/>
  <c r="BE124"/>
  <c r="T124"/>
  <c r="R124"/>
  <c r="P124"/>
  <c r="BI122"/>
  <c r="BH122"/>
  <c r="BF122"/>
  <c r="BE122"/>
  <c r="T122"/>
  <c r="R122"/>
  <c r="P122"/>
  <c r="BI120"/>
  <c r="BH120"/>
  <c r="BF120"/>
  <c r="BE120"/>
  <c r="T120"/>
  <c r="R120"/>
  <c r="P120"/>
  <c r="BI118"/>
  <c r="BH118"/>
  <c r="BF118"/>
  <c r="BE118"/>
  <c r="T118"/>
  <c r="R118"/>
  <c r="P118"/>
  <c r="BI116"/>
  <c r="BH116"/>
  <c r="BF116"/>
  <c r="BE116"/>
  <c r="T116"/>
  <c r="R116"/>
  <c r="P116"/>
  <c r="BI114"/>
  <c r="BH114"/>
  <c r="BF114"/>
  <c r="BE114"/>
  <c r="T114"/>
  <c r="R114"/>
  <c r="P114"/>
  <c r="BI112"/>
  <c r="BH112"/>
  <c r="BF112"/>
  <c r="BE112"/>
  <c r="T112"/>
  <c r="R112"/>
  <c r="P112"/>
  <c r="BI110"/>
  <c r="BH110"/>
  <c r="BF110"/>
  <c r="BE110"/>
  <c r="T110"/>
  <c r="R110"/>
  <c r="P110"/>
  <c r="BI108"/>
  <c r="BH108"/>
  <c r="BF108"/>
  <c r="BE108"/>
  <c r="T108"/>
  <c r="R108"/>
  <c r="P108"/>
  <c r="BI105"/>
  <c r="BH105"/>
  <c r="BF105"/>
  <c r="BE105"/>
  <c r="T105"/>
  <c r="R105"/>
  <c r="P105"/>
  <c r="BI103"/>
  <c r="BH103"/>
  <c r="BF103"/>
  <c r="BE103"/>
  <c r="T103"/>
  <c r="R103"/>
  <c r="P103"/>
  <c r="BI100"/>
  <c r="BH100"/>
  <c r="BF100"/>
  <c r="BE100"/>
  <c r="T100"/>
  <c r="R100"/>
  <c r="P100"/>
  <c r="BI98"/>
  <c r="BH98"/>
  <c r="BF98"/>
  <c r="BE98"/>
  <c r="T98"/>
  <c r="R98"/>
  <c r="P98"/>
  <c r="BI96"/>
  <c r="BH96"/>
  <c r="BF96"/>
  <c r="BE96"/>
  <c r="T96"/>
  <c r="R96"/>
  <c r="P96"/>
  <c r="BI94"/>
  <c r="BH94"/>
  <c r="BF94"/>
  <c r="BE94"/>
  <c r="T94"/>
  <c r="R94"/>
  <c r="P94"/>
  <c r="BI91"/>
  <c r="BH91"/>
  <c r="BF91"/>
  <c r="BE91"/>
  <c r="T91"/>
  <c r="T90"/>
  <c r="R91"/>
  <c r="R90"/>
  <c r="P91"/>
  <c r="P90"/>
  <c r="BI88"/>
  <c r="BH88"/>
  <c r="BF88"/>
  <c r="BE88"/>
  <c r="T88"/>
  <c r="R88"/>
  <c r="P88"/>
  <c r="BI86"/>
  <c r="BH86"/>
  <c r="BF86"/>
  <c r="BE86"/>
  <c r="T86"/>
  <c r="T85"/>
  <c r="R86"/>
  <c r="R85"/>
  <c r="P86"/>
  <c r="P85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4" r="J37"/>
  <c r="J36"/>
  <c i="1" r="AY57"/>
  <c i="4" r="J35"/>
  <c i="1" r="AX57"/>
  <c i="4" r="BI148"/>
  <c r="BH148"/>
  <c r="BF148"/>
  <c r="BE148"/>
  <c r="T148"/>
  <c r="R148"/>
  <c r="P148"/>
  <c r="BI146"/>
  <c r="BH146"/>
  <c r="BF146"/>
  <c r="BE146"/>
  <c r="T146"/>
  <c r="R146"/>
  <c r="P146"/>
  <c r="BI144"/>
  <c r="BH144"/>
  <c r="BF144"/>
  <c r="BE144"/>
  <c r="T144"/>
  <c r="R144"/>
  <c r="P144"/>
  <c r="BI142"/>
  <c r="BH142"/>
  <c r="BF142"/>
  <c r="BE142"/>
  <c r="T142"/>
  <c r="R142"/>
  <c r="P142"/>
  <c r="BI140"/>
  <c r="BH140"/>
  <c r="BF140"/>
  <c r="BE140"/>
  <c r="T140"/>
  <c r="R140"/>
  <c r="P140"/>
  <c r="BI138"/>
  <c r="BH138"/>
  <c r="BF138"/>
  <c r="BE138"/>
  <c r="T138"/>
  <c r="R138"/>
  <c r="P138"/>
  <c r="BI136"/>
  <c r="BH136"/>
  <c r="BF136"/>
  <c r="BE136"/>
  <c r="T136"/>
  <c r="R136"/>
  <c r="P136"/>
  <c r="BI134"/>
  <c r="BH134"/>
  <c r="BF134"/>
  <c r="BE134"/>
  <c r="T134"/>
  <c r="R134"/>
  <c r="P134"/>
  <c r="BI132"/>
  <c r="BH132"/>
  <c r="BF132"/>
  <c r="BE132"/>
  <c r="T132"/>
  <c r="R132"/>
  <c r="P132"/>
  <c r="BI130"/>
  <c r="BH130"/>
  <c r="BF130"/>
  <c r="BE130"/>
  <c r="T130"/>
  <c r="R130"/>
  <c r="P130"/>
  <c r="BI128"/>
  <c r="BH128"/>
  <c r="BF128"/>
  <c r="BE128"/>
  <c r="T128"/>
  <c r="R128"/>
  <c r="P128"/>
  <c r="BI126"/>
  <c r="BH126"/>
  <c r="BF126"/>
  <c r="BE126"/>
  <c r="T126"/>
  <c r="R126"/>
  <c r="P126"/>
  <c r="BI124"/>
  <c r="BH124"/>
  <c r="BF124"/>
  <c r="BE124"/>
  <c r="T124"/>
  <c r="R124"/>
  <c r="P124"/>
  <c r="BI122"/>
  <c r="BH122"/>
  <c r="BF122"/>
  <c r="BE122"/>
  <c r="T122"/>
  <c r="R122"/>
  <c r="P122"/>
  <c r="BI120"/>
  <c r="BH120"/>
  <c r="BF120"/>
  <c r="BE120"/>
  <c r="T120"/>
  <c r="R120"/>
  <c r="P120"/>
  <c r="BI118"/>
  <c r="BH118"/>
  <c r="BF118"/>
  <c r="BE118"/>
  <c r="T118"/>
  <c r="R118"/>
  <c r="P118"/>
  <c r="BI116"/>
  <c r="BH116"/>
  <c r="BF116"/>
  <c r="BE116"/>
  <c r="T116"/>
  <c r="R116"/>
  <c r="P116"/>
  <c r="BI113"/>
  <c r="BH113"/>
  <c r="BF113"/>
  <c r="BE113"/>
  <c r="T113"/>
  <c r="R113"/>
  <c r="P113"/>
  <c r="BI111"/>
  <c r="BH111"/>
  <c r="BF111"/>
  <c r="BE111"/>
  <c r="T111"/>
  <c r="R111"/>
  <c r="P111"/>
  <c r="BI108"/>
  <c r="BH108"/>
  <c r="BF108"/>
  <c r="BE108"/>
  <c r="T108"/>
  <c r="R108"/>
  <c r="P108"/>
  <c r="BI106"/>
  <c r="BH106"/>
  <c r="BF106"/>
  <c r="BE106"/>
  <c r="T106"/>
  <c r="R106"/>
  <c r="P106"/>
  <c r="BI104"/>
  <c r="BH104"/>
  <c r="BF104"/>
  <c r="BE104"/>
  <c r="T104"/>
  <c r="R104"/>
  <c r="P104"/>
  <c r="BI102"/>
  <c r="BH102"/>
  <c r="BF102"/>
  <c r="BE102"/>
  <c r="T102"/>
  <c r="R102"/>
  <c r="P102"/>
  <c r="BI100"/>
  <c r="BH100"/>
  <c r="BF100"/>
  <c r="BE100"/>
  <c r="T100"/>
  <c r="R100"/>
  <c r="P100"/>
  <c r="BI97"/>
  <c r="BH97"/>
  <c r="BF97"/>
  <c r="BE97"/>
  <c r="T97"/>
  <c r="T96"/>
  <c r="R97"/>
  <c r="R96"/>
  <c r="P97"/>
  <c r="P96"/>
  <c r="BI94"/>
  <c r="BH94"/>
  <c r="BF94"/>
  <c r="BE94"/>
  <c r="T94"/>
  <c r="R94"/>
  <c r="P94"/>
  <c r="BI92"/>
  <c r="BH92"/>
  <c r="BF92"/>
  <c r="BE92"/>
  <c r="T92"/>
  <c r="R92"/>
  <c r="P92"/>
  <c r="BI89"/>
  <c r="BH89"/>
  <c r="BF89"/>
  <c r="BE89"/>
  <c r="T89"/>
  <c r="R89"/>
  <c r="P89"/>
  <c r="BI87"/>
  <c r="BH87"/>
  <c r="BF87"/>
  <c r="BE87"/>
  <c r="T87"/>
  <c r="R87"/>
  <c r="P87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3" r="J89"/>
  <c r="J37"/>
  <c r="J36"/>
  <c i="1" r="AY56"/>
  <c i="3" r="J35"/>
  <c i="1" r="AX56"/>
  <c i="3" r="BI120"/>
  <c r="BH120"/>
  <c r="BF120"/>
  <c r="BE120"/>
  <c r="T120"/>
  <c r="R120"/>
  <c r="P120"/>
  <c r="BI118"/>
  <c r="BH118"/>
  <c r="BF118"/>
  <c r="BE118"/>
  <c r="T118"/>
  <c r="R118"/>
  <c r="P118"/>
  <c r="BI116"/>
  <c r="BH116"/>
  <c r="BF116"/>
  <c r="BE116"/>
  <c r="T116"/>
  <c r="R116"/>
  <c r="P116"/>
  <c r="BI114"/>
  <c r="BH114"/>
  <c r="BF114"/>
  <c r="BE114"/>
  <c r="T114"/>
  <c r="R114"/>
  <c r="P114"/>
  <c r="BI112"/>
  <c r="BH112"/>
  <c r="BF112"/>
  <c r="BE112"/>
  <c r="T112"/>
  <c r="R112"/>
  <c r="P112"/>
  <c r="BI110"/>
  <c r="BH110"/>
  <c r="BF110"/>
  <c r="BE110"/>
  <c r="T110"/>
  <c r="R110"/>
  <c r="P110"/>
  <c r="BI108"/>
  <c r="BH108"/>
  <c r="BF108"/>
  <c r="BE108"/>
  <c r="T108"/>
  <c r="R108"/>
  <c r="P108"/>
  <c r="BI106"/>
  <c r="BH106"/>
  <c r="BF106"/>
  <c r="BE106"/>
  <c r="T106"/>
  <c r="R106"/>
  <c r="P106"/>
  <c r="BI104"/>
  <c r="BH104"/>
  <c r="BF104"/>
  <c r="BE104"/>
  <c r="T104"/>
  <c r="R104"/>
  <c r="P104"/>
  <c r="BI102"/>
  <c r="BH102"/>
  <c r="BF102"/>
  <c r="BE102"/>
  <c r="T102"/>
  <c r="R102"/>
  <c r="P102"/>
  <c r="BI100"/>
  <c r="BH100"/>
  <c r="BF100"/>
  <c r="BE100"/>
  <c r="T100"/>
  <c r="R100"/>
  <c r="P100"/>
  <c r="BI98"/>
  <c r="BH98"/>
  <c r="BF98"/>
  <c r="BE98"/>
  <c r="T98"/>
  <c r="R98"/>
  <c r="P98"/>
  <c r="BI95"/>
  <c r="BH95"/>
  <c r="BF95"/>
  <c r="BE95"/>
  <c r="T95"/>
  <c r="R95"/>
  <c r="P95"/>
  <c r="BI93"/>
  <c r="BH93"/>
  <c r="BF93"/>
  <c r="BE93"/>
  <c r="T93"/>
  <c r="R93"/>
  <c r="P93"/>
  <c r="BI91"/>
  <c r="BH91"/>
  <c r="BF91"/>
  <c r="BE91"/>
  <c r="T91"/>
  <c r="R91"/>
  <c r="P91"/>
  <c r="J61"/>
  <c r="BI87"/>
  <c r="BH87"/>
  <c r="BF87"/>
  <c r="BE87"/>
  <c r="T87"/>
  <c r="R87"/>
  <c r="P87"/>
  <c r="BI85"/>
  <c r="BH85"/>
  <c r="BF85"/>
  <c r="BE85"/>
  <c r="T85"/>
  <c r="R85"/>
  <c r="P85"/>
  <c r="J80"/>
  <c r="J79"/>
  <c r="F79"/>
  <c r="F77"/>
  <c r="E75"/>
  <c r="J55"/>
  <c r="J54"/>
  <c r="F54"/>
  <c r="F52"/>
  <c r="E50"/>
  <c r="J18"/>
  <c r="E18"/>
  <c r="F80"/>
  <c r="J17"/>
  <c r="J12"/>
  <c r="J77"/>
  <c r="E7"/>
  <c r="E73"/>
  <c i="2" r="J37"/>
  <c r="J36"/>
  <c i="1" r="AY55"/>
  <c i="2" r="J35"/>
  <c i="1" r="AX55"/>
  <c i="2" r="BI162"/>
  <c r="BH162"/>
  <c r="BF162"/>
  <c r="BE162"/>
  <c r="T162"/>
  <c r="R162"/>
  <c r="P162"/>
  <c r="BI160"/>
  <c r="BH160"/>
  <c r="BF160"/>
  <c r="BE160"/>
  <c r="T160"/>
  <c r="R160"/>
  <c r="P160"/>
  <c r="BI158"/>
  <c r="BH158"/>
  <c r="BF158"/>
  <c r="BE158"/>
  <c r="T158"/>
  <c r="R158"/>
  <c r="P158"/>
  <c r="BI156"/>
  <c r="BH156"/>
  <c r="BF156"/>
  <c r="BE156"/>
  <c r="T156"/>
  <c r="R156"/>
  <c r="P156"/>
  <c r="BI154"/>
  <c r="BH154"/>
  <c r="BF154"/>
  <c r="BE154"/>
  <c r="T154"/>
  <c r="R154"/>
  <c r="P154"/>
  <c r="BI152"/>
  <c r="BH152"/>
  <c r="BF152"/>
  <c r="BE152"/>
  <c r="T152"/>
  <c r="R152"/>
  <c r="P152"/>
  <c r="BI150"/>
  <c r="BH150"/>
  <c r="BF150"/>
  <c r="BE150"/>
  <c r="T150"/>
  <c r="R150"/>
  <c r="P150"/>
  <c r="BI148"/>
  <c r="BH148"/>
  <c r="BF148"/>
  <c r="BE148"/>
  <c r="T148"/>
  <c r="R148"/>
  <c r="P148"/>
  <c r="BI146"/>
  <c r="BH146"/>
  <c r="BF146"/>
  <c r="BE146"/>
  <c r="T146"/>
  <c r="R146"/>
  <c r="P146"/>
  <c r="BI144"/>
  <c r="BH144"/>
  <c r="BF144"/>
  <c r="BE144"/>
  <c r="T144"/>
  <c r="R144"/>
  <c r="P144"/>
  <c r="BI142"/>
  <c r="BH142"/>
  <c r="BF142"/>
  <c r="BE142"/>
  <c r="T142"/>
  <c r="R142"/>
  <c r="P142"/>
  <c r="BI140"/>
  <c r="BH140"/>
  <c r="BF140"/>
  <c r="BE140"/>
  <c r="T140"/>
  <c r="R140"/>
  <c r="P140"/>
  <c r="BI138"/>
  <c r="BH138"/>
  <c r="BF138"/>
  <c r="BE138"/>
  <c r="T138"/>
  <c r="R138"/>
  <c r="P138"/>
  <c r="BI136"/>
  <c r="BH136"/>
  <c r="BF136"/>
  <c r="BE136"/>
  <c r="T136"/>
  <c r="R136"/>
  <c r="P136"/>
  <c r="BI134"/>
  <c r="BH134"/>
  <c r="BF134"/>
  <c r="BE134"/>
  <c r="T134"/>
  <c r="R134"/>
  <c r="P134"/>
  <c r="BI129"/>
  <c r="BH129"/>
  <c r="BF129"/>
  <c r="BE129"/>
  <c r="T129"/>
  <c r="R129"/>
  <c r="P129"/>
  <c r="BI127"/>
  <c r="BH127"/>
  <c r="BF127"/>
  <c r="BE127"/>
  <c r="T127"/>
  <c r="R127"/>
  <c r="P127"/>
  <c r="BI125"/>
  <c r="BH125"/>
  <c r="BF125"/>
  <c r="BE125"/>
  <c r="T125"/>
  <c r="R125"/>
  <c r="P125"/>
  <c r="BI123"/>
  <c r="BH123"/>
  <c r="BF123"/>
  <c r="BE123"/>
  <c r="T123"/>
  <c r="R123"/>
  <c r="P123"/>
  <c r="BI121"/>
  <c r="BH121"/>
  <c r="BF121"/>
  <c r="BE121"/>
  <c r="T121"/>
  <c r="R121"/>
  <c r="P121"/>
  <c r="BI119"/>
  <c r="BH119"/>
  <c r="BF119"/>
  <c r="BE119"/>
  <c r="T119"/>
  <c r="R119"/>
  <c r="P119"/>
  <c r="BI117"/>
  <c r="BH117"/>
  <c r="BF117"/>
  <c r="BE117"/>
  <c r="T117"/>
  <c r="R117"/>
  <c r="P117"/>
  <c r="BI115"/>
  <c r="BH115"/>
  <c r="BF115"/>
  <c r="BE115"/>
  <c r="T115"/>
  <c r="R115"/>
  <c r="P115"/>
  <c r="BI113"/>
  <c r="BH113"/>
  <c r="BF113"/>
  <c r="BE113"/>
  <c r="T113"/>
  <c r="R113"/>
  <c r="P113"/>
  <c r="BI110"/>
  <c r="BH110"/>
  <c r="BF110"/>
  <c r="BE110"/>
  <c r="T110"/>
  <c r="R110"/>
  <c r="P110"/>
  <c r="BI108"/>
  <c r="BH108"/>
  <c r="BF108"/>
  <c r="BE108"/>
  <c r="T108"/>
  <c r="R108"/>
  <c r="P108"/>
  <c r="BI106"/>
  <c r="BH106"/>
  <c r="BF106"/>
  <c r="BE106"/>
  <c r="T106"/>
  <c r="R106"/>
  <c r="P106"/>
  <c r="BI104"/>
  <c r="BH104"/>
  <c r="BF104"/>
  <c r="BE104"/>
  <c r="T104"/>
  <c r="R104"/>
  <c r="P104"/>
  <c r="BI101"/>
  <c r="BH101"/>
  <c r="BF101"/>
  <c r="BE101"/>
  <c r="T101"/>
  <c r="T100"/>
  <c r="R101"/>
  <c r="R100"/>
  <c r="P101"/>
  <c r="P100"/>
  <c r="BI98"/>
  <c r="BH98"/>
  <c r="BF98"/>
  <c r="BE98"/>
  <c r="T98"/>
  <c r="R98"/>
  <c r="P98"/>
  <c r="BI96"/>
  <c r="BH96"/>
  <c r="BF96"/>
  <c r="BE96"/>
  <c r="T96"/>
  <c r="R96"/>
  <c r="P96"/>
  <c r="BI94"/>
  <c r="BH94"/>
  <c r="BF94"/>
  <c r="BE94"/>
  <c r="T94"/>
  <c r="R94"/>
  <c r="P94"/>
  <c r="BI92"/>
  <c r="BH92"/>
  <c r="BF92"/>
  <c r="BE92"/>
  <c r="T92"/>
  <c r="R92"/>
  <c r="P92"/>
  <c r="BI89"/>
  <c r="BH89"/>
  <c r="BF89"/>
  <c r="BE89"/>
  <c r="T89"/>
  <c r="R89"/>
  <c r="P89"/>
  <c r="BI87"/>
  <c r="BH87"/>
  <c r="BF87"/>
  <c r="BE87"/>
  <c r="T87"/>
  <c r="R87"/>
  <c r="P87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1" r="L50"/>
  <c r="AM50"/>
  <c r="AM49"/>
  <c r="L49"/>
  <c r="AM47"/>
  <c r="L47"/>
  <c r="L45"/>
  <c r="L44"/>
  <c i="2" r="BK162"/>
  <c r="J162"/>
  <c r="BK160"/>
  <c r="J160"/>
  <c r="BK158"/>
  <c r="J158"/>
  <c r="BK156"/>
  <c r="J156"/>
  <c r="BK154"/>
  <c r="J154"/>
  <c r="BK152"/>
  <c r="J152"/>
  <c r="BK150"/>
  <c r="J150"/>
  <c r="BK148"/>
  <c r="J148"/>
  <c r="BK146"/>
  <c r="J146"/>
  <c r="BK144"/>
  <c r="J144"/>
  <c r="BK142"/>
  <c r="J142"/>
  <c r="BK140"/>
  <c r="J140"/>
  <c r="BK138"/>
  <c r="J138"/>
  <c r="BK136"/>
  <c r="J136"/>
  <c r="BK134"/>
  <c r="J134"/>
  <c r="BK129"/>
  <c r="J129"/>
  <c r="BK127"/>
  <c r="J127"/>
  <c r="BK125"/>
  <c r="J125"/>
  <c r="BK123"/>
  <c r="J123"/>
  <c r="BK121"/>
  <c r="J121"/>
  <c r="BK119"/>
  <c r="J119"/>
  <c r="BK117"/>
  <c r="J117"/>
  <c r="BK115"/>
  <c r="J115"/>
  <c r="BK113"/>
  <c r="J113"/>
  <c r="BK110"/>
  <c r="J110"/>
  <c r="BK108"/>
  <c r="J108"/>
  <c r="BK106"/>
  <c r="J106"/>
  <c r="BK104"/>
  <c r="J104"/>
  <c r="BK101"/>
  <c r="J101"/>
  <c r="BK98"/>
  <c r="J98"/>
  <c r="BK96"/>
  <c r="J96"/>
  <c r="BK94"/>
  <c r="J94"/>
  <c r="BK92"/>
  <c r="J92"/>
  <c r="BK89"/>
  <c r="J89"/>
  <c r="BK87"/>
  <c r="J87"/>
  <c i="1" r="AS54"/>
  <c i="3" r="BK120"/>
  <c r="J120"/>
  <c r="BK118"/>
  <c r="J118"/>
  <c r="BK116"/>
  <c r="J116"/>
  <c r="BK114"/>
  <c r="J114"/>
  <c r="BK112"/>
  <c r="J112"/>
  <c r="BK110"/>
  <c r="J110"/>
  <c r="BK108"/>
  <c r="J108"/>
  <c r="BK106"/>
  <c r="J106"/>
  <c r="BK104"/>
  <c r="J104"/>
  <c r="BK102"/>
  <c r="J102"/>
  <c r="BK100"/>
  <c r="J100"/>
  <c r="BK98"/>
  <c r="J98"/>
  <c r="BK95"/>
  <c r="J95"/>
  <c r="BK93"/>
  <c r="J93"/>
  <c r="BK91"/>
  <c r="J91"/>
  <c r="BK87"/>
  <c r="J87"/>
  <c r="BK85"/>
  <c r="J85"/>
  <c i="4" r="BK148"/>
  <c r="J148"/>
  <c r="BK146"/>
  <c r="J146"/>
  <c r="BK144"/>
  <c r="J144"/>
  <c r="BK142"/>
  <c r="J142"/>
  <c r="BK140"/>
  <c r="J140"/>
  <c r="BK138"/>
  <c r="J138"/>
  <c r="BK136"/>
  <c r="J136"/>
  <c r="BK134"/>
  <c r="J134"/>
  <c r="BK132"/>
  <c r="J132"/>
  <c r="BK130"/>
  <c r="J130"/>
  <c r="BK128"/>
  <c r="J128"/>
  <c r="BK126"/>
  <c r="J126"/>
  <c r="BK124"/>
  <c r="J124"/>
  <c r="BK122"/>
  <c r="J122"/>
  <c r="BK120"/>
  <c r="J120"/>
  <c r="BK118"/>
  <c r="J118"/>
  <c r="BK116"/>
  <c r="J116"/>
  <c r="BK113"/>
  <c r="J113"/>
  <c r="BK111"/>
  <c r="J111"/>
  <c r="BK108"/>
  <c r="J108"/>
  <c r="BK106"/>
  <c r="J106"/>
  <c r="BK104"/>
  <c r="J104"/>
  <c r="BK102"/>
  <c r="J102"/>
  <c r="BK100"/>
  <c r="J100"/>
  <c r="BK97"/>
  <c r="J97"/>
  <c r="BK94"/>
  <c r="J94"/>
  <c r="BK92"/>
  <c r="J92"/>
  <c r="BK89"/>
  <c r="J89"/>
  <c r="BK87"/>
  <c r="J87"/>
  <c i="5" r="BK136"/>
  <c r="J136"/>
  <c r="BK134"/>
  <c r="J134"/>
  <c r="BK132"/>
  <c r="J132"/>
  <c r="BK130"/>
  <c r="J130"/>
  <c r="BK128"/>
  <c r="J128"/>
  <c r="BK126"/>
  <c r="J126"/>
  <c r="BK124"/>
  <c r="J124"/>
  <c r="BK122"/>
  <c r="J122"/>
  <c r="BK120"/>
  <c r="J120"/>
  <c r="BK118"/>
  <c r="J118"/>
  <c r="BK116"/>
  <c r="J116"/>
  <c r="BK114"/>
  <c r="J114"/>
  <c r="BK112"/>
  <c r="J112"/>
  <c r="BK110"/>
  <c r="J110"/>
  <c r="BK108"/>
  <c r="J108"/>
  <c r="BK105"/>
  <c r="J105"/>
  <c r="BK103"/>
  <c r="J103"/>
  <c r="BK100"/>
  <c r="J100"/>
  <c r="BK98"/>
  <c r="J98"/>
  <c r="BK96"/>
  <c r="J96"/>
  <c r="BK94"/>
  <c r="J94"/>
  <c r="BK91"/>
  <c r="J91"/>
  <c r="BK88"/>
  <c r="J88"/>
  <c r="BK86"/>
  <c r="J86"/>
  <c i="6" r="BK136"/>
  <c r="J136"/>
  <c r="BK134"/>
  <c r="J134"/>
  <c r="BK132"/>
  <c r="J132"/>
  <c r="BK130"/>
  <c r="J130"/>
  <c r="BK128"/>
  <c r="J128"/>
  <c r="BK126"/>
  <c r="J126"/>
  <c r="BK124"/>
  <c r="J124"/>
  <c r="BK122"/>
  <c r="J122"/>
  <c r="BK120"/>
  <c r="J120"/>
  <c r="BK118"/>
  <c r="J118"/>
  <c r="BK116"/>
  <c r="J116"/>
  <c r="BK114"/>
  <c r="J114"/>
  <c r="BK112"/>
  <c r="J112"/>
  <c r="BK110"/>
  <c r="J110"/>
  <c r="BK108"/>
  <c r="J108"/>
  <c r="BK105"/>
  <c r="J105"/>
  <c r="BK103"/>
  <c r="J103"/>
  <c r="BK100"/>
  <c r="J100"/>
  <c r="BK98"/>
  <c r="J98"/>
  <c r="BK96"/>
  <c r="J96"/>
  <c r="BK94"/>
  <c r="J94"/>
  <c r="BK91"/>
  <c r="J91"/>
  <c r="BK88"/>
  <c r="J88"/>
  <c r="BK86"/>
  <c r="J86"/>
  <c i="7" r="BK148"/>
  <c r="J148"/>
  <c r="BK146"/>
  <c r="J146"/>
  <c r="BK144"/>
  <c r="J144"/>
  <c r="BK142"/>
  <c r="J142"/>
  <c r="BK140"/>
  <c r="J140"/>
  <c r="BK138"/>
  <c r="J138"/>
  <c r="BK136"/>
  <c r="J136"/>
  <c r="BK134"/>
  <c r="J134"/>
  <c r="BK132"/>
  <c r="J132"/>
  <c r="BK130"/>
  <c r="J130"/>
  <c r="BK128"/>
  <c r="J128"/>
  <c r="BK126"/>
  <c r="J126"/>
  <c r="BK124"/>
  <c r="J124"/>
  <c r="BK122"/>
  <c r="J122"/>
  <c r="BK120"/>
  <c r="J120"/>
  <c r="BK118"/>
  <c r="J118"/>
  <c r="BK116"/>
  <c r="J116"/>
  <c r="BK114"/>
  <c r="J114"/>
  <c r="BK111"/>
  <c r="J111"/>
  <c r="BK109"/>
  <c r="J109"/>
  <c r="BK107"/>
  <c r="J107"/>
  <c r="BK105"/>
  <c r="J105"/>
  <c r="BK102"/>
  <c r="J102"/>
  <c r="BK100"/>
  <c r="J100"/>
  <c r="BK98"/>
  <c r="J98"/>
  <c r="BK96"/>
  <c r="J96"/>
  <c r="BK94"/>
  <c r="J94"/>
  <c r="BK91"/>
  <c r="J91"/>
  <c r="BK88"/>
  <c r="J88"/>
  <c r="BK86"/>
  <c r="J86"/>
  <c i="8" r="BK144"/>
  <c r="J144"/>
  <c r="BK142"/>
  <c r="J142"/>
  <c r="BK140"/>
  <c r="J140"/>
  <c r="BK138"/>
  <c r="J138"/>
  <c r="BK136"/>
  <c r="J136"/>
  <c r="BK134"/>
  <c r="J134"/>
  <c r="BK132"/>
  <c r="J132"/>
  <c r="BK130"/>
  <c r="J130"/>
  <c r="BK128"/>
  <c r="J128"/>
  <c r="BK126"/>
  <c r="J126"/>
  <c r="BK124"/>
  <c r="J124"/>
  <c r="BK122"/>
  <c r="J122"/>
  <c r="BK120"/>
  <c r="J120"/>
  <c r="BK118"/>
  <c r="J118"/>
  <c r="BK116"/>
  <c r="J116"/>
  <c r="BK114"/>
  <c r="J114"/>
  <c r="BK112"/>
  <c r="J112"/>
  <c r="BK110"/>
  <c r="J110"/>
  <c r="BK108"/>
  <c r="J108"/>
  <c r="BK106"/>
  <c r="J106"/>
  <c r="BK104"/>
  <c r="J104"/>
  <c r="BK101"/>
  <c r="J101"/>
  <c r="BK99"/>
  <c r="J99"/>
  <c r="BK97"/>
  <c r="J97"/>
  <c r="BK95"/>
  <c r="J95"/>
  <c r="BK93"/>
  <c r="J93"/>
  <c r="BK90"/>
  <c r="J90"/>
  <c r="BK87"/>
  <c r="J87"/>
  <c r="BK85"/>
  <c r="J85"/>
  <c i="9" r="BK132"/>
  <c r="J132"/>
  <c r="BK130"/>
  <c r="J130"/>
  <c r="BK128"/>
  <c r="J128"/>
  <c r="BK126"/>
  <c r="J126"/>
  <c r="BK124"/>
  <c r="J124"/>
  <c r="BK122"/>
  <c r="J122"/>
  <c r="BK120"/>
  <c r="J120"/>
  <c r="BK118"/>
  <c r="J118"/>
  <c r="BK116"/>
  <c r="J116"/>
  <c r="BK114"/>
  <c r="J114"/>
  <c r="BK112"/>
  <c r="J112"/>
  <c r="BK110"/>
  <c r="J110"/>
  <c r="BK108"/>
  <c r="J108"/>
  <c r="BK106"/>
  <c r="J106"/>
  <c r="BK104"/>
  <c r="J104"/>
  <c r="BK102"/>
  <c r="J102"/>
  <c r="BK100"/>
  <c r="J100"/>
  <c r="BK98"/>
  <c r="J98"/>
  <c r="BK95"/>
  <c r="J95"/>
  <c r="BK93"/>
  <c r="J93"/>
  <c r="BK91"/>
  <c r="J91"/>
  <c r="BK89"/>
  <c r="J89"/>
  <c r="BK86"/>
  <c r="J86"/>
  <c r="BK84"/>
  <c r="J84"/>
  <c i="10" r="BK148"/>
  <c r="J148"/>
  <c r="BK146"/>
  <c r="J146"/>
  <c r="BK144"/>
  <c r="J144"/>
  <c r="BK142"/>
  <c r="J142"/>
  <c r="BK140"/>
  <c r="J140"/>
  <c r="BK138"/>
  <c r="J138"/>
  <c r="BK136"/>
  <c r="J136"/>
  <c r="BK134"/>
  <c r="J134"/>
  <c r="BK132"/>
  <c r="J132"/>
  <c r="BK130"/>
  <c r="J130"/>
  <c r="BK128"/>
  <c r="J128"/>
  <c r="BK126"/>
  <c r="J126"/>
  <c r="BK124"/>
  <c r="J124"/>
  <c r="BK122"/>
  <c r="J122"/>
  <c r="BK120"/>
  <c r="J120"/>
  <c r="BK115"/>
  <c r="J115"/>
  <c r="BK113"/>
  <c r="J113"/>
  <c r="BK111"/>
  <c r="J111"/>
  <c r="BK109"/>
  <c r="J109"/>
  <c r="BK107"/>
  <c r="J107"/>
  <c r="BK105"/>
  <c r="J105"/>
  <c r="BK103"/>
  <c r="J103"/>
  <c r="BK100"/>
  <c r="J100"/>
  <c r="BK98"/>
  <c r="J98"/>
  <c r="BK96"/>
  <c r="J96"/>
  <c r="BK94"/>
  <c r="J94"/>
  <c r="BK91"/>
  <c r="J91"/>
  <c r="BK88"/>
  <c r="J88"/>
  <c r="BK86"/>
  <c r="J86"/>
  <c i="11" r="BK138"/>
  <c r="J138"/>
  <c r="BK136"/>
  <c r="J136"/>
  <c r="BK134"/>
  <c r="J134"/>
  <c r="BK132"/>
  <c r="J132"/>
  <c r="BK130"/>
  <c r="J130"/>
  <c r="BK128"/>
  <c r="J128"/>
  <c r="BK126"/>
  <c r="J126"/>
  <c r="BK124"/>
  <c r="J124"/>
  <c r="BK122"/>
  <c r="J122"/>
  <c r="BK120"/>
  <c r="J120"/>
  <c r="BK118"/>
  <c r="J118"/>
  <c r="BK116"/>
  <c r="J116"/>
  <c r="BK114"/>
  <c r="J114"/>
  <c r="BK112"/>
  <c r="J112"/>
  <c r="BK110"/>
  <c r="J110"/>
  <c r="BK108"/>
  <c r="J108"/>
  <c r="BK105"/>
  <c r="J105"/>
  <c r="BK103"/>
  <c r="J103"/>
  <c r="BK100"/>
  <c r="J100"/>
  <c r="BK98"/>
  <c r="J98"/>
  <c r="BK96"/>
  <c r="J96"/>
  <c r="BK94"/>
  <c r="J94"/>
  <c r="BK91"/>
  <c r="J91"/>
  <c r="BK88"/>
  <c r="J88"/>
  <c r="BK86"/>
  <c r="J86"/>
  <c i="12" r="BK144"/>
  <c r="J144"/>
  <c r="BK142"/>
  <c r="J142"/>
  <c r="BK140"/>
  <c r="J140"/>
  <c r="BK138"/>
  <c r="J138"/>
  <c r="BK136"/>
  <c r="J136"/>
  <c r="BK134"/>
  <c r="J134"/>
  <c r="BK132"/>
  <c r="J132"/>
  <c r="BK130"/>
  <c r="J130"/>
  <c r="BK128"/>
  <c r="J128"/>
  <c r="BK126"/>
  <c r="J126"/>
  <c r="BK124"/>
  <c r="J124"/>
  <c r="BK122"/>
  <c r="J122"/>
  <c r="BK120"/>
  <c r="J120"/>
  <c r="BK118"/>
  <c r="J118"/>
  <c r="BK116"/>
  <c r="J116"/>
  <c r="BK114"/>
  <c r="J114"/>
  <c r="BK112"/>
  <c r="J112"/>
  <c r="BK110"/>
  <c r="J110"/>
  <c r="BK108"/>
  <c r="J108"/>
  <c r="BK106"/>
  <c r="J106"/>
  <c r="BK104"/>
  <c r="J104"/>
  <c r="BK101"/>
  <c r="J101"/>
  <c r="BK99"/>
  <c r="J99"/>
  <c r="BK97"/>
  <c r="J97"/>
  <c r="BK95"/>
  <c r="J95"/>
  <c r="BK93"/>
  <c r="J93"/>
  <c r="BK90"/>
  <c r="J90"/>
  <c r="BK87"/>
  <c r="J87"/>
  <c r="BK85"/>
  <c r="J85"/>
  <c i="13" r="BK124"/>
  <c r="J124"/>
  <c r="BK122"/>
  <c r="J122"/>
  <c r="BK120"/>
  <c r="J120"/>
  <c r="BK118"/>
  <c r="J118"/>
  <c r="BK116"/>
  <c r="J116"/>
  <c r="BK114"/>
  <c r="J114"/>
  <c r="BK112"/>
  <c r="J112"/>
  <c r="BK110"/>
  <c r="J110"/>
  <c r="BK108"/>
  <c r="J108"/>
  <c r="BK106"/>
  <c r="J106"/>
  <c r="BK104"/>
  <c r="J104"/>
  <c r="BK102"/>
  <c r="J102"/>
  <c r="BK99"/>
  <c r="J99"/>
  <c r="BK97"/>
  <c r="J97"/>
  <c r="BK95"/>
  <c r="J95"/>
  <c r="BK93"/>
  <c r="J93"/>
  <c r="BK90"/>
  <c r="J90"/>
  <c r="BK87"/>
  <c r="J87"/>
  <c r="BK85"/>
  <c r="J85"/>
  <c i="14" r="BK116"/>
  <c r="J116"/>
  <c r="BK114"/>
  <c r="J114"/>
  <c r="BK112"/>
  <c r="J112"/>
  <c r="BK110"/>
  <c r="J110"/>
  <c r="BK108"/>
  <c r="J108"/>
  <c r="BK105"/>
  <c r="J105"/>
  <c r="BK103"/>
  <c r="J103"/>
  <c r="BK100"/>
  <c r="J100"/>
  <c r="BK98"/>
  <c r="J98"/>
  <c r="BK95"/>
  <c r="J95"/>
  <c r="BK93"/>
  <c r="J93"/>
  <c r="BK91"/>
  <c r="J91"/>
  <c r="BK89"/>
  <c r="J89"/>
  <c r="BK87"/>
  <c r="J87"/>
  <c r="BK85"/>
  <c r="J85"/>
  <c i="2" l="1" r="BK91"/>
  <c r="J91"/>
  <c r="J61"/>
  <c r="P91"/>
  <c r="P86"/>
  <c r="P85"/>
  <c i="1" r="AU55"/>
  <c i="2" r="R91"/>
  <c r="R86"/>
  <c r="R85"/>
  <c r="T91"/>
  <c r="T86"/>
  <c r="T85"/>
  <c r="BK103"/>
  <c r="J103"/>
  <c r="J63"/>
  <c r="P103"/>
  <c r="R103"/>
  <c r="T103"/>
  <c r="BK112"/>
  <c r="J112"/>
  <c r="J64"/>
  <c r="P112"/>
  <c r="R112"/>
  <c r="T112"/>
  <c r="BK133"/>
  <c r="J133"/>
  <c r="J65"/>
  <c r="P133"/>
  <c r="R133"/>
  <c r="T133"/>
  <c i="3" r="BK84"/>
  <c r="J84"/>
  <c r="J60"/>
  <c r="P84"/>
  <c r="R84"/>
  <c r="T84"/>
  <c r="BK90"/>
  <c r="J90"/>
  <c r="J62"/>
  <c r="P90"/>
  <c r="R90"/>
  <c r="T90"/>
  <c r="BK97"/>
  <c r="J97"/>
  <c r="J63"/>
  <c r="P97"/>
  <c r="R97"/>
  <c r="T97"/>
  <c i="4" r="BK91"/>
  <c r="J91"/>
  <c r="J61"/>
  <c r="P91"/>
  <c r="P86"/>
  <c r="P85"/>
  <c i="1" r="AU57"/>
  <c i="4" r="R91"/>
  <c r="R86"/>
  <c r="R85"/>
  <c r="T91"/>
  <c r="T86"/>
  <c r="T85"/>
  <c r="BK99"/>
  <c r="J99"/>
  <c r="J63"/>
  <c r="P99"/>
  <c r="R99"/>
  <c r="T99"/>
  <c r="BK110"/>
  <c r="J110"/>
  <c r="J64"/>
  <c r="P110"/>
  <c r="R110"/>
  <c r="T110"/>
  <c r="BK115"/>
  <c r="J115"/>
  <c r="J65"/>
  <c r="P115"/>
  <c r="R115"/>
  <c r="T115"/>
  <c i="5" r="BK93"/>
  <c r="J93"/>
  <c r="J62"/>
  <c r="P93"/>
  <c r="P84"/>
  <c i="1" r="AU58"/>
  <c i="5" r="R93"/>
  <c r="R84"/>
  <c r="T93"/>
  <c r="T84"/>
  <c r="BK102"/>
  <c r="J102"/>
  <c r="J63"/>
  <c r="P102"/>
  <c r="R102"/>
  <c r="T102"/>
  <c r="BK107"/>
  <c r="J107"/>
  <c r="J64"/>
  <c r="P107"/>
  <c r="R107"/>
  <c r="T107"/>
  <c i="6" r="BK93"/>
  <c r="J93"/>
  <c r="J62"/>
  <c r="P93"/>
  <c r="P84"/>
  <c i="1" r="AU59"/>
  <c i="6" r="R93"/>
  <c r="R84"/>
  <c r="T93"/>
  <c r="T84"/>
  <c r="BK102"/>
  <c r="J102"/>
  <c r="J63"/>
  <c r="P102"/>
  <c r="R102"/>
  <c r="T102"/>
  <c r="BK107"/>
  <c r="J107"/>
  <c r="J64"/>
  <c r="P107"/>
  <c r="R107"/>
  <c r="T107"/>
  <c i="7" r="BK93"/>
  <c r="J93"/>
  <c r="J62"/>
  <c r="P93"/>
  <c r="P84"/>
  <c i="1" r="AU60"/>
  <c i="7" r="R93"/>
  <c r="R84"/>
  <c r="T93"/>
  <c r="T84"/>
  <c r="BK104"/>
  <c r="J104"/>
  <c r="J63"/>
  <c r="P104"/>
  <c r="R104"/>
  <c r="T104"/>
  <c r="BK113"/>
  <c r="J113"/>
  <c r="J64"/>
  <c r="P113"/>
  <c r="R113"/>
  <c r="T113"/>
  <c i="8" r="BK92"/>
  <c r="J92"/>
  <c r="J62"/>
  <c r="P92"/>
  <c r="P83"/>
  <c i="1" r="AU61"/>
  <c i="8" r="R92"/>
  <c r="R83"/>
  <c r="T92"/>
  <c r="T83"/>
  <c r="BK103"/>
  <c r="J103"/>
  <c r="J63"/>
  <c r="P103"/>
  <c r="R103"/>
  <c r="T103"/>
  <c i="9" r="BK83"/>
  <c r="J83"/>
  <c r="J60"/>
  <c r="P83"/>
  <c r="R83"/>
  <c r="T83"/>
  <c r="BK88"/>
  <c r="J88"/>
  <c r="J61"/>
  <c r="P88"/>
  <c r="R88"/>
  <c r="T88"/>
  <c r="BK97"/>
  <c r="J97"/>
  <c r="J62"/>
  <c r="P97"/>
  <c r="R97"/>
  <c r="T97"/>
  <c i="10" r="BK93"/>
  <c r="J93"/>
  <c r="J62"/>
  <c r="P93"/>
  <c r="P84"/>
  <c i="1" r="AU63"/>
  <c i="10" r="R93"/>
  <c r="R84"/>
  <c r="T93"/>
  <c r="T84"/>
  <c r="BK102"/>
  <c r="J102"/>
  <c r="J63"/>
  <c r="P102"/>
  <c r="R102"/>
  <c r="T102"/>
  <c r="BK119"/>
  <c r="J119"/>
  <c r="J64"/>
  <c r="P119"/>
  <c r="R119"/>
  <c r="T119"/>
  <c i="11" r="BK93"/>
  <c r="J93"/>
  <c r="J62"/>
  <c r="P93"/>
  <c r="P84"/>
  <c i="1" r="AU64"/>
  <c i="11" r="R93"/>
  <c r="R84"/>
  <c r="T93"/>
  <c r="T84"/>
  <c r="BK102"/>
  <c r="J102"/>
  <c r="J63"/>
  <c r="P102"/>
  <c r="R102"/>
  <c r="T102"/>
  <c r="BK107"/>
  <c r="J107"/>
  <c r="J64"/>
  <c r="P107"/>
  <c r="R107"/>
  <c r="T107"/>
  <c i="12" r="BK92"/>
  <c r="J92"/>
  <c r="J62"/>
  <c r="P92"/>
  <c r="P83"/>
  <c i="1" r="AU65"/>
  <c i="12" r="R92"/>
  <c r="R83"/>
  <c r="T92"/>
  <c r="T83"/>
  <c r="BK103"/>
  <c r="J103"/>
  <c r="J63"/>
  <c r="P103"/>
  <c r="R103"/>
  <c r="T103"/>
  <c i="13" r="BK92"/>
  <c r="J92"/>
  <c r="J62"/>
  <c r="P92"/>
  <c r="P83"/>
  <c i="1" r="AU66"/>
  <c i="13" r="R92"/>
  <c r="R83"/>
  <c r="T92"/>
  <c r="T83"/>
  <c r="BK101"/>
  <c r="J101"/>
  <c r="J63"/>
  <c r="P101"/>
  <c r="R101"/>
  <c r="T101"/>
  <c i="14" r="BK84"/>
  <c r="J84"/>
  <c r="J60"/>
  <c r="P84"/>
  <c r="R84"/>
  <c r="T84"/>
  <c r="BK97"/>
  <c r="J97"/>
  <c r="J61"/>
  <c r="P97"/>
  <c r="R97"/>
  <c r="T97"/>
  <c r="BK102"/>
  <c r="J102"/>
  <c r="J62"/>
  <c r="P102"/>
  <c r="R102"/>
  <c r="T102"/>
  <c r="BK107"/>
  <c r="J107"/>
  <c r="J63"/>
  <c r="P107"/>
  <c r="R107"/>
  <c r="T107"/>
  <c i="2" r="BK100"/>
  <c r="J100"/>
  <c r="J62"/>
  <c i="4" r="BK96"/>
  <c r="J96"/>
  <c r="J62"/>
  <c i="5" r="BK90"/>
  <c r="J90"/>
  <c r="J61"/>
  <c i="6" r="BK90"/>
  <c r="J90"/>
  <c r="J61"/>
  <c i="7" r="BK90"/>
  <c r="J90"/>
  <c r="J61"/>
  <c i="8" r="BK89"/>
  <c r="J89"/>
  <c r="J61"/>
  <c i="10" r="BK90"/>
  <c r="J90"/>
  <c r="J61"/>
  <c i="11" r="BK90"/>
  <c r="J90"/>
  <c r="J61"/>
  <c i="12" r="BK89"/>
  <c r="J89"/>
  <c r="J61"/>
  <c i="13" r="BK89"/>
  <c r="J89"/>
  <c r="J61"/>
  <c i="14" r="E48"/>
  <c r="J52"/>
  <c r="F55"/>
  <c r="BG85"/>
  <c r="BG87"/>
  <c r="BG89"/>
  <c r="BG91"/>
  <c r="BG93"/>
  <c r="BG95"/>
  <c r="BG98"/>
  <c r="BG100"/>
  <c r="BG103"/>
  <c r="BG105"/>
  <c r="BG108"/>
  <c r="BG110"/>
  <c r="BG112"/>
  <c r="BG114"/>
  <c r="BG116"/>
  <c i="13" r="E48"/>
  <c r="J52"/>
  <c r="F55"/>
  <c r="BG85"/>
  <c r="BG87"/>
  <c r="BG90"/>
  <c r="BG93"/>
  <c r="BG95"/>
  <c r="BG97"/>
  <c r="BG99"/>
  <c r="BG102"/>
  <c r="BG104"/>
  <c r="BG106"/>
  <c r="BG108"/>
  <c r="BG110"/>
  <c r="BG112"/>
  <c r="BG114"/>
  <c r="BG116"/>
  <c r="BG118"/>
  <c r="BG120"/>
  <c r="BG122"/>
  <c r="BG124"/>
  <c i="12" r="E48"/>
  <c r="J52"/>
  <c r="F55"/>
  <c r="BG85"/>
  <c r="BG87"/>
  <c r="BG90"/>
  <c r="BG93"/>
  <c r="BG95"/>
  <c r="BG97"/>
  <c r="BG99"/>
  <c r="BG101"/>
  <c r="BG104"/>
  <c r="BG106"/>
  <c r="BG108"/>
  <c r="BG110"/>
  <c r="BG112"/>
  <c r="BG114"/>
  <c r="BG116"/>
  <c r="BG118"/>
  <c r="BG120"/>
  <c r="BG122"/>
  <c r="BG124"/>
  <c r="BG126"/>
  <c r="BG128"/>
  <c r="BG130"/>
  <c r="BG132"/>
  <c r="BG134"/>
  <c r="BG136"/>
  <c r="BG138"/>
  <c r="BG140"/>
  <c r="BG142"/>
  <c r="BG144"/>
  <c i="11" r="E48"/>
  <c r="J52"/>
  <c r="F55"/>
  <c r="BG86"/>
  <c r="BG88"/>
  <c r="BG91"/>
  <c r="BG94"/>
  <c r="BG96"/>
  <c r="BG98"/>
  <c r="BG100"/>
  <c r="BG103"/>
  <c r="BG105"/>
  <c r="BG108"/>
  <c r="BG110"/>
  <c r="BG112"/>
  <c r="BG114"/>
  <c r="BG116"/>
  <c r="BG118"/>
  <c r="BG120"/>
  <c r="BG122"/>
  <c r="BG124"/>
  <c r="BG126"/>
  <c r="BG128"/>
  <c r="BG130"/>
  <c r="BG132"/>
  <c r="BG134"/>
  <c r="BG136"/>
  <c r="BG138"/>
  <c i="10" r="E48"/>
  <c r="J52"/>
  <c r="F55"/>
  <c r="BG86"/>
  <c r="BG88"/>
  <c r="BG91"/>
  <c r="BG94"/>
  <c r="BG96"/>
  <c r="BG98"/>
  <c r="BG100"/>
  <c r="BG103"/>
  <c r="BG105"/>
  <c r="BG107"/>
  <c r="BG109"/>
  <c r="BG111"/>
  <c r="BG113"/>
  <c r="BG115"/>
  <c r="BG120"/>
  <c r="BG122"/>
  <c r="BG124"/>
  <c r="BG126"/>
  <c r="BG128"/>
  <c r="BG130"/>
  <c r="BG132"/>
  <c r="BG134"/>
  <c r="BG136"/>
  <c r="BG138"/>
  <c r="BG140"/>
  <c r="BG142"/>
  <c r="BG144"/>
  <c r="BG146"/>
  <c r="BG148"/>
  <c i="9" r="E48"/>
  <c r="J52"/>
  <c r="F55"/>
  <c r="BG84"/>
  <c r="BG86"/>
  <c r="BG89"/>
  <c r="BG91"/>
  <c r="BG93"/>
  <c r="BG95"/>
  <c r="BG98"/>
  <c r="BG100"/>
  <c r="BG102"/>
  <c r="BG104"/>
  <c r="BG106"/>
  <c r="BG108"/>
  <c r="BG110"/>
  <c r="BG112"/>
  <c r="BG114"/>
  <c r="BG116"/>
  <c r="BG118"/>
  <c r="BG120"/>
  <c r="BG122"/>
  <c r="BG124"/>
  <c r="BG126"/>
  <c r="BG128"/>
  <c r="BG130"/>
  <c r="BG132"/>
  <c i="8" r="E48"/>
  <c r="J52"/>
  <c r="F55"/>
  <c r="BG85"/>
  <c r="BG87"/>
  <c r="BG90"/>
  <c r="BG93"/>
  <c r="BG95"/>
  <c r="BG97"/>
  <c r="BG99"/>
  <c r="BG101"/>
  <c r="BG104"/>
  <c r="BG106"/>
  <c r="BG108"/>
  <c r="BG110"/>
  <c r="BG112"/>
  <c r="BG114"/>
  <c r="BG116"/>
  <c r="BG118"/>
  <c r="BG120"/>
  <c r="BG122"/>
  <c r="BG124"/>
  <c r="BG126"/>
  <c r="BG128"/>
  <c r="BG130"/>
  <c r="BG132"/>
  <c r="BG134"/>
  <c r="BG136"/>
  <c r="BG138"/>
  <c r="BG140"/>
  <c r="BG142"/>
  <c r="BG144"/>
  <c i="7" r="E48"/>
  <c r="J52"/>
  <c r="F55"/>
  <c r="BG86"/>
  <c r="BG88"/>
  <c r="BG91"/>
  <c r="BG94"/>
  <c r="BG96"/>
  <c r="BG98"/>
  <c r="BG100"/>
  <c r="BG102"/>
  <c r="BG105"/>
  <c r="BG107"/>
  <c r="BG109"/>
  <c r="BG111"/>
  <c r="BG114"/>
  <c r="BG116"/>
  <c r="BG118"/>
  <c r="BG120"/>
  <c r="BG122"/>
  <c r="BG124"/>
  <c r="BG126"/>
  <c r="BG128"/>
  <c r="BG130"/>
  <c r="BG132"/>
  <c r="BG134"/>
  <c r="BG136"/>
  <c r="BG138"/>
  <c r="BG140"/>
  <c r="BG142"/>
  <c r="BG144"/>
  <c r="BG146"/>
  <c r="BG148"/>
  <c i="6" r="E48"/>
  <c r="J52"/>
  <c r="F55"/>
  <c r="BG86"/>
  <c r="BG88"/>
  <c r="BG91"/>
  <c r="BG94"/>
  <c r="BG96"/>
  <c r="BG98"/>
  <c r="BG100"/>
  <c r="BG103"/>
  <c r="BG105"/>
  <c r="BG108"/>
  <c r="BG110"/>
  <c r="BG112"/>
  <c r="BG114"/>
  <c r="BG116"/>
  <c r="BG118"/>
  <c r="BG120"/>
  <c r="BG122"/>
  <c r="BG124"/>
  <c r="BG126"/>
  <c r="BG128"/>
  <c r="BG130"/>
  <c r="BG132"/>
  <c r="BG134"/>
  <c r="BG136"/>
  <c i="5" r="E48"/>
  <c r="J52"/>
  <c r="F55"/>
  <c r="BG86"/>
  <c r="BG88"/>
  <c r="BG91"/>
  <c r="BG94"/>
  <c r="BG96"/>
  <c r="BG98"/>
  <c r="BG100"/>
  <c r="BG103"/>
  <c r="BG105"/>
  <c r="BG108"/>
  <c r="BG110"/>
  <c r="BG112"/>
  <c r="BG114"/>
  <c r="BG116"/>
  <c r="BG118"/>
  <c r="BG120"/>
  <c r="BG122"/>
  <c r="BG124"/>
  <c r="BG126"/>
  <c r="BG128"/>
  <c r="BG130"/>
  <c r="BG132"/>
  <c r="BG134"/>
  <c r="BG136"/>
  <c i="4" r="E48"/>
  <c r="J52"/>
  <c r="F55"/>
  <c r="BG87"/>
  <c r="BG89"/>
  <c r="BG92"/>
  <c r="BG94"/>
  <c r="BG97"/>
  <c r="BG100"/>
  <c r="BG102"/>
  <c r="BG104"/>
  <c r="BG106"/>
  <c r="BG108"/>
  <c r="BG111"/>
  <c r="BG113"/>
  <c r="BG116"/>
  <c r="BG118"/>
  <c r="BG120"/>
  <c r="BG122"/>
  <c r="BG124"/>
  <c r="BG126"/>
  <c r="BG128"/>
  <c r="BG130"/>
  <c r="BG132"/>
  <c r="BG134"/>
  <c r="BG136"/>
  <c r="BG138"/>
  <c r="BG140"/>
  <c r="BG142"/>
  <c r="BG144"/>
  <c r="BG146"/>
  <c r="BG148"/>
  <c i="3" r="E48"/>
  <c r="J52"/>
  <c r="F55"/>
  <c r="BG85"/>
  <c r="BG87"/>
  <c r="BG91"/>
  <c r="BG93"/>
  <c r="BG95"/>
  <c r="BG98"/>
  <c r="BG100"/>
  <c r="BG102"/>
  <c r="BG104"/>
  <c r="BG106"/>
  <c r="BG108"/>
  <c r="BG110"/>
  <c r="BG112"/>
  <c r="BG114"/>
  <c r="BG116"/>
  <c r="BG118"/>
  <c r="BG120"/>
  <c i="2" r="E48"/>
  <c r="J52"/>
  <c r="F55"/>
  <c r="BG87"/>
  <c r="BG89"/>
  <c r="BG92"/>
  <c r="BG94"/>
  <c r="BG96"/>
  <c r="BG98"/>
  <c r="BG101"/>
  <c r="BG104"/>
  <c r="BG106"/>
  <c r="BG108"/>
  <c r="BG110"/>
  <c r="BG113"/>
  <c r="BG115"/>
  <c r="BG117"/>
  <c r="BG119"/>
  <c r="BG121"/>
  <c r="BG123"/>
  <c r="BG125"/>
  <c r="BG127"/>
  <c r="BG129"/>
  <c r="BG134"/>
  <c r="BG136"/>
  <c r="BG138"/>
  <c r="BG140"/>
  <c r="BG142"/>
  <c r="BG144"/>
  <c r="BG146"/>
  <c r="BG148"/>
  <c r="BG150"/>
  <c r="BG152"/>
  <c r="BG154"/>
  <c r="BG156"/>
  <c r="BG158"/>
  <c r="BG160"/>
  <c r="BG162"/>
  <c r="F33"/>
  <c i="1" r="AZ55"/>
  <c i="2" r="J33"/>
  <c i="1" r="AV55"/>
  <c i="2" r="F34"/>
  <c i="1" r="BA55"/>
  <c i="2" r="J34"/>
  <c i="1" r="AW55"/>
  <c i="2" r="F36"/>
  <c i="1" r="BC55"/>
  <c i="2" r="F37"/>
  <c i="1" r="BD55"/>
  <c i="3" r="F33"/>
  <c i="1" r="AZ56"/>
  <c i="3" r="J33"/>
  <c i="1" r="AV56"/>
  <c i="3" r="F34"/>
  <c i="1" r="BA56"/>
  <c i="3" r="J34"/>
  <c i="1" r="AW56"/>
  <c i="3" r="F36"/>
  <c i="1" r="BC56"/>
  <c i="3" r="F37"/>
  <c i="1" r="BD56"/>
  <c i="4" r="F33"/>
  <c i="1" r="AZ57"/>
  <c i="4" r="J33"/>
  <c i="1" r="AV57"/>
  <c i="4" r="F34"/>
  <c i="1" r="BA57"/>
  <c i="4" r="J34"/>
  <c i="1" r="AW57"/>
  <c i="4" r="F36"/>
  <c i="1" r="BC57"/>
  <c i="4" r="F37"/>
  <c i="1" r="BD57"/>
  <c i="5" r="F33"/>
  <c i="1" r="AZ58"/>
  <c i="5" r="J33"/>
  <c i="1" r="AV58"/>
  <c i="5" r="F34"/>
  <c i="1" r="BA58"/>
  <c i="5" r="J34"/>
  <c i="1" r="AW58"/>
  <c i="5" r="F36"/>
  <c i="1" r="BC58"/>
  <c i="5" r="F37"/>
  <c i="1" r="BD58"/>
  <c i="6" r="F33"/>
  <c i="1" r="AZ59"/>
  <c i="6" r="J33"/>
  <c i="1" r="AV59"/>
  <c i="6" r="F34"/>
  <c i="1" r="BA59"/>
  <c i="6" r="J34"/>
  <c i="1" r="AW59"/>
  <c i="6" r="F36"/>
  <c i="1" r="BC59"/>
  <c i="6" r="F37"/>
  <c i="1" r="BD59"/>
  <c i="7" r="F33"/>
  <c i="1" r="AZ60"/>
  <c i="7" r="J33"/>
  <c i="1" r="AV60"/>
  <c i="7" r="F34"/>
  <c i="1" r="BA60"/>
  <c i="7" r="J34"/>
  <c i="1" r="AW60"/>
  <c i="7" r="F36"/>
  <c i="1" r="BC60"/>
  <c i="7" r="F37"/>
  <c i="1" r="BD60"/>
  <c i="8" r="F33"/>
  <c i="1" r="AZ61"/>
  <c i="8" r="J33"/>
  <c i="1" r="AV61"/>
  <c i="8" r="F34"/>
  <c i="1" r="BA61"/>
  <c i="8" r="J34"/>
  <c i="1" r="AW61"/>
  <c i="8" r="F36"/>
  <c i="1" r="BC61"/>
  <c i="8" r="F37"/>
  <c i="1" r="BD61"/>
  <c i="9" r="F33"/>
  <c i="1" r="AZ62"/>
  <c i="9" r="J33"/>
  <c i="1" r="AV62"/>
  <c i="9" r="F34"/>
  <c i="1" r="BA62"/>
  <c i="9" r="J34"/>
  <c i="1" r="AW62"/>
  <c i="9" r="F36"/>
  <c i="1" r="BC62"/>
  <c i="9" r="F37"/>
  <c i="1" r="BD62"/>
  <c i="10" r="F33"/>
  <c i="1" r="AZ63"/>
  <c i="10" r="J33"/>
  <c i="1" r="AV63"/>
  <c i="10" r="F34"/>
  <c i="1" r="BA63"/>
  <c i="10" r="J34"/>
  <c i="1" r="AW63"/>
  <c i="10" r="F36"/>
  <c i="1" r="BC63"/>
  <c i="10" r="F37"/>
  <c i="1" r="BD63"/>
  <c i="11" r="F33"/>
  <c i="1" r="AZ64"/>
  <c i="11" r="J33"/>
  <c i="1" r="AV64"/>
  <c i="11" r="F34"/>
  <c i="1" r="BA64"/>
  <c i="11" r="J34"/>
  <c i="1" r="AW64"/>
  <c i="11" r="F36"/>
  <c i="1" r="BC64"/>
  <c i="11" r="F37"/>
  <c i="1" r="BD64"/>
  <c i="12" r="F33"/>
  <c i="1" r="AZ65"/>
  <c i="12" r="J33"/>
  <c i="1" r="AV65"/>
  <c i="12" r="F34"/>
  <c i="1" r="BA65"/>
  <c i="12" r="J34"/>
  <c i="1" r="AW65"/>
  <c i="12" r="F36"/>
  <c i="1" r="BC65"/>
  <c i="12" r="F37"/>
  <c i="1" r="BD65"/>
  <c i="13" r="F33"/>
  <c i="1" r="AZ66"/>
  <c i="13" r="J33"/>
  <c i="1" r="AV66"/>
  <c i="13" r="F34"/>
  <c i="1" r="BA66"/>
  <c i="13" r="J34"/>
  <c i="1" r="AW66"/>
  <c i="13" r="F36"/>
  <c i="1" r="BC66"/>
  <c i="13" r="F37"/>
  <c i="1" r="BD66"/>
  <c i="14" r="F33"/>
  <c i="1" r="AZ67"/>
  <c i="14" r="J33"/>
  <c i="1" r="AV67"/>
  <c i="14" r="F34"/>
  <c i="1" r="BA67"/>
  <c i="14" r="J34"/>
  <c i="1" r="AW67"/>
  <c i="14" r="F36"/>
  <c i="1" r="BC67"/>
  <c i="14" r="F37"/>
  <c i="1" r="BD67"/>
  <c i="14" l="1" r="T83"/>
  <c r="R83"/>
  <c r="P83"/>
  <c i="1" r="AU67"/>
  <c i="9" r="T82"/>
  <c r="R82"/>
  <c r="P82"/>
  <c i="1" r="AU62"/>
  <c i="3" r="T83"/>
  <c r="R83"/>
  <c r="P83"/>
  <c i="1" r="AU56"/>
  <c i="8" r="BK84"/>
  <c r="J84"/>
  <c r="J60"/>
  <c i="10" r="BK85"/>
  <c r="J85"/>
  <c r="J60"/>
  <c i="11" r="BK85"/>
  <c r="J85"/>
  <c r="J60"/>
  <c i="12" r="BK84"/>
  <c r="J84"/>
  <c r="J60"/>
  <c i="13" r="BK84"/>
  <c r="J84"/>
  <c r="J60"/>
  <c i="2" r="BK86"/>
  <c r="J86"/>
  <c r="J60"/>
  <c i="4" r="BK86"/>
  <c r="J86"/>
  <c r="J60"/>
  <c i="5" r="BK85"/>
  <c r="J85"/>
  <c r="J60"/>
  <c i="6" r="BK85"/>
  <c r="J85"/>
  <c r="J60"/>
  <c i="7" r="BK85"/>
  <c r="J85"/>
  <c r="J60"/>
  <c i="3" r="BK83"/>
  <c r="J83"/>
  <c r="J59"/>
  <c i="9" r="BK82"/>
  <c r="J82"/>
  <c r="J59"/>
  <c i="14" r="BK83"/>
  <c r="J83"/>
  <c r="J59"/>
  <c i="1" r="AT55"/>
  <c i="2" r="F35"/>
  <c i="1" r="BB55"/>
  <c r="AT56"/>
  <c i="3" r="F35"/>
  <c i="1" r="BB56"/>
  <c r="AT57"/>
  <c i="4" r="F35"/>
  <c i="1" r="BB57"/>
  <c r="AT58"/>
  <c i="5" r="F35"/>
  <c i="1" r="BB58"/>
  <c r="AT59"/>
  <c i="6" r="F35"/>
  <c i="1" r="BB59"/>
  <c r="AT60"/>
  <c i="7" r="F35"/>
  <c i="1" r="BB60"/>
  <c r="AT61"/>
  <c i="8" r="F35"/>
  <c i="1" r="BB61"/>
  <c r="AT62"/>
  <c i="9" r="F35"/>
  <c i="1" r="BB62"/>
  <c r="AT63"/>
  <c i="10" r="F35"/>
  <c i="1" r="BB63"/>
  <c r="AT64"/>
  <c i="11" r="F35"/>
  <c i="1" r="BB64"/>
  <c r="AT65"/>
  <c i="12" r="F35"/>
  <c i="1" r="BB65"/>
  <c r="AT66"/>
  <c i="13" r="F35"/>
  <c i="1" r="BB66"/>
  <c r="AT67"/>
  <c i="14" r="F35"/>
  <c i="1" r="BB67"/>
  <c r="BD54"/>
  <c r="W33"/>
  <c r="BC54"/>
  <c r="W32"/>
  <c r="BA54"/>
  <c r="W30"/>
  <c r="AZ54"/>
  <c r="W29"/>
  <c i="2" l="1" r="BK85"/>
  <c r="J85"/>
  <c r="J59"/>
  <c i="4" r="BK85"/>
  <c r="J85"/>
  <c r="J59"/>
  <c i="5" r="BK84"/>
  <c r="J84"/>
  <c r="J59"/>
  <c i="6" r="BK84"/>
  <c r="J84"/>
  <c r="J59"/>
  <c i="7" r="BK84"/>
  <c r="J84"/>
  <c r="J59"/>
  <c i="8" r="BK83"/>
  <c r="J83"/>
  <c r="J59"/>
  <c i="10" r="BK84"/>
  <c r="J84"/>
  <c r="J59"/>
  <c i="11" r="BK84"/>
  <c r="J84"/>
  <c r="J59"/>
  <c i="12" r="BK83"/>
  <c r="J83"/>
  <c r="J59"/>
  <c i="13" r="BK83"/>
  <c r="J83"/>
  <c r="J59"/>
  <c i="1" r="AU54"/>
  <c i="14" r="J30"/>
  <c i="1" r="AG67"/>
  <c i="9" r="J30"/>
  <c r="J39"/>
  <c i="3" r="J30"/>
  <c i="1" r="AG56"/>
  <c r="BB54"/>
  <c r="W31"/>
  <c r="AV54"/>
  <c r="AK29"/>
  <c r="AY54"/>
  <c r="AW54"/>
  <c r="AK30"/>
  <c i="14" l="1" r="J39"/>
  <c i="1" r="AG62"/>
  <c i="3" r="J39"/>
  <c i="1" r="AN56"/>
  <c r="AN62"/>
  <c r="AN67"/>
  <c i="5" r="J30"/>
  <c i="1" r="AG58"/>
  <c i="6" r="J30"/>
  <c r="J39"/>
  <c i="7" r="J30"/>
  <c i="1" r="AG60"/>
  <c i="8" r="J30"/>
  <c r="J39"/>
  <c i="10" r="J30"/>
  <c i="1" r="AG63"/>
  <c i="2" r="J30"/>
  <c r="J39"/>
  <c i="4" r="J30"/>
  <c i="1" r="AG57"/>
  <c i="13" r="J30"/>
  <c i="1" r="AG66"/>
  <c i="12" r="J30"/>
  <c r="J39"/>
  <c i="11" r="J30"/>
  <c r="J39"/>
  <c i="1" r="AT54"/>
  <c r="AX54"/>
  <c i="4" l="1" r="J39"/>
  <c i="1" r="AG64"/>
  <c i="13" r="J39"/>
  <c i="1" r="AG65"/>
  <c r="AG55"/>
  <c r="AN55"/>
  <c i="10" r="J39"/>
  <c i="7" r="J39"/>
  <c i="1" r="AG59"/>
  <c r="AG61"/>
  <c i="5" r="J39"/>
  <c i="1" r="AN57"/>
  <c r="AN58"/>
  <c r="AN59"/>
  <c r="AN60"/>
  <c r="AN61"/>
  <c r="AN63"/>
  <c r="AN64"/>
  <c r="AN65"/>
  <c r="AN66"/>
  <c l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<sst xmlns="http://schemas.openxmlformats.org/spreadsheetml/2006/main">
  <si>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</si>
  <si>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</si>
  <si>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</si>
  <si>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</si>
  <si>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</si>
  <si>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{f6f08545-e8a5-40e9-a13b-c9dc7fe1e67d}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</si>
  <si>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</si>
  <si>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</si>
  <si>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</si>
  <si>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</si>
  <si>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</si>
  <si>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</si>
  <si>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</si>
  <si>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</si>
  <si>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239190005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</si>
  <si>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</si>
  <si>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</si>
  <si>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PTÚ Pardubice, Z3, zřízení přípojek pro náhradní zdroje</t>
  </si>
  <si>
    <t>KSO:</t>
  </si>
  <si>
    <t/>
  </si>
  <si>
    <t>CC-CZ:</t>
  </si>
  <si>
    <t>Místo:</t>
  </si>
  <si>
    <t xml:space="preserve"> PTÚ Pardubice</t>
  </si>
  <si>
    <t>Datum:</t>
  </si>
  <si>
    <t>2.5.2025</t>
  </si>
  <si>
    <t>Zadavatel:</t>
  </si>
  <si>
    <t>IČ:</t>
  </si>
  <si>
    <t>70890005</t>
  </si>
  <si>
    <t>Povodí Labe, státní podnik</t>
  </si>
  <si>
    <t>DIČ:</t>
  </si>
  <si>
    <t>CZ70890005</t>
  </si>
  <si>
    <t>Účastník: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</si>
  <si>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</si>
  <si>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</si>
  <si>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</si>
  <si>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</si>
  <si>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</si>
  <si>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</si>
  <si>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</si>
  <si>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</si>
  <si>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</si>
  <si>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</si>
  <si>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</si>
  <si>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</si>
  <si>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</si>
  <si>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</si>
  <si>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</si>
  <si>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</si>
  <si>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</si>
  <si>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</si>
  <si>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</si>
  <si>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</si>
  <si>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</si>
  <si>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</si>
  <si>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</si>
  <si>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</si>
  <si>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</si>
  <si>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</si>
  <si>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</si>
  <si>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</si>
  <si>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</si>
  <si>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</si>
  <si>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</si>
  <si>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</si>
  <si>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</si>
  <si>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</si>
  <si>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</si>
  <si>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</si>
  <si>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</si>
  <si>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</si>
  <si>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</si>
  <si>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</si>
  <si>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</si>
  <si>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</si>
  <si>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</si>
  <si>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</si>
  <si>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</si>
  <si>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</si>
  <si>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</si>
  <si>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VD Srnojedy</t>
  </si>
  <si>
    <t>STA</t>
  </si>
  <si>
    <t>1</t>
  </si>
  <si>
    <t>{bec1c59c-0464-412f-b410-78a3987c4f99}</t>
  </si>
  <si>
    <t>2</t>
  </si>
  <si>
    <t>02</t>
  </si>
  <si>
    <t>VD Týnec nad Labem</t>
  </si>
  <si>
    <t>{52a50857-f018-4cbd-8111-fd5108a013d2}</t>
  </si>
  <si>
    <t>03</t>
  </si>
  <si>
    <t>VD Lobkovice</t>
  </si>
  <si>
    <t>{75a4c9f5-eb3b-4f2b-b640-299d8e3dfc2f}</t>
  </si>
  <si>
    <t>04</t>
  </si>
  <si>
    <t>VD Klavary</t>
  </si>
  <si>
    <t>{983937c1-41ca-4d81-83f5-cead962b1ebe}</t>
  </si>
  <si>
    <t>05</t>
  </si>
  <si>
    <t>VD Velký Osek</t>
  </si>
  <si>
    <t>{978a0059-34f9-4b12-b9f3-e83843cbb34f}</t>
  </si>
  <si>
    <t>06</t>
  </si>
  <si>
    <t>VD Poděbrady</t>
  </si>
  <si>
    <t>{0d56081b-d999-4147-8a3b-748ecfb96706}</t>
  </si>
  <si>
    <t>07</t>
  </si>
  <si>
    <t>VD Nymburk</t>
  </si>
  <si>
    <t>{741eea83-de9a-4306-bb3b-3451de386af9}</t>
  </si>
  <si>
    <t>08</t>
  </si>
  <si>
    <t>VD Kostomlátky</t>
  </si>
  <si>
    <t>{2b0913eb-f1b9-4dbe-8bde-7cf91a962837}</t>
  </si>
  <si>
    <t>09</t>
  </si>
  <si>
    <t>VD Lysá nad Labem</t>
  </si>
  <si>
    <t>{deedd61c-9a6f-4216-b820-4c6158d388b4}</t>
  </si>
  <si>
    <t>10</t>
  </si>
  <si>
    <t>VD Čelákovice</t>
  </si>
  <si>
    <t>{fa52d05c-a30b-450b-9549-81a6e3b765dc}</t>
  </si>
  <si>
    <t>11</t>
  </si>
  <si>
    <t>VD Brandýs nad Labem</t>
  </si>
  <si>
    <t>{9c36954a-7d7e-4587-ba04-3201ad97eb74}</t>
  </si>
  <si>
    <t>VD Kostelec nad Labem</t>
  </si>
  <si>
    <t>{6cc638d1-f47d-4244-b1e7-260cb9125c90}</t>
  </si>
  <si>
    <t>VRN</t>
  </si>
  <si>
    <t>Vedlejší rozpočtové náklady</t>
  </si>
  <si>
    <t>{010765dd-ef21-4b64-b441-cfc63f579ae5}</t>
  </si>
  <si>
    <t>KRYCÍ LIST SOUPISU PRACÍ</t>
  </si>
  <si>
    <t>Objekt:</t>
  </si>
  <si>
    <t>01 - VD Srnojedy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</si>
  <si>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</si>
  <si>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</si>
  <si>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</si>
  <si>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</si>
  <si>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</si>
  <si>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</si>
  <si>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997 - Přesun sutě</t>
  </si>
  <si>
    <t>741 - Elektroinstalace - silnoproud</t>
  </si>
  <si>
    <t>46-M - Zemní práce při extr.mont.pracích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</si>
  <si>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</si>
  <si>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</si>
  <si>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</si>
  <si>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</si>
  <si>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</si>
  <si>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</si>
  <si>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</si>
  <si>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</si>
  <si>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</si>
  <si>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</si>
  <si>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</si>
  <si>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</si>
  <si>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</si>
  <si>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</si>
  <si>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</si>
  <si>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</si>
  <si>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</si>
  <si>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</si>
  <si>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K</t>
  </si>
  <si>
    <t>99999-1</t>
  </si>
  <si>
    <t>zpracování pasportu stávajících rozvaděčů a vytvoření schémat rozvaděčů dle stávajícího stavu</t>
  </si>
  <si>
    <t>soub.</t>
  </si>
  <si>
    <t>4</t>
  </si>
  <si>
    <t>1988718648</t>
  </si>
  <si>
    <t>PP</t>
  </si>
  <si>
    <t>99999-2</t>
  </si>
  <si>
    <t>vyprojektování úprav rozvaděčů na základě pasportu za účelem zapojení přepínání náhradních zdrojů na straně rozvaděče. Instalace přepínání a samotný náhradní zdroj není součástí této položky</t>
  </si>
  <si>
    <t>-2041969857</t>
  </si>
  <si>
    <t>3</t>
  </si>
  <si>
    <t>Svislé a kompletní konstrukce</t>
  </si>
  <si>
    <t>338171115</t>
  </si>
  <si>
    <t>Montáž sloupků a vzpěr plotových ocelových trubkových nebo profilovaných výšky do 2 m ukotvením k pevnému podkladu</t>
  </si>
  <si>
    <t>kus</t>
  </si>
  <si>
    <t>-867114221</t>
  </si>
  <si>
    <t>M</t>
  </si>
  <si>
    <t>55342-0</t>
  </si>
  <si>
    <t>sloupek plotový průběžný 2000/38x1,5mm</t>
  </si>
  <si>
    <t>8</t>
  </si>
  <si>
    <t>765826511</t>
  </si>
  <si>
    <t>5</t>
  </si>
  <si>
    <t>348171130</t>
  </si>
  <si>
    <t>Montáž oplocení z dílců kovových rámových, na ocelové sloupky, výšky přes 1,5 do 2,0 m</t>
  </si>
  <si>
    <t>m</t>
  </si>
  <si>
    <t>2114297183</t>
  </si>
  <si>
    <t>6</t>
  </si>
  <si>
    <t>55342312</t>
  </si>
  <si>
    <t>pole plotové kovové 1500x2000mm</t>
  </si>
  <si>
    <t>108405761</t>
  </si>
  <si>
    <t>997</t>
  </si>
  <si>
    <t>Přesun sutě</t>
  </si>
  <si>
    <t>7</t>
  </si>
  <si>
    <t>9970135010.R</t>
  </si>
  <si>
    <t>Likvidace stavební suti a vybouraných hmot včetně naložení, dopravy a případného poplatku za uložení</t>
  </si>
  <si>
    <t>t</t>
  </si>
  <si>
    <t>218087031</t>
  </si>
  <si>
    <t>741</t>
  </si>
  <si>
    <t>Elektroinstalace - silnoproud</t>
  </si>
  <si>
    <t>741122-5</t>
  </si>
  <si>
    <t>Montáž kabelů měděných vč. uložení, zapojení a ukončení např. CYKY</t>
  </si>
  <si>
    <t>16</t>
  </si>
  <si>
    <t>21332358</t>
  </si>
  <si>
    <t>9</t>
  </si>
  <si>
    <t>34111649</t>
  </si>
  <si>
    <t>kabel silový jádro Cu izolace PVC plášť PVC 0,6/1kV (1-CYKY) 3x95+50mm2</t>
  </si>
  <si>
    <t>32</t>
  </si>
  <si>
    <t>-1192545011</t>
  </si>
  <si>
    <t>741222</t>
  </si>
  <si>
    <t>Rozvaděč R-PR vč. montáže a zapojení, v.č. 06</t>
  </si>
  <si>
    <t>750489161</t>
  </si>
  <si>
    <t>998741101</t>
  </si>
  <si>
    <t>Přesun hmot pro silnoproud stanovený z hmotnosti přesunovaného materiálu vodorovná dopravní vzdálenost do 50 m v objektech výšky do 6 m</t>
  </si>
  <si>
    <t>78711159</t>
  </si>
  <si>
    <t>46-M</t>
  </si>
  <si>
    <t>Zemní práce při extr.mont.pracích</t>
  </si>
  <si>
    <t>460010023</t>
  </si>
  <si>
    <t>Vytyčení trasy vedení kabelového (podzemního) ve volném terénu</t>
  </si>
  <si>
    <t>km</t>
  </si>
  <si>
    <t>64</t>
  </si>
  <si>
    <t>984360533</t>
  </si>
  <si>
    <t>13</t>
  </si>
  <si>
    <t>460091112</t>
  </si>
  <si>
    <t>Odkop zeminy ručně s přemístěním výkopku do vzdálenosti 3 m od okraje jámy nebo s naložením na dopravní prostředek v hornině třídy těžitelnosti I skupiny 3</t>
  </si>
  <si>
    <t>m3</t>
  </si>
  <si>
    <t>-902521203</t>
  </si>
  <si>
    <t>14</t>
  </si>
  <si>
    <t>46064-1</t>
  </si>
  <si>
    <t>výkop asfalt. komunikací vč. zásypů, zapravení do původního stavu hl. 1,2 m, š. 0,6 m</t>
  </si>
  <si>
    <t>-390611722</t>
  </si>
  <si>
    <t>15</t>
  </si>
  <si>
    <t>460641124</t>
  </si>
  <si>
    <t>Základové konstrukce základ bez bednění do rostlé zeminy z monolitického železobetonu bez výztuže bez zvláštních nároků na prostředí tř. C 20/25</t>
  </si>
  <si>
    <t>-966298047</t>
  </si>
  <si>
    <t>46064-2</t>
  </si>
  <si>
    <t>výkop v zatravněné ploše vč. zásypů, zapravení do původního stavu hl. 1,2 m, š. 0,6 m</t>
  </si>
  <si>
    <t>-2088169739</t>
  </si>
  <si>
    <t>17</t>
  </si>
  <si>
    <t>46064-3</t>
  </si>
  <si>
    <t>demontáž plotu vč. vybourání základů v místě skříně pro přepínání</t>
  </si>
  <si>
    <t>ks</t>
  </si>
  <si>
    <t>-339265277</t>
  </si>
  <si>
    <t>18</t>
  </si>
  <si>
    <t>460671111</t>
  </si>
  <si>
    <t>Výstražná fólie z PVC pro krytí kabelů včetně vyrovnání povrchu rýhy, rozvinutí a uložení fólie šířky do 20 cm</t>
  </si>
  <si>
    <t>-1063289705</t>
  </si>
  <si>
    <t>19</t>
  </si>
  <si>
    <t>460791213</t>
  </si>
  <si>
    <t>Montáž trubek ochranných uložených volně do rýhy plastových ohebných, vnitřního průměru přes 50 do 90 mm</t>
  </si>
  <si>
    <t>-2065649446</t>
  </si>
  <si>
    <t>20</t>
  </si>
  <si>
    <t>34571353</t>
  </si>
  <si>
    <t>trubka elektroinstalační ohebná dvouplášťová korugovaná (chránička) D 61/75mm, HDPE+LDPE</t>
  </si>
  <si>
    <t>256</t>
  </si>
  <si>
    <t>-867193519</t>
  </si>
  <si>
    <t>VV</t>
  </si>
  <si>
    <t>22*1,05 "Přepočtené koeficientem množství</t>
  </si>
  <si>
    <t>Součet</t>
  </si>
  <si>
    <t>OST</t>
  </si>
  <si>
    <t>Ostatní</t>
  </si>
  <si>
    <t>741-1</t>
  </si>
  <si>
    <t>Pomocný a drobný instalační materiál</t>
  </si>
  <si>
    <t>kpl</t>
  </si>
  <si>
    <t>262144</t>
  </si>
  <si>
    <t>-801726206</t>
  </si>
  <si>
    <t>22</t>
  </si>
  <si>
    <t>460171321</t>
  </si>
  <si>
    <t>Hloubení nezapažených kabelových rýh strojně včetně urovnání dna s přemístěním výkopku do vzdálenosti 3 m od okraje jámy nebo s naložením na dopravní prostředek šířky 50 cm hloubky 120 cm v hornině třídy těžitelnosti I skupiny 1 a 2</t>
  </si>
  <si>
    <t>999074929</t>
  </si>
  <si>
    <t>23</t>
  </si>
  <si>
    <t>460431331</t>
  </si>
  <si>
    <t>Zásyp kabelových rýh ručně s přemístění sypaniny ze vzdálenosti do 10 m, s uložením výkopku ve vrstvách včetně zhutnění a úpravy povrchu šířky 50 cm hloubky 120 cm z horniny třídy těžitelnosti I skupiny 1 a 2</t>
  </si>
  <si>
    <t>564485639</t>
  </si>
  <si>
    <t>24</t>
  </si>
  <si>
    <t>741-2</t>
  </si>
  <si>
    <t>Vytýčení stávajících sítí</t>
  </si>
  <si>
    <t>1753936462</t>
  </si>
  <si>
    <t>25</t>
  </si>
  <si>
    <t>741-3</t>
  </si>
  <si>
    <t>Geodetické zaměření nové instalace v terénu (kabely, rozvaděč) formát DWG + seznam souřadnic + TZ</t>
  </si>
  <si>
    <t>-502992348</t>
  </si>
  <si>
    <t>26</t>
  </si>
  <si>
    <t>741-4</t>
  </si>
  <si>
    <t>Úklid pracoviště, závěrečný úklid</t>
  </si>
  <si>
    <t>1259133727</t>
  </si>
  <si>
    <t>27</t>
  </si>
  <si>
    <t>741-5</t>
  </si>
  <si>
    <t>Likvidace odpadu vč. uložení dle platné legislativy</t>
  </si>
  <si>
    <t>2126927100</t>
  </si>
  <si>
    <t>28</t>
  </si>
  <si>
    <t>741-8</t>
  </si>
  <si>
    <t>Zkušební připojení NZ přistaveného investorem, start NZ, přepojení přepínače na NZ, kontrola napájení v RH, návrat do připojení na síť</t>
  </si>
  <si>
    <t>546988855</t>
  </si>
  <si>
    <t>29</t>
  </si>
  <si>
    <t>741-9</t>
  </si>
  <si>
    <t>Výchozí revizní zpráva jako celek - 5x tisk + digitálně</t>
  </si>
  <si>
    <t>648587486</t>
  </si>
  <si>
    <t>30</t>
  </si>
  <si>
    <t>741-10</t>
  </si>
  <si>
    <t>Provozní vlivy a koordinace s provozovatelem vodního díla</t>
  </si>
  <si>
    <t>-1155550336</t>
  </si>
  <si>
    <t>31</t>
  </si>
  <si>
    <t>741-11</t>
  </si>
  <si>
    <t>Vyhledání stávající elektroinstalace</t>
  </si>
  <si>
    <t>-1697336288</t>
  </si>
  <si>
    <t>741-12</t>
  </si>
  <si>
    <t>Úprava NN rozvodů, odpojení</t>
  </si>
  <si>
    <t>1099258933</t>
  </si>
  <si>
    <t>33</t>
  </si>
  <si>
    <t>741-13</t>
  </si>
  <si>
    <t>Přepojení a kontrola stávající elektroinstalace</t>
  </si>
  <si>
    <t>-1416634888</t>
  </si>
  <si>
    <t>34</t>
  </si>
  <si>
    <t>741-14</t>
  </si>
  <si>
    <t>Zajištění zpracování návodu k obsluze a proškolení obsluhy provozovatele po dokončení realizace</t>
  </si>
  <si>
    <t>-1170465099</t>
  </si>
  <si>
    <t>35</t>
  </si>
  <si>
    <t>741-15</t>
  </si>
  <si>
    <t>Výstražné tabulky jako celek</t>
  </si>
  <si>
    <t>-672034539</t>
  </si>
  <si>
    <t>02 - VD Týnec nad Labem</t>
  </si>
  <si>
    <t xml:space="preserve">    D1 - </t>
  </si>
  <si>
    <t>1501887874</t>
  </si>
  <si>
    <t>534214395</t>
  </si>
  <si>
    <t>D1</t>
  </si>
  <si>
    <t>1201949402</t>
  </si>
  <si>
    <t>Úprava Rozvaděče - doplnění púřepínání vč. montáže a zapojení,</t>
  </si>
  <si>
    <t>162240922</t>
  </si>
  <si>
    <t>-1507034670</t>
  </si>
  <si>
    <t>-1482195831</t>
  </si>
  <si>
    <t>-1977069344</t>
  </si>
  <si>
    <t>1956051067</t>
  </si>
  <si>
    <t>-76517340</t>
  </si>
  <si>
    <t>741-6</t>
  </si>
  <si>
    <t>-607515336</t>
  </si>
  <si>
    <t>741-7</t>
  </si>
  <si>
    <t>2025296843</t>
  </si>
  <si>
    <t>89471405</t>
  </si>
  <si>
    <t>-152608282</t>
  </si>
  <si>
    <t>-1582341971</t>
  </si>
  <si>
    <t>-889453129</t>
  </si>
  <si>
    <t>985120651</t>
  </si>
  <si>
    <t>-867989955</t>
  </si>
  <si>
    <t>03 - VD Lobkovice</t>
  </si>
  <si>
    <t xml:space="preserve">    9 - Ostatní konstrukce a práce, bourání</t>
  </si>
  <si>
    <t>-1934982816</t>
  </si>
  <si>
    <t>2099209591</t>
  </si>
  <si>
    <t>Ostatní konstrukce a práce, bourání</t>
  </si>
  <si>
    <t>966071711</t>
  </si>
  <si>
    <t>Bourání plotových sloupků a vzpěr ocelových trubkových nebo profilovaných výšky do 2,50 m zabetonovaných</t>
  </si>
  <si>
    <t>-743898347</t>
  </si>
  <si>
    <t>966071721</t>
  </si>
  <si>
    <t>Bourání plotových sloupků a vzpěr ocelových trubkových nebo profilovaných výšky do 2,50 m odřezáním</t>
  </si>
  <si>
    <t>-1935716755</t>
  </si>
  <si>
    <t>-643573703</t>
  </si>
  <si>
    <t>-389357477</t>
  </si>
  <si>
    <t>72049951</t>
  </si>
  <si>
    <t>34111094</t>
  </si>
  <si>
    <t>kabel instalační jádro Cu plné izolace PVC plášť PVC 450/750V (CYKY) 5x2,5mm2</t>
  </si>
  <si>
    <t>1323458162</t>
  </si>
  <si>
    <t>Doplnění rozvaděče SR vč. montáže a zapojení, v.č. 04</t>
  </si>
  <si>
    <t>1498495945</t>
  </si>
  <si>
    <t>734396555</t>
  </si>
  <si>
    <t>1408571530</t>
  </si>
  <si>
    <t>-929195163</t>
  </si>
  <si>
    <t>Spojka na kabel do 4x95mm</t>
  </si>
  <si>
    <t>543578709</t>
  </si>
  <si>
    <t>460171171</t>
  </si>
  <si>
    <t>Hloubení nezapažených kabelových rýh strojně včetně urovnání dna s přemístěním výkopku do vzdálenosti 3 m od okraje jámy nebo s naložením na dopravní prostředek šířky 35 cm hloubky 80 cm v hornině třídy těžitelnosti I skupiny 1 a 2</t>
  </si>
  <si>
    <t>370753419</t>
  </si>
  <si>
    <t>460431181</t>
  </si>
  <si>
    <t>Zásyp kabelových rýh ručně s přemístění sypaniny ze vzdálenosti do 10 m, s uložením výkopku ve vrstvách včetně zhutnění a úpravy povrchu šířky 35 cm hloubky 80 cm z horniny třídy těžitelnosti I skupiny 1 a 2</t>
  </si>
  <si>
    <t>-1466610760</t>
  </si>
  <si>
    <t>Úprava nosné konstrukce rozvaděče SR</t>
  </si>
  <si>
    <t>-640171852</t>
  </si>
  <si>
    <t>412886515</t>
  </si>
  <si>
    <t>-766674861</t>
  </si>
  <si>
    <t>-1222810392</t>
  </si>
  <si>
    <t>1642583990</t>
  </si>
  <si>
    <t>12212481</t>
  </si>
  <si>
    <t>18161698</t>
  </si>
  <si>
    <t>-2123474297</t>
  </si>
  <si>
    <t>1369125441</t>
  </si>
  <si>
    <t>-1079192130</t>
  </si>
  <si>
    <t>-1275882200</t>
  </si>
  <si>
    <t>1853744333</t>
  </si>
  <si>
    <t>741-16</t>
  </si>
  <si>
    <t>299866394</t>
  </si>
  <si>
    <t>741-17</t>
  </si>
  <si>
    <t>885074204</t>
  </si>
  <si>
    <t>04 - VD Klavary</t>
  </si>
  <si>
    <t>243133829</t>
  </si>
  <si>
    <t>-237836190</t>
  </si>
  <si>
    <t>1404494883</t>
  </si>
  <si>
    <t>1772644529</t>
  </si>
  <si>
    <t>1613933319</t>
  </si>
  <si>
    <t>Rozvaděč R-PR vč. montáže a zapojení, v.č. 04</t>
  </si>
  <si>
    <t>-1554863567</t>
  </si>
  <si>
    <t>395867915</t>
  </si>
  <si>
    <t>434656486</t>
  </si>
  <si>
    <t>217883050</t>
  </si>
  <si>
    <t>-65876482</t>
  </si>
  <si>
    <t>-2138788084</t>
  </si>
  <si>
    <t>62570952</t>
  </si>
  <si>
    <t>568956565</t>
  </si>
  <si>
    <t>96038222</t>
  </si>
  <si>
    <t>438948296</t>
  </si>
  <si>
    <t>663814029</t>
  </si>
  <si>
    <t>344593181</t>
  </si>
  <si>
    <t>144213606</t>
  </si>
  <si>
    <t>426694730</t>
  </si>
  <si>
    <t>-891783880</t>
  </si>
  <si>
    <t>-1003358955</t>
  </si>
  <si>
    <t>1596887397</t>
  </si>
  <si>
    <t>-1285777018</t>
  </si>
  <si>
    <t>-2051387193</t>
  </si>
  <si>
    <t>05 - VD Velký Osek</t>
  </si>
  <si>
    <t>-499629100</t>
  </si>
  <si>
    <t>-1495052846</t>
  </si>
  <si>
    <t>1554305589</t>
  </si>
  <si>
    <t>Montáž kabelů měděných vč. uložení, zapojení a ukončení např. AYKY</t>
  </si>
  <si>
    <t>1779990297</t>
  </si>
  <si>
    <t>34113083</t>
  </si>
  <si>
    <t>kabel silový jádro Al izolace PVC plášť PVC 0,6/1kV (1-AYKY) 4x150mm2</t>
  </si>
  <si>
    <t>-1517452559</t>
  </si>
  <si>
    <t>2036175381</t>
  </si>
  <si>
    <t>-895895446</t>
  </si>
  <si>
    <t>-735969533</t>
  </si>
  <si>
    <t>-97183888</t>
  </si>
  <si>
    <t>-544276100</t>
  </si>
  <si>
    <t>1571139791</t>
  </si>
  <si>
    <t>1497115958</t>
  </si>
  <si>
    <t>-1034875175</t>
  </si>
  <si>
    <t>-1308508183</t>
  </si>
  <si>
    <t>Úklid pracovište, závěrečný úklid</t>
  </si>
  <si>
    <t>-845358659</t>
  </si>
  <si>
    <t>387091893</t>
  </si>
  <si>
    <t>1837430960</t>
  </si>
  <si>
    <t>-718151596</t>
  </si>
  <si>
    <t>-954591247</t>
  </si>
  <si>
    <t>501033235</t>
  </si>
  <si>
    <t>1209583679</t>
  </si>
  <si>
    <t>-1862020849</t>
  </si>
  <si>
    <t>-559394473</t>
  </si>
  <si>
    <t>403690562</t>
  </si>
  <si>
    <t>06 - VD Poděbrady</t>
  </si>
  <si>
    <t>-763734156</t>
  </si>
  <si>
    <t>1337537260</t>
  </si>
  <si>
    <t>-111839014</t>
  </si>
  <si>
    <t>-623135234</t>
  </si>
  <si>
    <t>34113235</t>
  </si>
  <si>
    <t>kabel silový jádro Al izolace PVC plášť PVC 0,6/1kV (1-AYKY) 3x185+95mm2</t>
  </si>
  <si>
    <t>-1974958601</t>
  </si>
  <si>
    <t>34113223</t>
  </si>
  <si>
    <t>kabel silový jádro Al izolace PVC plášť PVC 0,6/1kV (1-AYKY) 3x120+70mm2</t>
  </si>
  <si>
    <t>-369146123</t>
  </si>
  <si>
    <t>827741893</t>
  </si>
  <si>
    <t>-322601380</t>
  </si>
  <si>
    <t>-1173270707</t>
  </si>
  <si>
    <t>1149070670</t>
  </si>
  <si>
    <t>46064-9</t>
  </si>
  <si>
    <t>výkop vč. zásypů, zapravení do původního stavu hl. 1,2 m, š. 0,6 m</t>
  </si>
  <si>
    <t>736679493</t>
  </si>
  <si>
    <t>-542396286</t>
  </si>
  <si>
    <t>Spojka na kabel do 4x185mm</t>
  </si>
  <si>
    <t>1935587479</t>
  </si>
  <si>
    <t>720296026</t>
  </si>
  <si>
    <t>970986041</t>
  </si>
  <si>
    <t>-790825367</t>
  </si>
  <si>
    <t>-700894099</t>
  </si>
  <si>
    <t>-1634578256</t>
  </si>
  <si>
    <t>-1559134901</t>
  </si>
  <si>
    <t>-1395108343</t>
  </si>
  <si>
    <t>-561945249</t>
  </si>
  <si>
    <t>697911933</t>
  </si>
  <si>
    <t>635489036</t>
  </si>
  <si>
    <t>1138357265</t>
  </si>
  <si>
    <t>498197068</t>
  </si>
  <si>
    <t>472801137</t>
  </si>
  <si>
    <t>Úprava NN rozvodů, odpojení, manipulace se stávajícím žlabem</t>
  </si>
  <si>
    <t>1498448163</t>
  </si>
  <si>
    <t>1978304237</t>
  </si>
  <si>
    <t>820556468</t>
  </si>
  <si>
    <t>2094358600</t>
  </si>
  <si>
    <t>07 - VD Nymburk</t>
  </si>
  <si>
    <t>1231665758</t>
  </si>
  <si>
    <t>1137341638</t>
  </si>
  <si>
    <t>-470480154</t>
  </si>
  <si>
    <t>1537084387</t>
  </si>
  <si>
    <t>1926370138</t>
  </si>
  <si>
    <t>-31252780</t>
  </si>
  <si>
    <t>Rozvaděč R-PR vč. montáže a zapojení, v.č. 05</t>
  </si>
  <si>
    <t>20727897</t>
  </si>
  <si>
    <t>1786036850</t>
  </si>
  <si>
    <t>75755371</t>
  </si>
  <si>
    <t>Příchytky na kabel 5x2,5mm</t>
  </si>
  <si>
    <t>1114309701</t>
  </si>
  <si>
    <t>Příchytky na kabel 4x95mm</t>
  </si>
  <si>
    <t>-362837335</t>
  </si>
  <si>
    <t>741910412</t>
  </si>
  <si>
    <t>Montáž žlabů bez stojiny a výložníků kovových s podpěrkami a příslušenstvím bez víka, šířky do 100 mm</t>
  </si>
  <si>
    <t>-1599454156</t>
  </si>
  <si>
    <t>345-1</t>
  </si>
  <si>
    <t>žlab kabelový pozinkovaný plný 100/50mm</t>
  </si>
  <si>
    <t>-729696216</t>
  </si>
  <si>
    <t>1425986998</t>
  </si>
  <si>
    <t>-1123421501</t>
  </si>
  <si>
    <t>971033151</t>
  </si>
  <si>
    <t>Vybourání otvorů ve zdivu základovém nebo nadzákladovém z cihel, tvárnic, příčkovek z cihel pálených na maltu vápennou nebo vápenocementovou průměru profilu do 60 mm, tl. do 450 mm</t>
  </si>
  <si>
    <t>-1429327</t>
  </si>
  <si>
    <t>1353130555</t>
  </si>
  <si>
    <t>1189938598</t>
  </si>
  <si>
    <t>-358102420</t>
  </si>
  <si>
    <t>-500272817</t>
  </si>
  <si>
    <t>-1917848576</t>
  </si>
  <si>
    <t>961522331</t>
  </si>
  <si>
    <t>-941772646</t>
  </si>
  <si>
    <t>-170813231</t>
  </si>
  <si>
    <t>-1894354616</t>
  </si>
  <si>
    <t>609985104</t>
  </si>
  <si>
    <t>1736283154</t>
  </si>
  <si>
    <t>-1397776710</t>
  </si>
  <si>
    <t>741-18</t>
  </si>
  <si>
    <t>-1814636105</t>
  </si>
  <si>
    <t>08 - VD Kostomlátky</t>
  </si>
  <si>
    <t>647275382</t>
  </si>
  <si>
    <t>-1646899238</t>
  </si>
  <si>
    <t>904135888</t>
  </si>
  <si>
    <t>1099136136</t>
  </si>
  <si>
    <t>34113128</t>
  </si>
  <si>
    <t>kabel silový jádro Cu izolace PVC plášť PVC 0,6/1kV (1-CYKY) 4x70mm2</t>
  </si>
  <si>
    <t>1886805450</t>
  </si>
  <si>
    <t>-1580555925</t>
  </si>
  <si>
    <t>358-1</t>
  </si>
  <si>
    <t>Montáž přívodky nástěnné</t>
  </si>
  <si>
    <t>-1585338092</t>
  </si>
  <si>
    <t>35811617</t>
  </si>
  <si>
    <t>přívodka nástěnná 125A - 4pól, řazení 3P+PE, IP44, bezšroubové svorky</t>
  </si>
  <si>
    <t>-1813755955</t>
  </si>
  <si>
    <t>1086988669</t>
  </si>
  <si>
    <t>741910414</t>
  </si>
  <si>
    <t>Montáž žlabů bez stojiny a výložníků kovových s podpěrkami a příslušenstvím bez víka, šířky do 250 mm</t>
  </si>
  <si>
    <t>-1594013627</t>
  </si>
  <si>
    <t>žlab kabelový pozinkovaný plný 200/50mm</t>
  </si>
  <si>
    <t>1655920435</t>
  </si>
  <si>
    <t>-1858612030</t>
  </si>
  <si>
    <t>-1512082556</t>
  </si>
  <si>
    <t>657239442</t>
  </si>
  <si>
    <t>-2120923784</t>
  </si>
  <si>
    <t>741-3.1</t>
  </si>
  <si>
    <t>-1695565713</t>
  </si>
  <si>
    <t>-1177383323</t>
  </si>
  <si>
    <t>991827415</t>
  </si>
  <si>
    <t>-857334772</t>
  </si>
  <si>
    <t>-1515659003</t>
  </si>
  <si>
    <t>-1242275989</t>
  </si>
  <si>
    <t>753749597</t>
  </si>
  <si>
    <t>114273792</t>
  </si>
  <si>
    <t>1271231943</t>
  </si>
  <si>
    <t>09 - VD Lysá nad Labem</t>
  </si>
  <si>
    <t>1485228875</t>
  </si>
  <si>
    <t>-1815507661</t>
  </si>
  <si>
    <t>279287439</t>
  </si>
  <si>
    <t>-611916357</t>
  </si>
  <si>
    <t>-180752432</t>
  </si>
  <si>
    <t>-323641950</t>
  </si>
  <si>
    <t>1444902954</t>
  </si>
  <si>
    <t>-1619057506</t>
  </si>
  <si>
    <t>-1501136886</t>
  </si>
  <si>
    <t>-1928662493</t>
  </si>
  <si>
    <t>706275638</t>
  </si>
  <si>
    <t>1793530971</t>
  </si>
  <si>
    <t>284271250</t>
  </si>
  <si>
    <t>229281414</t>
  </si>
  <si>
    <t>-1698298991</t>
  </si>
  <si>
    <t>-334236185</t>
  </si>
  <si>
    <t>-736146183</t>
  </si>
  <si>
    <t>1736913769</t>
  </si>
  <si>
    <t>-1580646478</t>
  </si>
  <si>
    <t>-1468950712</t>
  </si>
  <si>
    <t>-1392170557</t>
  </si>
  <si>
    <t>-206527217</t>
  </si>
  <si>
    <t>-1068955112</t>
  </si>
  <si>
    <t>1052090760</t>
  </si>
  <si>
    <t>141820324</t>
  </si>
  <si>
    <t>-1554872277</t>
  </si>
  <si>
    <t>1763119511</t>
  </si>
  <si>
    <t>1362526434</t>
  </si>
  <si>
    <t>-932712646</t>
  </si>
  <si>
    <t>10 - VD Čelákovice</t>
  </si>
  <si>
    <t>-590654200</t>
  </si>
  <si>
    <t>-1407161109</t>
  </si>
  <si>
    <t>870835627</t>
  </si>
  <si>
    <t>-1877128627</t>
  </si>
  <si>
    <t>892768910</t>
  </si>
  <si>
    <t>-200699557</t>
  </si>
  <si>
    <t>-1647842739</t>
  </si>
  <si>
    <t>-634716922</t>
  </si>
  <si>
    <t>-1014932063</t>
  </si>
  <si>
    <t>Spojka na kabel do 4x95-185mm</t>
  </si>
  <si>
    <t>-757312868</t>
  </si>
  <si>
    <t>-368905221</t>
  </si>
  <si>
    <t>622796179</t>
  </si>
  <si>
    <t>1845948848</t>
  </si>
  <si>
    <t>-213367032</t>
  </si>
  <si>
    <t>1454221503</t>
  </si>
  <si>
    <t>-486418872</t>
  </si>
  <si>
    <t>1603259849</t>
  </si>
  <si>
    <t>-375372225</t>
  </si>
  <si>
    <t>-1401847765</t>
  </si>
  <si>
    <t>-1394726007</t>
  </si>
  <si>
    <t>1296611848</t>
  </si>
  <si>
    <t>-944601253</t>
  </si>
  <si>
    <t>-1728259248</t>
  </si>
  <si>
    <t>25579816</t>
  </si>
  <si>
    <t>-1098329105</t>
  </si>
  <si>
    <t>11 - VD Brandýs nad Labem</t>
  </si>
  <si>
    <t>1999796227</t>
  </si>
  <si>
    <t>1464316577</t>
  </si>
  <si>
    <t>-1586606994</t>
  </si>
  <si>
    <t>1225968758</t>
  </si>
  <si>
    <t>1724389082</t>
  </si>
  <si>
    <t>-604740210</t>
  </si>
  <si>
    <t>914551508</t>
  </si>
  <si>
    <t>-1517320108</t>
  </si>
  <si>
    <t>584301921</t>
  </si>
  <si>
    <t>-801029834</t>
  </si>
  <si>
    <t>-1612402307</t>
  </si>
  <si>
    <t>1120512066</t>
  </si>
  <si>
    <t>307112411</t>
  </si>
  <si>
    <t>-1473355933</t>
  </si>
  <si>
    <t>-1132402907</t>
  </si>
  <si>
    <t>-1668221191</t>
  </si>
  <si>
    <t>-867364983</t>
  </si>
  <si>
    <t>-423165169</t>
  </si>
  <si>
    <t>-1385915171</t>
  </si>
  <si>
    <t>-2115018396</t>
  </si>
  <si>
    <t>-1662598086</t>
  </si>
  <si>
    <t>-1284620085</t>
  </si>
  <si>
    <t>650088134</t>
  </si>
  <si>
    <t>-886481025</t>
  </si>
  <si>
    <t>1351001393</t>
  </si>
  <si>
    <t>-1275828836</t>
  </si>
  <si>
    <t>1815613173</t>
  </si>
  <si>
    <t>-718162982</t>
  </si>
  <si>
    <t>-2044877916</t>
  </si>
  <si>
    <t>12 - VD Kostelec nad Labem</t>
  </si>
  <si>
    <t>1150846029</t>
  </si>
  <si>
    <t>-363855440</t>
  </si>
  <si>
    <t>-2116569005</t>
  </si>
  <si>
    <t>-1821830107</t>
  </si>
  <si>
    <t>-1910772426</t>
  </si>
  <si>
    <t>1867021418</t>
  </si>
  <si>
    <t>1442073604</t>
  </si>
  <si>
    <t>432333924</t>
  </si>
  <si>
    <t>385571440</t>
  </si>
  <si>
    <t>-1050253357</t>
  </si>
  <si>
    <t>-1123591278</t>
  </si>
  <si>
    <t>-2008264992</t>
  </si>
  <si>
    <t>-145600451</t>
  </si>
  <si>
    <t>-884872947</t>
  </si>
  <si>
    <t>-1680702913</t>
  </si>
  <si>
    <t>1765816681</t>
  </si>
  <si>
    <t>-457035864</t>
  </si>
  <si>
    <t>1475038718</t>
  </si>
  <si>
    <t>1687998681</t>
  </si>
  <si>
    <t>VRN - Vedlejší rozpočtové náklady</t>
  </si>
  <si>
    <t>01 - Vedlejší rozpočtové náklady</t>
  </si>
  <si>
    <t>02 - Projektová dokumentace - ostatní náklady</t>
  </si>
  <si>
    <t>03 - Geodetické práce a vytýčení - ostatní náklady</t>
  </si>
  <si>
    <t>09 - Ostatní náklady</t>
  </si>
  <si>
    <t>R01</t>
  </si>
  <si>
    <t>Zajištění oplocení prostoru zařízení staveniště, jeho napojení na inženýrské sítě</t>
  </si>
  <si>
    <t>-1755647656</t>
  </si>
  <si>
    <t>R02</t>
  </si>
  <si>
    <t>Zajištění následné likvidace všech objektů zařízení staveniště včetně připojení na sítě</t>
  </si>
  <si>
    <t>865596378</t>
  </si>
  <si>
    <t>R03</t>
  </si>
  <si>
    <t>Zajištění ostrahy stavby a staveniště po dobu realizace stavby</t>
  </si>
  <si>
    <t>-755535359</t>
  </si>
  <si>
    <t>R04</t>
  </si>
  <si>
    <t>Zajištění podmínek pro použití přístupových komunikací dotčených stavbou s příslušnými vlastníky či správci a zajištění jejich splnění</t>
  </si>
  <si>
    <t>-1936853240</t>
  </si>
  <si>
    <t>R05</t>
  </si>
  <si>
    <t>Provedení takových opatření, aby nebyly překročeny limity prašnosti a hlučnosti dané obecně závaznou vyhláškou</t>
  </si>
  <si>
    <t>-1450776329</t>
  </si>
  <si>
    <t>R06</t>
  </si>
  <si>
    <t>Zajištění ochrany veškeré zeleně v prostoru staveniště a v jeho bezprostřední blízkosti proti poškození během realizace stavby</t>
  </si>
  <si>
    <t>-1764270007</t>
  </si>
  <si>
    <t>Projektová dokumentace - ostatní náklady</t>
  </si>
  <si>
    <t>R07</t>
  </si>
  <si>
    <t>Vypracování projektu skutečného provedení díla</t>
  </si>
  <si>
    <t>1748660475</t>
  </si>
  <si>
    <t>R08</t>
  </si>
  <si>
    <t>Zpracování realizační dokumentace zhotovitele, dílenských výkresů, technologických předpisů</t>
  </si>
  <si>
    <t>1093751666</t>
  </si>
  <si>
    <t>Geodetické práce a vytýčení - ostatní náklady</t>
  </si>
  <si>
    <t>R09</t>
  </si>
  <si>
    <t>Zajištění dat DTI ve struktuře dle přílohy č. 3 vyhlášky č. 393/2020 Sb. o digitální technické mapě (vyhláška DTM), v platném znění, v aktuálně platné verzi výměnného formátu dle § 6 vyhlášky. Soubor Jednotného výměnného formátu zhotovitel před předáním v</t>
  </si>
  <si>
    <t>671387179</t>
  </si>
  <si>
    <t>Zajištění dat DTI ve struktuře dle přílohy č. 3 vyhlášky č. 393/2020 Sb. o digitální technické mapě (vyhláška DTM), v platném znění, v aktuálně platné verzi výměnného formátu dle § 6 vyhlášky. Soubor Jednotného výměnného formátu zhotovitel před předáním validuje na Portálu DMVS.</t>
  </si>
  <si>
    <t>R10</t>
  </si>
  <si>
    <t>Zajištění veškerých geodetických prací souvisejících s realizací díla</t>
  </si>
  <si>
    <t>1060128817</t>
  </si>
  <si>
    <t>Ostatní náklady</t>
  </si>
  <si>
    <t>R11</t>
  </si>
  <si>
    <t>Provedení pasportizace stávajících nemovitostí (vč. pozemků) a jejich příslušenství, zajištění fotodokumentace stávajícího stavu přístupových komunikací</t>
  </si>
  <si>
    <t>-1039583375</t>
  </si>
  <si>
    <t>R12</t>
  </si>
  <si>
    <t>Zajištění veškerých předepsaných rozborů, atestů, zkoušek a revizí dle příslušných norem a dalších předpisů a nařízení platných v ČR, kterými bude prokázáno dosažení předepsané kvality a parametrů dokončeného díla</t>
  </si>
  <si>
    <t>-1123051144</t>
  </si>
  <si>
    <t>R13</t>
  </si>
  <si>
    <t>Zajištění výroby a instalace informačních tabulí ke stavbě</t>
  </si>
  <si>
    <t>-708599649</t>
  </si>
  <si>
    <t>R14</t>
  </si>
  <si>
    <t>Zajištění kontrolního a zkušebního plánu stavby</t>
  </si>
  <si>
    <t>-581669309</t>
  </si>
  <si>
    <t>R15</t>
  </si>
  <si>
    <t>Zajištění fotodokumentace veškerých konstrukcí, které budou v průběhu výstavby skryty nebo zakryty</t>
  </si>
  <si>
    <t>420987426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</si>
</sst>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35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38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hidden="1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hidden="1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s="3" customFormat="1" ht="14.4" customHeight="1">
      <c r="A31" s="3"/>
      <c r="B31" s="45"/>
      <c r="C31" s="46"/>
      <c r="D31" s="51" t="s">
        <v>43</v>
      </c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3"/>
      <c r="BE37" s="37"/>
    </row>
    <row r="41" s="2" customFormat="1" ht="6.96" customHeight="1">
      <c r="A41" s="37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3"/>
      <c r="BE41" s="37"/>
    </row>
    <row r="42" s="2" customFormat="1" ht="24.96" customHeight="1">
      <c r="A42" s="37"/>
      <c r="B42" s="38"/>
      <c r="C42" s="22" t="s">
        <v>52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3"/>
      <c r="C44" s="31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239190005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PTÚ Pardubice, Z3, zřízení přípojek pro náhradní zdroje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1" t="str">
        <f>IF(K8="","",K8)</f>
        <v xml:space="preserve"> PTÚ Pardubice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2" t="str">
        <f>IF(AN8= "","",AN8)</f>
        <v>2.5.2025</v>
      </c>
      <c r="AN47" s="72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4" t="str">
        <f>IF(E11= "","",E11)</f>
        <v>Povodí Labe, státní podnik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3" t="str">
        <f>IF(E17="","",E17)</f>
        <v xml:space="preserve"> </v>
      </c>
      <c r="AN49" s="64"/>
      <c r="AO49" s="64"/>
      <c r="AP49" s="64"/>
      <c r="AQ49" s="39"/>
      <c r="AR49" s="43"/>
      <c r="AS49" s="74" t="s">
        <v>53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7"/>
    </row>
    <row r="50" s="2" customFormat="1" ht="15.1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4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36</v>
      </c>
      <c r="AJ50" s="39"/>
      <c r="AK50" s="39"/>
      <c r="AL50" s="39"/>
      <c r="AM50" s="73" t="str">
        <f>IF(E20="","",E20)</f>
        <v xml:space="preserve"> </v>
      </c>
      <c r="AN50" s="64"/>
      <c r="AO50" s="64"/>
      <c r="AP50" s="64"/>
      <c r="AQ50" s="39"/>
      <c r="AR50" s="43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7"/>
    </row>
    <row r="52" s="2" customFormat="1" ht="29.28" customHeight="1">
      <c r="A52" s="37"/>
      <c r="B52" s="38"/>
      <c r="C52" s="86" t="s">
        <v>54</v>
      </c>
      <c r="D52" s="87"/>
      <c r="E52" s="87"/>
      <c r="F52" s="87"/>
      <c r="G52" s="87"/>
      <c r="H52" s="88"/>
      <c r="I52" s="89" t="s">
        <v>55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56</v>
      </c>
      <c r="AH52" s="87"/>
      <c r="AI52" s="87"/>
      <c r="AJ52" s="87"/>
      <c r="AK52" s="87"/>
      <c r="AL52" s="87"/>
      <c r="AM52" s="87"/>
      <c r="AN52" s="89" t="s">
        <v>57</v>
      </c>
      <c r="AO52" s="87"/>
      <c r="AP52" s="87"/>
      <c r="AQ52" s="91" t="s">
        <v>58</v>
      </c>
      <c r="AR52" s="43"/>
      <c r="AS52" s="92" t="s">
        <v>59</v>
      </c>
      <c r="AT52" s="93" t="s">
        <v>60</v>
      </c>
      <c r="AU52" s="93" t="s">
        <v>61</v>
      </c>
      <c r="AV52" s="93" t="s">
        <v>62</v>
      </c>
      <c r="AW52" s="93" t="s">
        <v>63</v>
      </c>
      <c r="AX52" s="93" t="s">
        <v>64</v>
      </c>
      <c r="AY52" s="93" t="s">
        <v>65</v>
      </c>
      <c r="AZ52" s="93" t="s">
        <v>66</v>
      </c>
      <c r="BA52" s="93" t="s">
        <v>67</v>
      </c>
      <c r="BB52" s="93" t="s">
        <v>68</v>
      </c>
      <c r="BC52" s="93" t="s">
        <v>69</v>
      </c>
      <c r="BD52" s="94" t="s">
        <v>70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7"/>
    </row>
    <row r="54" s="6" customFormat="1" ht="32.4" customHeight="1">
      <c r="A54" s="6"/>
      <c r="B54" s="98"/>
      <c r="C54" s="99" t="s">
        <v>71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ROUND(SUM(AG55:AG67),2)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ROUND(SUM(AS55:AS67),2)</f>
        <v>0</v>
      </c>
      <c r="AT54" s="106">
        <f>ROUND(SUM(AV54:AW54),2)</f>
        <v>0</v>
      </c>
      <c r="AU54" s="107">
        <f>ROUND(SUM(AU55:AU67),5)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ROUND(SUM(AZ55:AZ67),2)</f>
        <v>0</v>
      </c>
      <c r="BA54" s="106">
        <f>ROUND(SUM(BA55:BA67),2)</f>
        <v>0</v>
      </c>
      <c r="BB54" s="106">
        <f>ROUND(SUM(BB55:BB67),2)</f>
        <v>0</v>
      </c>
      <c r="BC54" s="106">
        <f>ROUND(SUM(BC55:BC67),2)</f>
        <v>0</v>
      </c>
      <c r="BD54" s="108">
        <f>ROUND(SUM(BD55:BD67),2)</f>
        <v>0</v>
      </c>
      <c r="BE54" s="6"/>
      <c r="BS54" s="109" t="s">
        <v>72</v>
      </c>
      <c r="BT54" s="109" t="s">
        <v>73</v>
      </c>
      <c r="BU54" s="110" t="s">
        <v>74</v>
      </c>
      <c r="BV54" s="109" t="s">
        <v>75</v>
      </c>
      <c r="BW54" s="109" t="s">
        <v>5</v>
      </c>
      <c r="BX54" s="109" t="s">
        <v>76</v>
      </c>
      <c r="CL54" s="109" t="s">
        <v>19</v>
      </c>
    </row>
    <row r="55" s="7" customFormat="1" ht="16.5" customHeight="1">
      <c r="A55" s="111" t="s">
        <v>77</v>
      </c>
      <c r="B55" s="112"/>
      <c r="C55" s="113"/>
      <c r="D55" s="114" t="s">
        <v>78</v>
      </c>
      <c r="E55" s="114"/>
      <c r="F55" s="114"/>
      <c r="G55" s="114"/>
      <c r="H55" s="114"/>
      <c r="I55" s="115"/>
      <c r="J55" s="114" t="s">
        <v>79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'01 - VD Srnojedy'!J30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80</v>
      </c>
      <c r="AR55" s="118"/>
      <c r="AS55" s="119">
        <v>0</v>
      </c>
      <c r="AT55" s="120">
        <f>ROUND(SUM(AV55:AW55),2)</f>
        <v>0</v>
      </c>
      <c r="AU55" s="121">
        <f>'01 - VD Srnojedy'!P85</f>
        <v>0</v>
      </c>
      <c r="AV55" s="120">
        <f>'01 - VD Srnojedy'!J33</f>
        <v>0</v>
      </c>
      <c r="AW55" s="120">
        <f>'01 - VD Srnojedy'!J34</f>
        <v>0</v>
      </c>
      <c r="AX55" s="120">
        <f>'01 - VD Srnojedy'!J35</f>
        <v>0</v>
      </c>
      <c r="AY55" s="120">
        <f>'01 - VD Srnojedy'!J36</f>
        <v>0</v>
      </c>
      <c r="AZ55" s="120">
        <f>'01 - VD Srnojedy'!F33</f>
        <v>0</v>
      </c>
      <c r="BA55" s="120">
        <f>'01 - VD Srnojedy'!F34</f>
        <v>0</v>
      </c>
      <c r="BB55" s="120">
        <f>'01 - VD Srnojedy'!F35</f>
        <v>0</v>
      </c>
      <c r="BC55" s="120">
        <f>'01 - VD Srnojedy'!F36</f>
        <v>0</v>
      </c>
      <c r="BD55" s="122">
        <f>'01 - VD Srnojedy'!F37</f>
        <v>0</v>
      </c>
      <c r="BE55" s="7"/>
      <c r="BT55" s="123" t="s">
        <v>81</v>
      </c>
      <c r="BV55" s="123" t="s">
        <v>75</v>
      </c>
      <c r="BW55" s="123" t="s">
        <v>82</v>
      </c>
      <c r="BX55" s="123" t="s">
        <v>5</v>
      </c>
      <c r="CL55" s="123" t="s">
        <v>19</v>
      </c>
      <c r="CM55" s="123" t="s">
        <v>83</v>
      </c>
    </row>
    <row r="56" s="7" customFormat="1" ht="16.5" customHeight="1">
      <c r="A56" s="111" t="s">
        <v>77</v>
      </c>
      <c r="B56" s="112"/>
      <c r="C56" s="113"/>
      <c r="D56" s="114" t="s">
        <v>84</v>
      </c>
      <c r="E56" s="114"/>
      <c r="F56" s="114"/>
      <c r="G56" s="114"/>
      <c r="H56" s="114"/>
      <c r="I56" s="115"/>
      <c r="J56" s="114" t="s">
        <v>85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'02 - VD Týnec nad Labem'!J30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80</v>
      </c>
      <c r="AR56" s="118"/>
      <c r="AS56" s="119">
        <v>0</v>
      </c>
      <c r="AT56" s="120">
        <f>ROUND(SUM(AV56:AW56),2)</f>
        <v>0</v>
      </c>
      <c r="AU56" s="121">
        <f>'02 - VD Týnec nad Labem'!P83</f>
        <v>0</v>
      </c>
      <c r="AV56" s="120">
        <f>'02 - VD Týnec nad Labem'!J33</f>
        <v>0</v>
      </c>
      <c r="AW56" s="120">
        <f>'02 - VD Týnec nad Labem'!J34</f>
        <v>0</v>
      </c>
      <c r="AX56" s="120">
        <f>'02 - VD Týnec nad Labem'!J35</f>
        <v>0</v>
      </c>
      <c r="AY56" s="120">
        <f>'02 - VD Týnec nad Labem'!J36</f>
        <v>0</v>
      </c>
      <c r="AZ56" s="120">
        <f>'02 - VD Týnec nad Labem'!F33</f>
        <v>0</v>
      </c>
      <c r="BA56" s="120">
        <f>'02 - VD Týnec nad Labem'!F34</f>
        <v>0</v>
      </c>
      <c r="BB56" s="120">
        <f>'02 - VD Týnec nad Labem'!F35</f>
        <v>0</v>
      </c>
      <c r="BC56" s="120">
        <f>'02 - VD Týnec nad Labem'!F36</f>
        <v>0</v>
      </c>
      <c r="BD56" s="122">
        <f>'02 - VD Týnec nad Labem'!F37</f>
        <v>0</v>
      </c>
      <c r="BE56" s="7"/>
      <c r="BT56" s="123" t="s">
        <v>81</v>
      </c>
      <c r="BV56" s="123" t="s">
        <v>75</v>
      </c>
      <c r="BW56" s="123" t="s">
        <v>86</v>
      </c>
      <c r="BX56" s="123" t="s">
        <v>5</v>
      </c>
      <c r="CL56" s="123" t="s">
        <v>19</v>
      </c>
      <c r="CM56" s="123" t="s">
        <v>83</v>
      </c>
    </row>
    <row r="57" s="7" customFormat="1" ht="16.5" customHeight="1">
      <c r="A57" s="111" t="s">
        <v>77</v>
      </c>
      <c r="B57" s="112"/>
      <c r="C57" s="113"/>
      <c r="D57" s="114" t="s">
        <v>87</v>
      </c>
      <c r="E57" s="114"/>
      <c r="F57" s="114"/>
      <c r="G57" s="114"/>
      <c r="H57" s="114"/>
      <c r="I57" s="115"/>
      <c r="J57" s="114" t="s">
        <v>88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'03 - VD Lobkovice'!J30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80</v>
      </c>
      <c r="AR57" s="118"/>
      <c r="AS57" s="119">
        <v>0</v>
      </c>
      <c r="AT57" s="120">
        <f>ROUND(SUM(AV57:AW57),2)</f>
        <v>0</v>
      </c>
      <c r="AU57" s="121">
        <f>'03 - VD Lobkovice'!P85</f>
        <v>0</v>
      </c>
      <c r="AV57" s="120">
        <f>'03 - VD Lobkovice'!J33</f>
        <v>0</v>
      </c>
      <c r="AW57" s="120">
        <f>'03 - VD Lobkovice'!J34</f>
        <v>0</v>
      </c>
      <c r="AX57" s="120">
        <f>'03 - VD Lobkovice'!J35</f>
        <v>0</v>
      </c>
      <c r="AY57" s="120">
        <f>'03 - VD Lobkovice'!J36</f>
        <v>0</v>
      </c>
      <c r="AZ57" s="120">
        <f>'03 - VD Lobkovice'!F33</f>
        <v>0</v>
      </c>
      <c r="BA57" s="120">
        <f>'03 - VD Lobkovice'!F34</f>
        <v>0</v>
      </c>
      <c r="BB57" s="120">
        <f>'03 - VD Lobkovice'!F35</f>
        <v>0</v>
      </c>
      <c r="BC57" s="120">
        <f>'03 - VD Lobkovice'!F36</f>
        <v>0</v>
      </c>
      <c r="BD57" s="122">
        <f>'03 - VD Lobkovice'!F37</f>
        <v>0</v>
      </c>
      <c r="BE57" s="7"/>
      <c r="BT57" s="123" t="s">
        <v>81</v>
      </c>
      <c r="BV57" s="123" t="s">
        <v>75</v>
      </c>
      <c r="BW57" s="123" t="s">
        <v>89</v>
      </c>
      <c r="BX57" s="123" t="s">
        <v>5</v>
      </c>
      <c r="CL57" s="123" t="s">
        <v>19</v>
      </c>
      <c r="CM57" s="123" t="s">
        <v>83</v>
      </c>
    </row>
    <row r="58" s="7" customFormat="1" ht="16.5" customHeight="1">
      <c r="A58" s="111" t="s">
        <v>77</v>
      </c>
      <c r="B58" s="112"/>
      <c r="C58" s="113"/>
      <c r="D58" s="114" t="s">
        <v>90</v>
      </c>
      <c r="E58" s="114"/>
      <c r="F58" s="114"/>
      <c r="G58" s="114"/>
      <c r="H58" s="114"/>
      <c r="I58" s="115"/>
      <c r="J58" s="114" t="s">
        <v>91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'04 - VD Klavary'!J30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80</v>
      </c>
      <c r="AR58" s="118"/>
      <c r="AS58" s="119">
        <v>0</v>
      </c>
      <c r="AT58" s="120">
        <f>ROUND(SUM(AV58:AW58),2)</f>
        <v>0</v>
      </c>
      <c r="AU58" s="121">
        <f>'04 - VD Klavary'!P84</f>
        <v>0</v>
      </c>
      <c r="AV58" s="120">
        <f>'04 - VD Klavary'!J33</f>
        <v>0</v>
      </c>
      <c r="AW58" s="120">
        <f>'04 - VD Klavary'!J34</f>
        <v>0</v>
      </c>
      <c r="AX58" s="120">
        <f>'04 - VD Klavary'!J35</f>
        <v>0</v>
      </c>
      <c r="AY58" s="120">
        <f>'04 - VD Klavary'!J36</f>
        <v>0</v>
      </c>
      <c r="AZ58" s="120">
        <f>'04 - VD Klavary'!F33</f>
        <v>0</v>
      </c>
      <c r="BA58" s="120">
        <f>'04 - VD Klavary'!F34</f>
        <v>0</v>
      </c>
      <c r="BB58" s="120">
        <f>'04 - VD Klavary'!F35</f>
        <v>0</v>
      </c>
      <c r="BC58" s="120">
        <f>'04 - VD Klavary'!F36</f>
        <v>0</v>
      </c>
      <c r="BD58" s="122">
        <f>'04 - VD Klavary'!F37</f>
        <v>0</v>
      </c>
      <c r="BE58" s="7"/>
      <c r="BT58" s="123" t="s">
        <v>81</v>
      </c>
      <c r="BV58" s="123" t="s">
        <v>75</v>
      </c>
      <c r="BW58" s="123" t="s">
        <v>92</v>
      </c>
      <c r="BX58" s="123" t="s">
        <v>5</v>
      </c>
      <c r="CL58" s="123" t="s">
        <v>19</v>
      </c>
      <c r="CM58" s="123" t="s">
        <v>83</v>
      </c>
    </row>
    <row r="59" s="7" customFormat="1" ht="16.5" customHeight="1">
      <c r="A59" s="111" t="s">
        <v>77</v>
      </c>
      <c r="B59" s="112"/>
      <c r="C59" s="113"/>
      <c r="D59" s="114" t="s">
        <v>93</v>
      </c>
      <c r="E59" s="114"/>
      <c r="F59" s="114"/>
      <c r="G59" s="114"/>
      <c r="H59" s="114"/>
      <c r="I59" s="115"/>
      <c r="J59" s="114" t="s">
        <v>94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'05 - VD Velký Osek'!J30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80</v>
      </c>
      <c r="AR59" s="118"/>
      <c r="AS59" s="119">
        <v>0</v>
      </c>
      <c r="AT59" s="120">
        <f>ROUND(SUM(AV59:AW59),2)</f>
        <v>0</v>
      </c>
      <c r="AU59" s="121">
        <f>'05 - VD Velký Osek'!P84</f>
        <v>0</v>
      </c>
      <c r="AV59" s="120">
        <f>'05 - VD Velký Osek'!J33</f>
        <v>0</v>
      </c>
      <c r="AW59" s="120">
        <f>'05 - VD Velký Osek'!J34</f>
        <v>0</v>
      </c>
      <c r="AX59" s="120">
        <f>'05 - VD Velký Osek'!J35</f>
        <v>0</v>
      </c>
      <c r="AY59" s="120">
        <f>'05 - VD Velký Osek'!J36</f>
        <v>0</v>
      </c>
      <c r="AZ59" s="120">
        <f>'05 - VD Velký Osek'!F33</f>
        <v>0</v>
      </c>
      <c r="BA59" s="120">
        <f>'05 - VD Velký Osek'!F34</f>
        <v>0</v>
      </c>
      <c r="BB59" s="120">
        <f>'05 - VD Velký Osek'!F35</f>
        <v>0</v>
      </c>
      <c r="BC59" s="120">
        <f>'05 - VD Velký Osek'!F36</f>
        <v>0</v>
      </c>
      <c r="BD59" s="122">
        <f>'05 - VD Velký Osek'!F37</f>
        <v>0</v>
      </c>
      <c r="BE59" s="7"/>
      <c r="BT59" s="123" t="s">
        <v>81</v>
      </c>
      <c r="BV59" s="123" t="s">
        <v>75</v>
      </c>
      <c r="BW59" s="123" t="s">
        <v>95</v>
      </c>
      <c r="BX59" s="123" t="s">
        <v>5</v>
      </c>
      <c r="CL59" s="123" t="s">
        <v>19</v>
      </c>
      <c r="CM59" s="123" t="s">
        <v>83</v>
      </c>
    </row>
    <row r="60" s="7" customFormat="1" ht="16.5" customHeight="1">
      <c r="A60" s="111" t="s">
        <v>77</v>
      </c>
      <c r="B60" s="112"/>
      <c r="C60" s="113"/>
      <c r="D60" s="114" t="s">
        <v>96</v>
      </c>
      <c r="E60" s="114"/>
      <c r="F60" s="114"/>
      <c r="G60" s="114"/>
      <c r="H60" s="114"/>
      <c r="I60" s="115"/>
      <c r="J60" s="114" t="s">
        <v>97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'06 - VD Poděbrady'!J30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80</v>
      </c>
      <c r="AR60" s="118"/>
      <c r="AS60" s="119">
        <v>0</v>
      </c>
      <c r="AT60" s="120">
        <f>ROUND(SUM(AV60:AW60),2)</f>
        <v>0</v>
      </c>
      <c r="AU60" s="121">
        <f>'06 - VD Poděbrady'!P84</f>
        <v>0</v>
      </c>
      <c r="AV60" s="120">
        <f>'06 - VD Poděbrady'!J33</f>
        <v>0</v>
      </c>
      <c r="AW60" s="120">
        <f>'06 - VD Poděbrady'!J34</f>
        <v>0</v>
      </c>
      <c r="AX60" s="120">
        <f>'06 - VD Poděbrady'!J35</f>
        <v>0</v>
      </c>
      <c r="AY60" s="120">
        <f>'06 - VD Poděbrady'!J36</f>
        <v>0</v>
      </c>
      <c r="AZ60" s="120">
        <f>'06 - VD Poděbrady'!F33</f>
        <v>0</v>
      </c>
      <c r="BA60" s="120">
        <f>'06 - VD Poděbrady'!F34</f>
        <v>0</v>
      </c>
      <c r="BB60" s="120">
        <f>'06 - VD Poděbrady'!F35</f>
        <v>0</v>
      </c>
      <c r="BC60" s="120">
        <f>'06 - VD Poděbrady'!F36</f>
        <v>0</v>
      </c>
      <c r="BD60" s="122">
        <f>'06 - VD Poděbrady'!F37</f>
        <v>0</v>
      </c>
      <c r="BE60" s="7"/>
      <c r="BT60" s="123" t="s">
        <v>81</v>
      </c>
      <c r="BV60" s="123" t="s">
        <v>75</v>
      </c>
      <c r="BW60" s="123" t="s">
        <v>98</v>
      </c>
      <c r="BX60" s="123" t="s">
        <v>5</v>
      </c>
      <c r="CL60" s="123" t="s">
        <v>19</v>
      </c>
      <c r="CM60" s="123" t="s">
        <v>83</v>
      </c>
    </row>
    <row r="61" s="7" customFormat="1" ht="16.5" customHeight="1">
      <c r="A61" s="111" t="s">
        <v>77</v>
      </c>
      <c r="B61" s="112"/>
      <c r="C61" s="113"/>
      <c r="D61" s="114" t="s">
        <v>99</v>
      </c>
      <c r="E61" s="114"/>
      <c r="F61" s="114"/>
      <c r="G61" s="114"/>
      <c r="H61" s="114"/>
      <c r="I61" s="115"/>
      <c r="J61" s="114" t="s">
        <v>100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'07 - VD Nymburk'!J30</f>
        <v>0</v>
      </c>
      <c r="AH61" s="115"/>
      <c r="AI61" s="115"/>
      <c r="AJ61" s="115"/>
      <c r="AK61" s="115"/>
      <c r="AL61" s="115"/>
      <c r="AM61" s="115"/>
      <c r="AN61" s="116">
        <f>SUM(AG61,AT61)</f>
        <v>0</v>
      </c>
      <c r="AO61" s="115"/>
      <c r="AP61" s="115"/>
      <c r="AQ61" s="117" t="s">
        <v>80</v>
      </c>
      <c r="AR61" s="118"/>
      <c r="AS61" s="119">
        <v>0</v>
      </c>
      <c r="AT61" s="120">
        <f>ROUND(SUM(AV61:AW61),2)</f>
        <v>0</v>
      </c>
      <c r="AU61" s="121">
        <f>'07 - VD Nymburk'!P83</f>
        <v>0</v>
      </c>
      <c r="AV61" s="120">
        <f>'07 - VD Nymburk'!J33</f>
        <v>0</v>
      </c>
      <c r="AW61" s="120">
        <f>'07 - VD Nymburk'!J34</f>
        <v>0</v>
      </c>
      <c r="AX61" s="120">
        <f>'07 - VD Nymburk'!J35</f>
        <v>0</v>
      </c>
      <c r="AY61" s="120">
        <f>'07 - VD Nymburk'!J36</f>
        <v>0</v>
      </c>
      <c r="AZ61" s="120">
        <f>'07 - VD Nymburk'!F33</f>
        <v>0</v>
      </c>
      <c r="BA61" s="120">
        <f>'07 - VD Nymburk'!F34</f>
        <v>0</v>
      </c>
      <c r="BB61" s="120">
        <f>'07 - VD Nymburk'!F35</f>
        <v>0</v>
      </c>
      <c r="BC61" s="120">
        <f>'07 - VD Nymburk'!F36</f>
        <v>0</v>
      </c>
      <c r="BD61" s="122">
        <f>'07 - VD Nymburk'!F37</f>
        <v>0</v>
      </c>
      <c r="BE61" s="7"/>
      <c r="BT61" s="123" t="s">
        <v>81</v>
      </c>
      <c r="BV61" s="123" t="s">
        <v>75</v>
      </c>
      <c r="BW61" s="123" t="s">
        <v>101</v>
      </c>
      <c r="BX61" s="123" t="s">
        <v>5</v>
      </c>
      <c r="CL61" s="123" t="s">
        <v>19</v>
      </c>
      <c r="CM61" s="123" t="s">
        <v>83</v>
      </c>
    </row>
    <row r="62" s="7" customFormat="1" ht="16.5" customHeight="1">
      <c r="A62" s="111" t="s">
        <v>77</v>
      </c>
      <c r="B62" s="112"/>
      <c r="C62" s="113"/>
      <c r="D62" s="114" t="s">
        <v>102</v>
      </c>
      <c r="E62" s="114"/>
      <c r="F62" s="114"/>
      <c r="G62" s="114"/>
      <c r="H62" s="114"/>
      <c r="I62" s="115"/>
      <c r="J62" s="114" t="s">
        <v>103</v>
      </c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6">
        <f>'08 - VD Kostomlátky'!J30</f>
        <v>0</v>
      </c>
      <c r="AH62" s="115"/>
      <c r="AI62" s="115"/>
      <c r="AJ62" s="115"/>
      <c r="AK62" s="115"/>
      <c r="AL62" s="115"/>
      <c r="AM62" s="115"/>
      <c r="AN62" s="116">
        <f>SUM(AG62,AT62)</f>
        <v>0</v>
      </c>
      <c r="AO62" s="115"/>
      <c r="AP62" s="115"/>
      <c r="AQ62" s="117" t="s">
        <v>80</v>
      </c>
      <c r="AR62" s="118"/>
      <c r="AS62" s="119">
        <v>0</v>
      </c>
      <c r="AT62" s="120">
        <f>ROUND(SUM(AV62:AW62),2)</f>
        <v>0</v>
      </c>
      <c r="AU62" s="121">
        <f>'08 - VD Kostomlátky'!P82</f>
        <v>0</v>
      </c>
      <c r="AV62" s="120">
        <f>'08 - VD Kostomlátky'!J33</f>
        <v>0</v>
      </c>
      <c r="AW62" s="120">
        <f>'08 - VD Kostomlátky'!J34</f>
        <v>0</v>
      </c>
      <c r="AX62" s="120">
        <f>'08 - VD Kostomlátky'!J35</f>
        <v>0</v>
      </c>
      <c r="AY62" s="120">
        <f>'08 - VD Kostomlátky'!J36</f>
        <v>0</v>
      </c>
      <c r="AZ62" s="120">
        <f>'08 - VD Kostomlátky'!F33</f>
        <v>0</v>
      </c>
      <c r="BA62" s="120">
        <f>'08 - VD Kostomlátky'!F34</f>
        <v>0</v>
      </c>
      <c r="BB62" s="120">
        <f>'08 - VD Kostomlátky'!F35</f>
        <v>0</v>
      </c>
      <c r="BC62" s="120">
        <f>'08 - VD Kostomlátky'!F36</f>
        <v>0</v>
      </c>
      <c r="BD62" s="122">
        <f>'08 - VD Kostomlátky'!F37</f>
        <v>0</v>
      </c>
      <c r="BE62" s="7"/>
      <c r="BT62" s="123" t="s">
        <v>81</v>
      </c>
      <c r="BV62" s="123" t="s">
        <v>75</v>
      </c>
      <c r="BW62" s="123" t="s">
        <v>104</v>
      </c>
      <c r="BX62" s="123" t="s">
        <v>5</v>
      </c>
      <c r="CL62" s="123" t="s">
        <v>19</v>
      </c>
      <c r="CM62" s="123" t="s">
        <v>83</v>
      </c>
    </row>
    <row r="63" s="7" customFormat="1" ht="16.5" customHeight="1">
      <c r="A63" s="111" t="s">
        <v>77</v>
      </c>
      <c r="B63" s="112"/>
      <c r="C63" s="113"/>
      <c r="D63" s="114" t="s">
        <v>105</v>
      </c>
      <c r="E63" s="114"/>
      <c r="F63" s="114"/>
      <c r="G63" s="114"/>
      <c r="H63" s="114"/>
      <c r="I63" s="115"/>
      <c r="J63" s="114" t="s">
        <v>106</v>
      </c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6">
        <f>'09 - VD Lysá nad Labem'!J30</f>
        <v>0</v>
      </c>
      <c r="AH63" s="115"/>
      <c r="AI63" s="115"/>
      <c r="AJ63" s="115"/>
      <c r="AK63" s="115"/>
      <c r="AL63" s="115"/>
      <c r="AM63" s="115"/>
      <c r="AN63" s="116">
        <f>SUM(AG63,AT63)</f>
        <v>0</v>
      </c>
      <c r="AO63" s="115"/>
      <c r="AP63" s="115"/>
      <c r="AQ63" s="117" t="s">
        <v>80</v>
      </c>
      <c r="AR63" s="118"/>
      <c r="AS63" s="119">
        <v>0</v>
      </c>
      <c r="AT63" s="120">
        <f>ROUND(SUM(AV63:AW63),2)</f>
        <v>0</v>
      </c>
      <c r="AU63" s="121">
        <f>'09 - VD Lysá nad Labem'!P84</f>
        <v>0</v>
      </c>
      <c r="AV63" s="120">
        <f>'09 - VD Lysá nad Labem'!J33</f>
        <v>0</v>
      </c>
      <c r="AW63" s="120">
        <f>'09 - VD Lysá nad Labem'!J34</f>
        <v>0</v>
      </c>
      <c r="AX63" s="120">
        <f>'09 - VD Lysá nad Labem'!J35</f>
        <v>0</v>
      </c>
      <c r="AY63" s="120">
        <f>'09 - VD Lysá nad Labem'!J36</f>
        <v>0</v>
      </c>
      <c r="AZ63" s="120">
        <f>'09 - VD Lysá nad Labem'!F33</f>
        <v>0</v>
      </c>
      <c r="BA63" s="120">
        <f>'09 - VD Lysá nad Labem'!F34</f>
        <v>0</v>
      </c>
      <c r="BB63" s="120">
        <f>'09 - VD Lysá nad Labem'!F35</f>
        <v>0</v>
      </c>
      <c r="BC63" s="120">
        <f>'09 - VD Lysá nad Labem'!F36</f>
        <v>0</v>
      </c>
      <c r="BD63" s="122">
        <f>'09 - VD Lysá nad Labem'!F37</f>
        <v>0</v>
      </c>
      <c r="BE63" s="7"/>
      <c r="BT63" s="123" t="s">
        <v>81</v>
      </c>
      <c r="BV63" s="123" t="s">
        <v>75</v>
      </c>
      <c r="BW63" s="123" t="s">
        <v>107</v>
      </c>
      <c r="BX63" s="123" t="s">
        <v>5</v>
      </c>
      <c r="CL63" s="123" t="s">
        <v>19</v>
      </c>
      <c r="CM63" s="123" t="s">
        <v>83</v>
      </c>
    </row>
    <row r="64" s="7" customFormat="1" ht="16.5" customHeight="1">
      <c r="A64" s="111" t="s">
        <v>77</v>
      </c>
      <c r="B64" s="112"/>
      <c r="C64" s="113"/>
      <c r="D64" s="114" t="s">
        <v>108</v>
      </c>
      <c r="E64" s="114"/>
      <c r="F64" s="114"/>
      <c r="G64" s="114"/>
      <c r="H64" s="114"/>
      <c r="I64" s="115"/>
      <c r="J64" s="114" t="s">
        <v>109</v>
      </c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6">
        <f>'10 - VD Čelákovice'!J30</f>
        <v>0</v>
      </c>
      <c r="AH64" s="115"/>
      <c r="AI64" s="115"/>
      <c r="AJ64" s="115"/>
      <c r="AK64" s="115"/>
      <c r="AL64" s="115"/>
      <c r="AM64" s="115"/>
      <c r="AN64" s="116">
        <f>SUM(AG64,AT64)</f>
        <v>0</v>
      </c>
      <c r="AO64" s="115"/>
      <c r="AP64" s="115"/>
      <c r="AQ64" s="117" t="s">
        <v>80</v>
      </c>
      <c r="AR64" s="118"/>
      <c r="AS64" s="119">
        <v>0</v>
      </c>
      <c r="AT64" s="120">
        <f>ROUND(SUM(AV64:AW64),2)</f>
        <v>0</v>
      </c>
      <c r="AU64" s="121">
        <f>'10 - VD Čelákovice'!P84</f>
        <v>0</v>
      </c>
      <c r="AV64" s="120">
        <f>'10 - VD Čelákovice'!J33</f>
        <v>0</v>
      </c>
      <c r="AW64" s="120">
        <f>'10 - VD Čelákovice'!J34</f>
        <v>0</v>
      </c>
      <c r="AX64" s="120">
        <f>'10 - VD Čelákovice'!J35</f>
        <v>0</v>
      </c>
      <c r="AY64" s="120">
        <f>'10 - VD Čelákovice'!J36</f>
        <v>0</v>
      </c>
      <c r="AZ64" s="120">
        <f>'10 - VD Čelákovice'!F33</f>
        <v>0</v>
      </c>
      <c r="BA64" s="120">
        <f>'10 - VD Čelákovice'!F34</f>
        <v>0</v>
      </c>
      <c r="BB64" s="120">
        <f>'10 - VD Čelákovice'!F35</f>
        <v>0</v>
      </c>
      <c r="BC64" s="120">
        <f>'10 - VD Čelákovice'!F36</f>
        <v>0</v>
      </c>
      <c r="BD64" s="122">
        <f>'10 - VD Čelákovice'!F37</f>
        <v>0</v>
      </c>
      <c r="BE64" s="7"/>
      <c r="BT64" s="123" t="s">
        <v>81</v>
      </c>
      <c r="BV64" s="123" t="s">
        <v>75</v>
      </c>
      <c r="BW64" s="123" t="s">
        <v>110</v>
      </c>
      <c r="BX64" s="123" t="s">
        <v>5</v>
      </c>
      <c r="CL64" s="123" t="s">
        <v>19</v>
      </c>
      <c r="CM64" s="123" t="s">
        <v>83</v>
      </c>
    </row>
    <row r="65" s="7" customFormat="1" ht="16.5" customHeight="1">
      <c r="A65" s="111" t="s">
        <v>77</v>
      </c>
      <c r="B65" s="112"/>
      <c r="C65" s="113"/>
      <c r="D65" s="114" t="s">
        <v>111</v>
      </c>
      <c r="E65" s="114"/>
      <c r="F65" s="114"/>
      <c r="G65" s="114"/>
      <c r="H65" s="114"/>
      <c r="I65" s="115"/>
      <c r="J65" s="114" t="s">
        <v>112</v>
      </c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4"/>
      <c r="Z65" s="114"/>
      <c r="AA65" s="114"/>
      <c r="AB65" s="114"/>
      <c r="AC65" s="114"/>
      <c r="AD65" s="114"/>
      <c r="AE65" s="114"/>
      <c r="AF65" s="114"/>
      <c r="AG65" s="116">
        <f>'11 - VD Brandýs nad Labem'!J30</f>
        <v>0</v>
      </c>
      <c r="AH65" s="115"/>
      <c r="AI65" s="115"/>
      <c r="AJ65" s="115"/>
      <c r="AK65" s="115"/>
      <c r="AL65" s="115"/>
      <c r="AM65" s="115"/>
      <c r="AN65" s="116">
        <f>SUM(AG65,AT65)</f>
        <v>0</v>
      </c>
      <c r="AO65" s="115"/>
      <c r="AP65" s="115"/>
      <c r="AQ65" s="117" t="s">
        <v>80</v>
      </c>
      <c r="AR65" s="118"/>
      <c r="AS65" s="119">
        <v>0</v>
      </c>
      <c r="AT65" s="120">
        <f>ROUND(SUM(AV65:AW65),2)</f>
        <v>0</v>
      </c>
      <c r="AU65" s="121">
        <f>'11 - VD Brandýs nad Labem'!P83</f>
        <v>0</v>
      </c>
      <c r="AV65" s="120">
        <f>'11 - VD Brandýs nad Labem'!J33</f>
        <v>0</v>
      </c>
      <c r="AW65" s="120">
        <f>'11 - VD Brandýs nad Labem'!J34</f>
        <v>0</v>
      </c>
      <c r="AX65" s="120">
        <f>'11 - VD Brandýs nad Labem'!J35</f>
        <v>0</v>
      </c>
      <c r="AY65" s="120">
        <f>'11 - VD Brandýs nad Labem'!J36</f>
        <v>0</v>
      </c>
      <c r="AZ65" s="120">
        <f>'11 - VD Brandýs nad Labem'!F33</f>
        <v>0</v>
      </c>
      <c r="BA65" s="120">
        <f>'11 - VD Brandýs nad Labem'!F34</f>
        <v>0</v>
      </c>
      <c r="BB65" s="120">
        <f>'11 - VD Brandýs nad Labem'!F35</f>
        <v>0</v>
      </c>
      <c r="BC65" s="120">
        <f>'11 - VD Brandýs nad Labem'!F36</f>
        <v>0</v>
      </c>
      <c r="BD65" s="122">
        <f>'11 - VD Brandýs nad Labem'!F37</f>
        <v>0</v>
      </c>
      <c r="BE65" s="7"/>
      <c r="BT65" s="123" t="s">
        <v>81</v>
      </c>
      <c r="BV65" s="123" t="s">
        <v>75</v>
      </c>
      <c r="BW65" s="123" t="s">
        <v>113</v>
      </c>
      <c r="BX65" s="123" t="s">
        <v>5</v>
      </c>
      <c r="CL65" s="123" t="s">
        <v>19</v>
      </c>
      <c r="CM65" s="123" t="s">
        <v>83</v>
      </c>
    </row>
    <row r="66" s="7" customFormat="1" ht="16.5" customHeight="1">
      <c r="A66" s="111" t="s">
        <v>77</v>
      </c>
      <c r="B66" s="112"/>
      <c r="C66" s="113"/>
      <c r="D66" s="114" t="s">
        <v>8</v>
      </c>
      <c r="E66" s="114"/>
      <c r="F66" s="114"/>
      <c r="G66" s="114"/>
      <c r="H66" s="114"/>
      <c r="I66" s="115"/>
      <c r="J66" s="114" t="s">
        <v>114</v>
      </c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6">
        <f>'12 - VD Kostelec nad Labem'!J30</f>
        <v>0</v>
      </c>
      <c r="AH66" s="115"/>
      <c r="AI66" s="115"/>
      <c r="AJ66" s="115"/>
      <c r="AK66" s="115"/>
      <c r="AL66" s="115"/>
      <c r="AM66" s="115"/>
      <c r="AN66" s="116">
        <f>SUM(AG66,AT66)</f>
        <v>0</v>
      </c>
      <c r="AO66" s="115"/>
      <c r="AP66" s="115"/>
      <c r="AQ66" s="117" t="s">
        <v>80</v>
      </c>
      <c r="AR66" s="118"/>
      <c r="AS66" s="119">
        <v>0</v>
      </c>
      <c r="AT66" s="120">
        <f>ROUND(SUM(AV66:AW66),2)</f>
        <v>0</v>
      </c>
      <c r="AU66" s="121">
        <f>'12 - VD Kostelec nad Labem'!P83</f>
        <v>0</v>
      </c>
      <c r="AV66" s="120">
        <f>'12 - VD Kostelec nad Labem'!J33</f>
        <v>0</v>
      </c>
      <c r="AW66" s="120">
        <f>'12 - VD Kostelec nad Labem'!J34</f>
        <v>0</v>
      </c>
      <c r="AX66" s="120">
        <f>'12 - VD Kostelec nad Labem'!J35</f>
        <v>0</v>
      </c>
      <c r="AY66" s="120">
        <f>'12 - VD Kostelec nad Labem'!J36</f>
        <v>0</v>
      </c>
      <c r="AZ66" s="120">
        <f>'12 - VD Kostelec nad Labem'!F33</f>
        <v>0</v>
      </c>
      <c r="BA66" s="120">
        <f>'12 - VD Kostelec nad Labem'!F34</f>
        <v>0</v>
      </c>
      <c r="BB66" s="120">
        <f>'12 - VD Kostelec nad Labem'!F35</f>
        <v>0</v>
      </c>
      <c r="BC66" s="120">
        <f>'12 - VD Kostelec nad Labem'!F36</f>
        <v>0</v>
      </c>
      <c r="BD66" s="122">
        <f>'12 - VD Kostelec nad Labem'!F37</f>
        <v>0</v>
      </c>
      <c r="BE66" s="7"/>
      <c r="BT66" s="123" t="s">
        <v>81</v>
      </c>
      <c r="BV66" s="123" t="s">
        <v>75</v>
      </c>
      <c r="BW66" s="123" t="s">
        <v>115</v>
      </c>
      <c r="BX66" s="123" t="s">
        <v>5</v>
      </c>
      <c r="CL66" s="123" t="s">
        <v>19</v>
      </c>
      <c r="CM66" s="123" t="s">
        <v>83</v>
      </c>
    </row>
    <row r="67" s="7" customFormat="1" ht="16.5" customHeight="1">
      <c r="A67" s="111" t="s">
        <v>77</v>
      </c>
      <c r="B67" s="112"/>
      <c r="C67" s="113"/>
      <c r="D67" s="114" t="s">
        <v>116</v>
      </c>
      <c r="E67" s="114"/>
      <c r="F67" s="114"/>
      <c r="G67" s="114"/>
      <c r="H67" s="114"/>
      <c r="I67" s="115"/>
      <c r="J67" s="114" t="s">
        <v>117</v>
      </c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6">
        <f>'VRN - Vedlejší rozpočtové...'!J30</f>
        <v>0</v>
      </c>
      <c r="AH67" s="115"/>
      <c r="AI67" s="115"/>
      <c r="AJ67" s="115"/>
      <c r="AK67" s="115"/>
      <c r="AL67" s="115"/>
      <c r="AM67" s="115"/>
      <c r="AN67" s="116">
        <f>SUM(AG67,AT67)</f>
        <v>0</v>
      </c>
      <c r="AO67" s="115"/>
      <c r="AP67" s="115"/>
      <c r="AQ67" s="117" t="s">
        <v>80</v>
      </c>
      <c r="AR67" s="118"/>
      <c r="AS67" s="124">
        <v>0</v>
      </c>
      <c r="AT67" s="125">
        <f>ROUND(SUM(AV67:AW67),2)</f>
        <v>0</v>
      </c>
      <c r="AU67" s="126">
        <f>'VRN - Vedlejší rozpočtové...'!P83</f>
        <v>0</v>
      </c>
      <c r="AV67" s="125">
        <f>'VRN - Vedlejší rozpočtové...'!J33</f>
        <v>0</v>
      </c>
      <c r="AW67" s="125">
        <f>'VRN - Vedlejší rozpočtové...'!J34</f>
        <v>0</v>
      </c>
      <c r="AX67" s="125">
        <f>'VRN - Vedlejší rozpočtové...'!J35</f>
        <v>0</v>
      </c>
      <c r="AY67" s="125">
        <f>'VRN - Vedlejší rozpočtové...'!J36</f>
        <v>0</v>
      </c>
      <c r="AZ67" s="125">
        <f>'VRN - Vedlejší rozpočtové...'!F33</f>
        <v>0</v>
      </c>
      <c r="BA67" s="125">
        <f>'VRN - Vedlejší rozpočtové...'!F34</f>
        <v>0</v>
      </c>
      <c r="BB67" s="125">
        <f>'VRN - Vedlejší rozpočtové...'!F35</f>
        <v>0</v>
      </c>
      <c r="BC67" s="125">
        <f>'VRN - Vedlejší rozpočtové...'!F36</f>
        <v>0</v>
      </c>
      <c r="BD67" s="127">
        <f>'VRN - Vedlejší rozpočtové...'!F37</f>
        <v>0</v>
      </c>
      <c r="BE67" s="7"/>
      <c r="BT67" s="123" t="s">
        <v>81</v>
      </c>
      <c r="BV67" s="123" t="s">
        <v>75</v>
      </c>
      <c r="BW67" s="123" t="s">
        <v>118</v>
      </c>
      <c r="BX67" s="123" t="s">
        <v>5</v>
      </c>
      <c r="CL67" s="123" t="s">
        <v>19</v>
      </c>
      <c r="CM67" s="123" t="s">
        <v>83</v>
      </c>
    </row>
    <row r="68" s="2" customFormat="1" ht="30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/>
      <c r="AK68" s="39"/>
      <c r="AL68" s="39"/>
      <c r="AM68" s="39"/>
      <c r="AN68" s="39"/>
      <c r="AO68" s="39"/>
      <c r="AP68" s="39"/>
      <c r="AQ68" s="39"/>
      <c r="AR68" s="43"/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/>
    </row>
    <row r="69" s="2" customFormat="1" ht="6.96" customHeight="1">
      <c r="A69" s="37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43"/>
      <c r="AS69" s="37"/>
      <c r="AT69" s="37"/>
      <c r="AU69" s="37"/>
      <c r="AV69" s="37"/>
      <c r="AW69" s="37"/>
      <c r="AX69" s="37"/>
      <c r="AY69" s="37"/>
      <c r="AZ69" s="37"/>
      <c r="BA69" s="37"/>
      <c r="BB69" s="37"/>
      <c r="BC69" s="37"/>
      <c r="BD69" s="37"/>
      <c r="BE69" s="37"/>
    </row>
  </sheetData>
  <sheetProtection sheet="1" formatColumns="0" formatRows="0" objects="1" scenarios="1" spinCount="100000" saltValue="gMY/6NQ3STzFlwUFzgSv6db1nUN9ydOefY1drCdfspAzQZQhe3xi90o6269oYDgK1T22CeeVo6y/Gs+GEDRtQg==" hashValue="lQmdbQNW1tuDtht1MxbR5PE9aMFWURAMSo6eCuxWigAuXskhCRFHXoFMi1rihDMJwgmN+CGH1GgS2joxtIm06w==" algorithmName="SHA-512" password="CC35"/>
  <mergeCells count="90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D65:H65"/>
    <mergeCell ref="J65:AF65"/>
    <mergeCell ref="D66:H66"/>
    <mergeCell ref="J66:AF66"/>
    <mergeCell ref="D67:H67"/>
    <mergeCell ref="J67:AF67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65:AP65"/>
    <mergeCell ref="AG65:AM65"/>
    <mergeCell ref="AN66:AP66"/>
    <mergeCell ref="AG66:AM66"/>
    <mergeCell ref="AN67:AP67"/>
    <mergeCell ref="AG67:AM67"/>
    <mergeCell ref="AN54:AP54"/>
  </mergeCells>
  <hyperlinks>
    <hyperlink ref="A55" location="'01 - VD Srnojedy'!C2" display="/"/>
    <hyperlink ref="A56" location="'02 - VD Týnec nad Labem'!C2" display="/"/>
    <hyperlink ref="A57" location="'03 - VD Lobkovice'!C2" display="/"/>
    <hyperlink ref="A58" location="'04 - VD Klavary'!C2" display="/"/>
    <hyperlink ref="A59" location="'05 - VD Velký Osek'!C2" display="/"/>
    <hyperlink ref="A60" location="'06 - VD Poděbrady'!C2" display="/"/>
    <hyperlink ref="A61" location="'07 - VD Nymburk'!C2" display="/"/>
    <hyperlink ref="A62" location="'08 - VD Kostomlátky'!C2" display="/"/>
    <hyperlink ref="A63" location="'09 - VD Lysá nad Labem'!C2" display="/"/>
    <hyperlink ref="A64" location="'10 - VD Čelákovice'!C2" display="/"/>
    <hyperlink ref="A65" location="'11 - VD Brandýs nad Labem'!C2" display="/"/>
    <hyperlink ref="A66" location="'12 - VD Kostelec nad Labem'!C2" display="/"/>
    <hyperlink ref="A67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107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83</v>
      </c>
    </row>
    <row r="4" s="1" customFormat="1" ht="24.96" customHeight="1">
      <c r="B4" s="19"/>
      <c r="D4" s="130" t="s">
        <v>119</v>
      </c>
      <c r="L4" s="19"/>
      <c r="M4" s="131" t="s">
        <v>10</v>
      </c>
      <c r="AT4" s="16" t="s">
        <v>35</v>
      </c>
    </row>
    <row r="5" s="1" customFormat="1" ht="6.96" customHeight="1">
      <c r="B5" s="19"/>
      <c r="L5" s="19"/>
    </row>
    <row r="6" s="1" customFormat="1" ht="12" customHeight="1">
      <c r="B6" s="19"/>
      <c r="D6" s="132" t="s">
        <v>16</v>
      </c>
      <c r="L6" s="19"/>
    </row>
    <row r="7" s="1" customFormat="1" ht="16.5" customHeight="1">
      <c r="B7" s="19"/>
      <c r="E7" s="133" t="str">
        <f>'Rekapitulace stavby'!K6</f>
        <v>PTÚ Pardubice, Z3, zřízení přípojek pro náhradní zdroje</v>
      </c>
      <c r="F7" s="132"/>
      <c r="G7" s="132"/>
      <c r="H7" s="132"/>
      <c r="L7" s="19"/>
    </row>
    <row r="8" s="2" customFormat="1" ht="12" customHeight="1">
      <c r="A8" s="37"/>
      <c r="B8" s="43"/>
      <c r="C8" s="37"/>
      <c r="D8" s="132" t="s">
        <v>120</v>
      </c>
      <c r="E8" s="37"/>
      <c r="F8" s="37"/>
      <c r="G8" s="37"/>
      <c r="H8" s="37"/>
      <c r="I8" s="37"/>
      <c r="J8" s="37"/>
      <c r="K8" s="37"/>
      <c r="L8" s="13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5" t="s">
        <v>548</v>
      </c>
      <c r="F9" s="37"/>
      <c r="G9" s="37"/>
      <c r="H9" s="37"/>
      <c r="I9" s="37"/>
      <c r="J9" s="37"/>
      <c r="K9" s="37"/>
      <c r="L9" s="13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2" t="s">
        <v>18</v>
      </c>
      <c r="E11" s="37"/>
      <c r="F11" s="136" t="s">
        <v>19</v>
      </c>
      <c r="G11" s="37"/>
      <c r="H11" s="37"/>
      <c r="I11" s="132" t="s">
        <v>20</v>
      </c>
      <c r="J11" s="136" t="s">
        <v>19</v>
      </c>
      <c r="K11" s="37"/>
      <c r="L11" s="13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2" t="s">
        <v>21</v>
      </c>
      <c r="E12" s="37"/>
      <c r="F12" s="136" t="s">
        <v>22</v>
      </c>
      <c r="G12" s="37"/>
      <c r="H12" s="37"/>
      <c r="I12" s="132" t="s">
        <v>23</v>
      </c>
      <c r="J12" s="137" t="str">
        <f>'Rekapitulace stavby'!AN8</f>
        <v>2.5.2025</v>
      </c>
      <c r="K12" s="37"/>
      <c r="L12" s="13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2" t="s">
        <v>25</v>
      </c>
      <c r="E14" s="37"/>
      <c r="F14" s="37"/>
      <c r="G14" s="37"/>
      <c r="H14" s="37"/>
      <c r="I14" s="132" t="s">
        <v>26</v>
      </c>
      <c r="J14" s="136" t="s">
        <v>27</v>
      </c>
      <c r="K14" s="37"/>
      <c r="L14" s="13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6" t="s">
        <v>28</v>
      </c>
      <c r="F15" s="37"/>
      <c r="G15" s="37"/>
      <c r="H15" s="37"/>
      <c r="I15" s="132" t="s">
        <v>29</v>
      </c>
      <c r="J15" s="136" t="s">
        <v>30</v>
      </c>
      <c r="K15" s="37"/>
      <c r="L15" s="13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2" t="s">
        <v>31</v>
      </c>
      <c r="E17" s="37"/>
      <c r="F17" s="37"/>
      <c r="G17" s="37"/>
      <c r="H17" s="37"/>
      <c r="I17" s="132" t="s">
        <v>26</v>
      </c>
      <c r="J17" s="32" t="str">
        <f>'Rekapitulace stavby'!AN13</f>
        <v>Vyplň údaj</v>
      </c>
      <c r="K17" s="37"/>
      <c r="L17" s="13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6"/>
      <c r="G18" s="136"/>
      <c r="H18" s="136"/>
      <c r="I18" s="132" t="s">
        <v>29</v>
      </c>
      <c r="J18" s="32" t="str">
        <f>'Rekapitulace stavby'!AN14</f>
        <v>Vyplň údaj</v>
      </c>
      <c r="K18" s="37"/>
      <c r="L18" s="13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2" t="s">
        <v>33</v>
      </c>
      <c r="E20" s="37"/>
      <c r="F20" s="37"/>
      <c r="G20" s="37"/>
      <c r="H20" s="37"/>
      <c r="I20" s="132" t="s">
        <v>26</v>
      </c>
      <c r="J20" s="136" t="s">
        <v>19</v>
      </c>
      <c r="K20" s="37"/>
      <c r="L20" s="13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6" t="s">
        <v>34</v>
      </c>
      <c r="F21" s="37"/>
      <c r="G21" s="37"/>
      <c r="H21" s="37"/>
      <c r="I21" s="132" t="s">
        <v>29</v>
      </c>
      <c r="J21" s="136" t="s">
        <v>19</v>
      </c>
      <c r="K21" s="37"/>
      <c r="L21" s="13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2" t="s">
        <v>36</v>
      </c>
      <c r="E23" s="37"/>
      <c r="F23" s="37"/>
      <c r="G23" s="37"/>
      <c r="H23" s="37"/>
      <c r="I23" s="132" t="s">
        <v>26</v>
      </c>
      <c r="J23" s="136" t="s">
        <v>19</v>
      </c>
      <c r="K23" s="37"/>
      <c r="L23" s="13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6" t="s">
        <v>34</v>
      </c>
      <c r="F24" s="37"/>
      <c r="G24" s="37"/>
      <c r="H24" s="37"/>
      <c r="I24" s="132" t="s">
        <v>29</v>
      </c>
      <c r="J24" s="136" t="s">
        <v>19</v>
      </c>
      <c r="K24" s="37"/>
      <c r="L24" s="13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2" t="s">
        <v>37</v>
      </c>
      <c r="E26" s="37"/>
      <c r="F26" s="37"/>
      <c r="G26" s="37"/>
      <c r="H26" s="37"/>
      <c r="I26" s="37"/>
      <c r="J26" s="37"/>
      <c r="K26" s="37"/>
      <c r="L26" s="13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13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3" t="s">
        <v>39</v>
      </c>
      <c r="E30" s="37"/>
      <c r="F30" s="37"/>
      <c r="G30" s="37"/>
      <c r="H30" s="37"/>
      <c r="I30" s="37"/>
      <c r="J30" s="144">
        <f>ROUND(J84, 2)</f>
        <v>0</v>
      </c>
      <c r="K30" s="37"/>
      <c r="L30" s="13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2"/>
      <c r="E31" s="142"/>
      <c r="F31" s="142"/>
      <c r="G31" s="142"/>
      <c r="H31" s="142"/>
      <c r="I31" s="142"/>
      <c r="J31" s="142"/>
      <c r="K31" s="142"/>
      <c r="L31" s="13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5" t="s">
        <v>41</v>
      </c>
      <c r="G32" s="37"/>
      <c r="H32" s="37"/>
      <c r="I32" s="145" t="s">
        <v>40</v>
      </c>
      <c r="J32" s="145" t="s">
        <v>42</v>
      </c>
      <c r="K32" s="37"/>
      <c r="L32" s="13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6" t="s">
        <v>43</v>
      </c>
      <c r="E33" s="132" t="s">
        <v>44</v>
      </c>
      <c r="F33" s="147">
        <f>ROUND((SUM(BE84:BE149)),  2)</f>
        <v>0</v>
      </c>
      <c r="G33" s="37"/>
      <c r="H33" s="37"/>
      <c r="I33" s="148">
        <v>0.20999999999999999</v>
      </c>
      <c r="J33" s="147">
        <f>ROUND(((SUM(BE84:BE149))*I33),  2)</f>
        <v>0</v>
      </c>
      <c r="K33" s="37"/>
      <c r="L33" s="13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2" t="s">
        <v>45</v>
      </c>
      <c r="F34" s="147">
        <f>ROUND((SUM(BF84:BF149)),  2)</f>
        <v>0</v>
      </c>
      <c r="G34" s="37"/>
      <c r="H34" s="37"/>
      <c r="I34" s="148">
        <v>0.12</v>
      </c>
      <c r="J34" s="147">
        <f>ROUND(((SUM(BF84:BF149))*I34),  2)</f>
        <v>0</v>
      </c>
      <c r="K34" s="37"/>
      <c r="L34" s="13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32" t="s">
        <v>43</v>
      </c>
      <c r="E35" s="132" t="s">
        <v>46</v>
      </c>
      <c r="F35" s="147">
        <f>ROUND((SUM(BG84:BG149)),  2)</f>
        <v>0</v>
      </c>
      <c r="G35" s="37"/>
      <c r="H35" s="37"/>
      <c r="I35" s="148">
        <v>0.20999999999999999</v>
      </c>
      <c r="J35" s="147">
        <f>0</f>
        <v>0</v>
      </c>
      <c r="K35" s="37"/>
      <c r="L35" s="13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2" t="s">
        <v>47</v>
      </c>
      <c r="F36" s="147">
        <f>ROUND((SUM(BH84:BH149)),  2)</f>
        <v>0</v>
      </c>
      <c r="G36" s="37"/>
      <c r="H36" s="37"/>
      <c r="I36" s="148">
        <v>0.12</v>
      </c>
      <c r="J36" s="147">
        <f>0</f>
        <v>0</v>
      </c>
      <c r="K36" s="37"/>
      <c r="L36" s="13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2" t="s">
        <v>48</v>
      </c>
      <c r="F37" s="147">
        <f>ROUND((SUM(BI84:BI149)),  2)</f>
        <v>0</v>
      </c>
      <c r="G37" s="37"/>
      <c r="H37" s="37"/>
      <c r="I37" s="148">
        <v>0</v>
      </c>
      <c r="J37" s="147">
        <f>0</f>
        <v>0</v>
      </c>
      <c r="K37" s="37"/>
      <c r="L37" s="13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122</v>
      </c>
      <c r="D45" s="39"/>
      <c r="E45" s="39"/>
      <c r="F45" s="39"/>
      <c r="G45" s="39"/>
      <c r="H45" s="39"/>
      <c r="I45" s="39"/>
      <c r="J45" s="39"/>
      <c r="K45" s="39"/>
      <c r="L45" s="134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60" t="str">
        <f>E7</f>
        <v>PTÚ Pardubice, Z3, zřízení přípojek pro náhradní zdroje</v>
      </c>
      <c r="F48" s="31"/>
      <c r="G48" s="31"/>
      <c r="H48" s="31"/>
      <c r="I48" s="39"/>
      <c r="J48" s="39"/>
      <c r="K48" s="39"/>
      <c r="L48" s="13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120</v>
      </c>
      <c r="D49" s="39"/>
      <c r="E49" s="39"/>
      <c r="F49" s="39"/>
      <c r="G49" s="39"/>
      <c r="H49" s="39"/>
      <c r="I49" s="39"/>
      <c r="J49" s="39"/>
      <c r="K49" s="39"/>
      <c r="L49" s="13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9" t="str">
        <f>E9</f>
        <v>09 - VD Lysá nad Labem</v>
      </c>
      <c r="F50" s="39"/>
      <c r="G50" s="39"/>
      <c r="H50" s="39"/>
      <c r="I50" s="39"/>
      <c r="J50" s="39"/>
      <c r="K50" s="39"/>
      <c r="L50" s="13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4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PTÚ Pardubice</v>
      </c>
      <c r="G52" s="39"/>
      <c r="H52" s="39"/>
      <c r="I52" s="31" t="s">
        <v>23</v>
      </c>
      <c r="J52" s="72" t="str">
        <f>IF(J12="","",J12)</f>
        <v>2.5.2025</v>
      </c>
      <c r="K52" s="39"/>
      <c r="L52" s="13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Povodí Labe, státní podnik</v>
      </c>
      <c r="G54" s="39"/>
      <c r="H54" s="39"/>
      <c r="I54" s="31" t="s">
        <v>33</v>
      </c>
      <c r="J54" s="35" t="str">
        <f>E21</f>
        <v xml:space="preserve"> </v>
      </c>
      <c r="K54" s="39"/>
      <c r="L54" s="13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 xml:space="preserve"> </v>
      </c>
      <c r="K55" s="39"/>
      <c r="L55" s="13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1" t="s">
        <v>123</v>
      </c>
      <c r="D57" s="162"/>
      <c r="E57" s="162"/>
      <c r="F57" s="162"/>
      <c r="G57" s="162"/>
      <c r="H57" s="162"/>
      <c r="I57" s="162"/>
      <c r="J57" s="163" t="s">
        <v>124</v>
      </c>
      <c r="K57" s="162"/>
      <c r="L57" s="13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4" t="s">
        <v>71</v>
      </c>
      <c r="D59" s="39"/>
      <c r="E59" s="39"/>
      <c r="F59" s="39"/>
      <c r="G59" s="39"/>
      <c r="H59" s="39"/>
      <c r="I59" s="39"/>
      <c r="J59" s="102">
        <f>J84</f>
        <v>0</v>
      </c>
      <c r="K59" s="39"/>
      <c r="L59" s="13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125</v>
      </c>
    </row>
    <row r="60" hidden="1" s="9" customFormat="1" ht="24.96" customHeight="1">
      <c r="A60" s="9"/>
      <c r="B60" s="165"/>
      <c r="C60" s="166"/>
      <c r="D60" s="167" t="s">
        <v>126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128</v>
      </c>
      <c r="E61" s="174"/>
      <c r="F61" s="174"/>
      <c r="G61" s="174"/>
      <c r="H61" s="174"/>
      <c r="I61" s="174"/>
      <c r="J61" s="175">
        <f>J90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9" customFormat="1" ht="24.96" customHeight="1">
      <c r="A62" s="9"/>
      <c r="B62" s="165"/>
      <c r="C62" s="166"/>
      <c r="D62" s="167" t="s">
        <v>129</v>
      </c>
      <c r="E62" s="168"/>
      <c r="F62" s="168"/>
      <c r="G62" s="168"/>
      <c r="H62" s="168"/>
      <c r="I62" s="168"/>
      <c r="J62" s="169">
        <f>J93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9" customFormat="1" ht="24.96" customHeight="1">
      <c r="A63" s="9"/>
      <c r="B63" s="165"/>
      <c r="C63" s="166"/>
      <c r="D63" s="167" t="s">
        <v>130</v>
      </c>
      <c r="E63" s="168"/>
      <c r="F63" s="168"/>
      <c r="G63" s="168"/>
      <c r="H63" s="168"/>
      <c r="I63" s="168"/>
      <c r="J63" s="169">
        <f>J102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9" customFormat="1" ht="24.96" customHeight="1">
      <c r="A64" s="9"/>
      <c r="B64" s="165"/>
      <c r="C64" s="166"/>
      <c r="D64" s="167" t="s">
        <v>131</v>
      </c>
      <c r="E64" s="168"/>
      <c r="F64" s="168"/>
      <c r="G64" s="168"/>
      <c r="H64" s="168"/>
      <c r="I64" s="168"/>
      <c r="J64" s="169">
        <f>J119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3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 s="2" customFormat="1" ht="6.96" customHeight="1">
      <c r="A66" s="37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hidden="1"/>
    <row r="68" hidden="1"/>
    <row r="69" hidden="1"/>
    <row r="70" s="2" customFormat="1" ht="6.96" customHeight="1">
      <c r="A70" s="37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132</v>
      </c>
      <c r="D71" s="39"/>
      <c r="E71" s="39"/>
      <c r="F71" s="39"/>
      <c r="G71" s="39"/>
      <c r="H71" s="39"/>
      <c r="I71" s="39"/>
      <c r="J71" s="39"/>
      <c r="K71" s="39"/>
      <c r="L71" s="13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3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60" t="str">
        <f>E7</f>
        <v>PTÚ Pardubice, Z3, zřízení přípojek pro náhradní zdroje</v>
      </c>
      <c r="F74" s="31"/>
      <c r="G74" s="31"/>
      <c r="H74" s="31"/>
      <c r="I74" s="39"/>
      <c r="J74" s="39"/>
      <c r="K74" s="39"/>
      <c r="L74" s="13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120</v>
      </c>
      <c r="D75" s="39"/>
      <c r="E75" s="39"/>
      <c r="F75" s="39"/>
      <c r="G75" s="39"/>
      <c r="H75" s="39"/>
      <c r="I75" s="39"/>
      <c r="J75" s="39"/>
      <c r="K75" s="39"/>
      <c r="L75" s="13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69" t="str">
        <f>E9</f>
        <v>09 - VD Lysá nad Labem</v>
      </c>
      <c r="F76" s="39"/>
      <c r="G76" s="39"/>
      <c r="H76" s="39"/>
      <c r="I76" s="39"/>
      <c r="J76" s="39"/>
      <c r="K76" s="39"/>
      <c r="L76" s="13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21</v>
      </c>
      <c r="D78" s="39"/>
      <c r="E78" s="39"/>
      <c r="F78" s="26" t="str">
        <f>F12</f>
        <v xml:space="preserve"> PTÚ Pardubice</v>
      </c>
      <c r="G78" s="39"/>
      <c r="H78" s="39"/>
      <c r="I78" s="31" t="s">
        <v>23</v>
      </c>
      <c r="J78" s="72" t="str">
        <f>IF(J12="","",J12)</f>
        <v>2.5.2025</v>
      </c>
      <c r="K78" s="39"/>
      <c r="L78" s="13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25</v>
      </c>
      <c r="D80" s="39"/>
      <c r="E80" s="39"/>
      <c r="F80" s="26" t="str">
        <f>E15</f>
        <v>Povodí Labe, státní podnik</v>
      </c>
      <c r="G80" s="39"/>
      <c r="H80" s="39"/>
      <c r="I80" s="31" t="s">
        <v>33</v>
      </c>
      <c r="J80" s="35" t="str">
        <f>E21</f>
        <v xml:space="preserve"> </v>
      </c>
      <c r="K80" s="39"/>
      <c r="L80" s="13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31</v>
      </c>
      <c r="D81" s="39"/>
      <c r="E81" s="39"/>
      <c r="F81" s="26" t="str">
        <f>IF(E18="","",E18)</f>
        <v>Vyplň údaj</v>
      </c>
      <c r="G81" s="39"/>
      <c r="H81" s="39"/>
      <c r="I81" s="31" t="s">
        <v>36</v>
      </c>
      <c r="J81" s="35" t="str">
        <f>E24</f>
        <v xml:space="preserve"> </v>
      </c>
      <c r="K81" s="39"/>
      <c r="L81" s="13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0.32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11" customFormat="1" ht="29.28" customHeight="1">
      <c r="A83" s="177"/>
      <c r="B83" s="178"/>
      <c r="C83" s="179" t="s">
        <v>133</v>
      </c>
      <c r="D83" s="180" t="s">
        <v>58</v>
      </c>
      <c r="E83" s="180" t="s">
        <v>54</v>
      </c>
      <c r="F83" s="180" t="s">
        <v>55</v>
      </c>
      <c r="G83" s="180" t="s">
        <v>134</v>
      </c>
      <c r="H83" s="180" t="s">
        <v>135</v>
      </c>
      <c r="I83" s="180" t="s">
        <v>136</v>
      </c>
      <c r="J83" s="180" t="s">
        <v>124</v>
      </c>
      <c r="K83" s="181" t="s">
        <v>137</v>
      </c>
      <c r="L83" s="182"/>
      <c r="M83" s="92" t="s">
        <v>19</v>
      </c>
      <c r="N83" s="93" t="s">
        <v>43</v>
      </c>
      <c r="O83" s="93" t="s">
        <v>138</v>
      </c>
      <c r="P83" s="93" t="s">
        <v>139</v>
      </c>
      <c r="Q83" s="93" t="s">
        <v>140</v>
      </c>
      <c r="R83" s="93" t="s">
        <v>141</v>
      </c>
      <c r="S83" s="93" t="s">
        <v>142</v>
      </c>
      <c r="T83" s="93" t="s">
        <v>143</v>
      </c>
      <c r="U83" s="94" t="s">
        <v>144</v>
      </c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7"/>
      <c r="B84" s="38"/>
      <c r="C84" s="99" t="s">
        <v>145</v>
      </c>
      <c r="D84" s="39"/>
      <c r="E84" s="39"/>
      <c r="F84" s="39"/>
      <c r="G84" s="39"/>
      <c r="H84" s="39"/>
      <c r="I84" s="39"/>
      <c r="J84" s="183">
        <f>BK84</f>
        <v>0</v>
      </c>
      <c r="K84" s="39"/>
      <c r="L84" s="43"/>
      <c r="M84" s="95"/>
      <c r="N84" s="184"/>
      <c r="O84" s="96"/>
      <c r="P84" s="185">
        <f>P85+P93+P102+P119</f>
        <v>0</v>
      </c>
      <c r="Q84" s="96"/>
      <c r="R84" s="185">
        <f>R85+R93+R102+R119</f>
        <v>0</v>
      </c>
      <c r="S84" s="96"/>
      <c r="T84" s="185">
        <f>T85+T93+T102+T119</f>
        <v>0</v>
      </c>
      <c r="U84" s="9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72</v>
      </c>
      <c r="AU84" s="16" t="s">
        <v>125</v>
      </c>
      <c r="BK84" s="186">
        <f>BK85+BK93+BK102+BK119</f>
        <v>0</v>
      </c>
    </row>
    <row r="85" s="12" customFormat="1" ht="25.92" customHeight="1">
      <c r="A85" s="12"/>
      <c r="B85" s="187"/>
      <c r="C85" s="188"/>
      <c r="D85" s="189" t="s">
        <v>72</v>
      </c>
      <c r="E85" s="190" t="s">
        <v>146</v>
      </c>
      <c r="F85" s="190" t="s">
        <v>147</v>
      </c>
      <c r="G85" s="188"/>
      <c r="H85" s="188"/>
      <c r="I85" s="191"/>
      <c r="J85" s="192">
        <f>BK85</f>
        <v>0</v>
      </c>
      <c r="K85" s="188"/>
      <c r="L85" s="193"/>
      <c r="M85" s="194"/>
      <c r="N85" s="195"/>
      <c r="O85" s="195"/>
      <c r="P85" s="196">
        <f>P86+SUM(P87:P90)</f>
        <v>0</v>
      </c>
      <c r="Q85" s="195"/>
      <c r="R85" s="196">
        <f>R86+SUM(R87:R90)</f>
        <v>0</v>
      </c>
      <c r="S85" s="195"/>
      <c r="T85" s="196">
        <f>T86+SUM(T87:T90)</f>
        <v>0</v>
      </c>
      <c r="U85" s="197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8" t="s">
        <v>81</v>
      </c>
      <c r="AT85" s="199" t="s">
        <v>72</v>
      </c>
      <c r="AU85" s="199" t="s">
        <v>73</v>
      </c>
      <c r="AY85" s="198" t="s">
        <v>148</v>
      </c>
      <c r="BK85" s="200">
        <f>BK86+SUM(BK87:BK90)</f>
        <v>0</v>
      </c>
    </row>
    <row r="86" s="2" customFormat="1" ht="24.15" customHeight="1">
      <c r="A86" s="37"/>
      <c r="B86" s="38"/>
      <c r="C86" s="201" t="s">
        <v>81</v>
      </c>
      <c r="D86" s="201" t="s">
        <v>149</v>
      </c>
      <c r="E86" s="202" t="s">
        <v>150</v>
      </c>
      <c r="F86" s="203" t="s">
        <v>151</v>
      </c>
      <c r="G86" s="204" t="s">
        <v>152</v>
      </c>
      <c r="H86" s="205">
        <v>1</v>
      </c>
      <c r="I86" s="206"/>
      <c r="J86" s="207">
        <f>ROUND(I86*H86,2)</f>
        <v>0</v>
      </c>
      <c r="K86" s="203" t="s">
        <v>19</v>
      </c>
      <c r="L86" s="43"/>
      <c r="M86" s="208" t="s">
        <v>19</v>
      </c>
      <c r="N86" s="209" t="s">
        <v>46</v>
      </c>
      <c r="O86" s="84"/>
      <c r="P86" s="210">
        <f>O86*H86</f>
        <v>0</v>
      </c>
      <c r="Q86" s="210">
        <v>0</v>
      </c>
      <c r="R86" s="210">
        <f>Q86*H86</f>
        <v>0</v>
      </c>
      <c r="S86" s="210">
        <v>0</v>
      </c>
      <c r="T86" s="210">
        <f>S86*H86</f>
        <v>0</v>
      </c>
      <c r="U86" s="211" t="s">
        <v>19</v>
      </c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12" t="s">
        <v>153</v>
      </c>
      <c r="AT86" s="212" t="s">
        <v>149</v>
      </c>
      <c r="AU86" s="212" t="s">
        <v>81</v>
      </c>
      <c r="AY86" s="16" t="s">
        <v>148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16" t="s">
        <v>153</v>
      </c>
      <c r="BK86" s="213">
        <f>ROUND(I86*H86,2)</f>
        <v>0</v>
      </c>
      <c r="BL86" s="16" t="s">
        <v>153</v>
      </c>
      <c r="BM86" s="212" t="s">
        <v>549</v>
      </c>
    </row>
    <row r="87" s="2" customFormat="1">
      <c r="A87" s="37"/>
      <c r="B87" s="38"/>
      <c r="C87" s="39"/>
      <c r="D87" s="214" t="s">
        <v>155</v>
      </c>
      <c r="E87" s="39"/>
      <c r="F87" s="215" t="s">
        <v>151</v>
      </c>
      <c r="G87" s="39"/>
      <c r="H87" s="39"/>
      <c r="I87" s="216"/>
      <c r="J87" s="39"/>
      <c r="K87" s="39"/>
      <c r="L87" s="43"/>
      <c r="M87" s="217"/>
      <c r="N87" s="218"/>
      <c r="O87" s="84"/>
      <c r="P87" s="84"/>
      <c r="Q87" s="84"/>
      <c r="R87" s="84"/>
      <c r="S87" s="84"/>
      <c r="T87" s="84"/>
      <c r="U87" s="85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155</v>
      </c>
      <c r="AU87" s="16" t="s">
        <v>81</v>
      </c>
    </row>
    <row r="88" s="2" customFormat="1" ht="55.5" customHeight="1">
      <c r="A88" s="37"/>
      <c r="B88" s="38"/>
      <c r="C88" s="201" t="s">
        <v>83</v>
      </c>
      <c r="D88" s="201" t="s">
        <v>149</v>
      </c>
      <c r="E88" s="202" t="s">
        <v>156</v>
      </c>
      <c r="F88" s="203" t="s">
        <v>157</v>
      </c>
      <c r="G88" s="204" t="s">
        <v>152</v>
      </c>
      <c r="H88" s="205">
        <v>1</v>
      </c>
      <c r="I88" s="206"/>
      <c r="J88" s="207">
        <f>ROUND(I88*H88,2)</f>
        <v>0</v>
      </c>
      <c r="K88" s="203" t="s">
        <v>19</v>
      </c>
      <c r="L88" s="43"/>
      <c r="M88" s="208" t="s">
        <v>19</v>
      </c>
      <c r="N88" s="209" t="s">
        <v>46</v>
      </c>
      <c r="O88" s="84"/>
      <c r="P88" s="210">
        <f>O88*H88</f>
        <v>0</v>
      </c>
      <c r="Q88" s="210">
        <v>0</v>
      </c>
      <c r="R88" s="210">
        <f>Q88*H88</f>
        <v>0</v>
      </c>
      <c r="S88" s="210">
        <v>0</v>
      </c>
      <c r="T88" s="210">
        <f>S88*H88</f>
        <v>0</v>
      </c>
      <c r="U88" s="211" t="s">
        <v>19</v>
      </c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2" t="s">
        <v>153</v>
      </c>
      <c r="AT88" s="212" t="s">
        <v>149</v>
      </c>
      <c r="AU88" s="212" t="s">
        <v>81</v>
      </c>
      <c r="AY88" s="16" t="s">
        <v>148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16" t="s">
        <v>153</v>
      </c>
      <c r="BK88" s="213">
        <f>ROUND(I88*H88,2)</f>
        <v>0</v>
      </c>
      <c r="BL88" s="16" t="s">
        <v>153</v>
      </c>
      <c r="BM88" s="212" t="s">
        <v>550</v>
      </c>
    </row>
    <row r="89" s="2" customFormat="1">
      <c r="A89" s="37"/>
      <c r="B89" s="38"/>
      <c r="C89" s="39"/>
      <c r="D89" s="214" t="s">
        <v>155</v>
      </c>
      <c r="E89" s="39"/>
      <c r="F89" s="215" t="s">
        <v>157</v>
      </c>
      <c r="G89" s="39"/>
      <c r="H89" s="39"/>
      <c r="I89" s="216"/>
      <c r="J89" s="39"/>
      <c r="K89" s="39"/>
      <c r="L89" s="43"/>
      <c r="M89" s="217"/>
      <c r="N89" s="218"/>
      <c r="O89" s="84"/>
      <c r="P89" s="84"/>
      <c r="Q89" s="84"/>
      <c r="R89" s="84"/>
      <c r="S89" s="84"/>
      <c r="T89" s="84"/>
      <c r="U89" s="85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155</v>
      </c>
      <c r="AU89" s="16" t="s">
        <v>81</v>
      </c>
    </row>
    <row r="90" s="12" customFormat="1" ht="22.8" customHeight="1">
      <c r="A90" s="12"/>
      <c r="B90" s="187"/>
      <c r="C90" s="188"/>
      <c r="D90" s="189" t="s">
        <v>72</v>
      </c>
      <c r="E90" s="219" t="s">
        <v>179</v>
      </c>
      <c r="F90" s="219" t="s">
        <v>180</v>
      </c>
      <c r="G90" s="188"/>
      <c r="H90" s="188"/>
      <c r="I90" s="191"/>
      <c r="J90" s="220">
        <f>BK90</f>
        <v>0</v>
      </c>
      <c r="K90" s="188"/>
      <c r="L90" s="193"/>
      <c r="M90" s="194"/>
      <c r="N90" s="195"/>
      <c r="O90" s="195"/>
      <c r="P90" s="196">
        <f>SUM(P91:P92)</f>
        <v>0</v>
      </c>
      <c r="Q90" s="195"/>
      <c r="R90" s="196">
        <f>SUM(R91:R92)</f>
        <v>0</v>
      </c>
      <c r="S90" s="195"/>
      <c r="T90" s="196">
        <f>SUM(T91:T92)</f>
        <v>0</v>
      </c>
      <c r="U90" s="197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8" t="s">
        <v>81</v>
      </c>
      <c r="AT90" s="199" t="s">
        <v>72</v>
      </c>
      <c r="AU90" s="199" t="s">
        <v>81</v>
      </c>
      <c r="AY90" s="198" t="s">
        <v>148</v>
      </c>
      <c r="BK90" s="200">
        <f>SUM(BK91:BK92)</f>
        <v>0</v>
      </c>
    </row>
    <row r="91" s="2" customFormat="1" ht="33" customHeight="1">
      <c r="A91" s="37"/>
      <c r="B91" s="38"/>
      <c r="C91" s="201" t="s">
        <v>159</v>
      </c>
      <c r="D91" s="201" t="s">
        <v>149</v>
      </c>
      <c r="E91" s="202" t="s">
        <v>182</v>
      </c>
      <c r="F91" s="203" t="s">
        <v>183</v>
      </c>
      <c r="G91" s="204" t="s">
        <v>184</v>
      </c>
      <c r="H91" s="205">
        <v>0.5</v>
      </c>
      <c r="I91" s="206"/>
      <c r="J91" s="207">
        <f>ROUND(I91*H91,2)</f>
        <v>0</v>
      </c>
      <c r="K91" s="203" t="s">
        <v>19</v>
      </c>
      <c r="L91" s="43"/>
      <c r="M91" s="208" t="s">
        <v>19</v>
      </c>
      <c r="N91" s="209" t="s">
        <v>46</v>
      </c>
      <c r="O91" s="84"/>
      <c r="P91" s="210">
        <f>O91*H91</f>
        <v>0</v>
      </c>
      <c r="Q91" s="210">
        <v>0</v>
      </c>
      <c r="R91" s="210">
        <f>Q91*H91</f>
        <v>0</v>
      </c>
      <c r="S91" s="210">
        <v>0</v>
      </c>
      <c r="T91" s="210">
        <f>S91*H91</f>
        <v>0</v>
      </c>
      <c r="U91" s="211" t="s">
        <v>19</v>
      </c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2" t="s">
        <v>153</v>
      </c>
      <c r="AT91" s="212" t="s">
        <v>149</v>
      </c>
      <c r="AU91" s="212" t="s">
        <v>83</v>
      </c>
      <c r="AY91" s="16" t="s">
        <v>148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6" t="s">
        <v>153</v>
      </c>
      <c r="BK91" s="213">
        <f>ROUND(I91*H91,2)</f>
        <v>0</v>
      </c>
      <c r="BL91" s="16" t="s">
        <v>153</v>
      </c>
      <c r="BM91" s="212" t="s">
        <v>551</v>
      </c>
    </row>
    <row r="92" s="2" customFormat="1">
      <c r="A92" s="37"/>
      <c r="B92" s="38"/>
      <c r="C92" s="39"/>
      <c r="D92" s="214" t="s">
        <v>155</v>
      </c>
      <c r="E92" s="39"/>
      <c r="F92" s="215" t="s">
        <v>183</v>
      </c>
      <c r="G92" s="39"/>
      <c r="H92" s="39"/>
      <c r="I92" s="216"/>
      <c r="J92" s="39"/>
      <c r="K92" s="39"/>
      <c r="L92" s="43"/>
      <c r="M92" s="217"/>
      <c r="N92" s="218"/>
      <c r="O92" s="84"/>
      <c r="P92" s="84"/>
      <c r="Q92" s="84"/>
      <c r="R92" s="84"/>
      <c r="S92" s="84"/>
      <c r="T92" s="84"/>
      <c r="U92" s="85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155</v>
      </c>
      <c r="AU92" s="16" t="s">
        <v>83</v>
      </c>
    </row>
    <row r="93" s="12" customFormat="1" ht="25.92" customHeight="1">
      <c r="A93" s="12"/>
      <c r="B93" s="187"/>
      <c r="C93" s="188"/>
      <c r="D93" s="189" t="s">
        <v>72</v>
      </c>
      <c r="E93" s="190" t="s">
        <v>186</v>
      </c>
      <c r="F93" s="190" t="s">
        <v>187</v>
      </c>
      <c r="G93" s="188"/>
      <c r="H93" s="188"/>
      <c r="I93" s="191"/>
      <c r="J93" s="192">
        <f>BK93</f>
        <v>0</v>
      </c>
      <c r="K93" s="188"/>
      <c r="L93" s="193"/>
      <c r="M93" s="194"/>
      <c r="N93" s="195"/>
      <c r="O93" s="195"/>
      <c r="P93" s="196">
        <f>SUM(P94:P101)</f>
        <v>0</v>
      </c>
      <c r="Q93" s="195"/>
      <c r="R93" s="196">
        <f>SUM(R94:R101)</f>
        <v>0</v>
      </c>
      <c r="S93" s="195"/>
      <c r="T93" s="196">
        <f>SUM(T94:T101)</f>
        <v>0</v>
      </c>
      <c r="U93" s="197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8" t="s">
        <v>83</v>
      </c>
      <c r="AT93" s="199" t="s">
        <v>72</v>
      </c>
      <c r="AU93" s="199" t="s">
        <v>73</v>
      </c>
      <c r="AY93" s="198" t="s">
        <v>148</v>
      </c>
      <c r="BK93" s="200">
        <f>SUM(BK94:BK101)</f>
        <v>0</v>
      </c>
    </row>
    <row r="94" s="2" customFormat="1" ht="24.15" customHeight="1">
      <c r="A94" s="37"/>
      <c r="B94" s="38"/>
      <c r="C94" s="201" t="s">
        <v>153</v>
      </c>
      <c r="D94" s="201" t="s">
        <v>149</v>
      </c>
      <c r="E94" s="202" t="s">
        <v>188</v>
      </c>
      <c r="F94" s="203" t="s">
        <v>189</v>
      </c>
      <c r="G94" s="204" t="s">
        <v>173</v>
      </c>
      <c r="H94" s="205">
        <v>16</v>
      </c>
      <c r="I94" s="206"/>
      <c r="J94" s="207">
        <f>ROUND(I94*H94,2)</f>
        <v>0</v>
      </c>
      <c r="K94" s="203" t="s">
        <v>19</v>
      </c>
      <c r="L94" s="43"/>
      <c r="M94" s="208" t="s">
        <v>19</v>
      </c>
      <c r="N94" s="209" t="s">
        <v>46</v>
      </c>
      <c r="O94" s="84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0">
        <f>S94*H94</f>
        <v>0</v>
      </c>
      <c r="U94" s="211" t="s">
        <v>19</v>
      </c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2" t="s">
        <v>190</v>
      </c>
      <c r="AT94" s="212" t="s">
        <v>149</v>
      </c>
      <c r="AU94" s="212" t="s">
        <v>81</v>
      </c>
      <c r="AY94" s="16" t="s">
        <v>148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6" t="s">
        <v>153</v>
      </c>
      <c r="BK94" s="213">
        <f>ROUND(I94*H94,2)</f>
        <v>0</v>
      </c>
      <c r="BL94" s="16" t="s">
        <v>190</v>
      </c>
      <c r="BM94" s="212" t="s">
        <v>552</v>
      </c>
    </row>
    <row r="95" s="2" customFormat="1">
      <c r="A95" s="37"/>
      <c r="B95" s="38"/>
      <c r="C95" s="39"/>
      <c r="D95" s="214" t="s">
        <v>155</v>
      </c>
      <c r="E95" s="39"/>
      <c r="F95" s="215" t="s">
        <v>189</v>
      </c>
      <c r="G95" s="39"/>
      <c r="H95" s="39"/>
      <c r="I95" s="216"/>
      <c r="J95" s="39"/>
      <c r="K95" s="39"/>
      <c r="L95" s="43"/>
      <c r="M95" s="217"/>
      <c r="N95" s="218"/>
      <c r="O95" s="84"/>
      <c r="P95" s="84"/>
      <c r="Q95" s="84"/>
      <c r="R95" s="84"/>
      <c r="S95" s="84"/>
      <c r="T95" s="84"/>
      <c r="U95" s="85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155</v>
      </c>
      <c r="AU95" s="16" t="s">
        <v>81</v>
      </c>
    </row>
    <row r="96" s="2" customFormat="1" ht="24.15" customHeight="1">
      <c r="A96" s="37"/>
      <c r="B96" s="38"/>
      <c r="C96" s="221" t="s">
        <v>170</v>
      </c>
      <c r="D96" s="221" t="s">
        <v>165</v>
      </c>
      <c r="E96" s="222" t="s">
        <v>193</v>
      </c>
      <c r="F96" s="223" t="s">
        <v>194</v>
      </c>
      <c r="G96" s="224" t="s">
        <v>173</v>
      </c>
      <c r="H96" s="225">
        <v>16</v>
      </c>
      <c r="I96" s="226"/>
      <c r="J96" s="227">
        <f>ROUND(I96*H96,2)</f>
        <v>0</v>
      </c>
      <c r="K96" s="223" t="s">
        <v>19</v>
      </c>
      <c r="L96" s="228"/>
      <c r="M96" s="229" t="s">
        <v>19</v>
      </c>
      <c r="N96" s="230" t="s">
        <v>46</v>
      </c>
      <c r="O96" s="84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0">
        <f>S96*H96</f>
        <v>0</v>
      </c>
      <c r="U96" s="211" t="s">
        <v>19</v>
      </c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2" t="s">
        <v>195</v>
      </c>
      <c r="AT96" s="212" t="s">
        <v>165</v>
      </c>
      <c r="AU96" s="212" t="s">
        <v>81</v>
      </c>
      <c r="AY96" s="16" t="s">
        <v>148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6" t="s">
        <v>153</v>
      </c>
      <c r="BK96" s="213">
        <f>ROUND(I96*H96,2)</f>
        <v>0</v>
      </c>
      <c r="BL96" s="16" t="s">
        <v>190</v>
      </c>
      <c r="BM96" s="212" t="s">
        <v>553</v>
      </c>
    </row>
    <row r="97" s="2" customFormat="1">
      <c r="A97" s="37"/>
      <c r="B97" s="38"/>
      <c r="C97" s="39"/>
      <c r="D97" s="214" t="s">
        <v>155</v>
      </c>
      <c r="E97" s="39"/>
      <c r="F97" s="215" t="s">
        <v>194</v>
      </c>
      <c r="G97" s="39"/>
      <c r="H97" s="39"/>
      <c r="I97" s="216"/>
      <c r="J97" s="39"/>
      <c r="K97" s="39"/>
      <c r="L97" s="43"/>
      <c r="M97" s="217"/>
      <c r="N97" s="218"/>
      <c r="O97" s="84"/>
      <c r="P97" s="84"/>
      <c r="Q97" s="84"/>
      <c r="R97" s="84"/>
      <c r="S97" s="84"/>
      <c r="T97" s="84"/>
      <c r="U97" s="85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155</v>
      </c>
      <c r="AU97" s="16" t="s">
        <v>81</v>
      </c>
    </row>
    <row r="98" s="2" customFormat="1" ht="16.5" customHeight="1">
      <c r="A98" s="37"/>
      <c r="B98" s="38"/>
      <c r="C98" s="201" t="s">
        <v>175</v>
      </c>
      <c r="D98" s="201" t="s">
        <v>149</v>
      </c>
      <c r="E98" s="202" t="s">
        <v>197</v>
      </c>
      <c r="F98" s="203" t="s">
        <v>385</v>
      </c>
      <c r="G98" s="204" t="s">
        <v>163</v>
      </c>
      <c r="H98" s="205">
        <v>1</v>
      </c>
      <c r="I98" s="206"/>
      <c r="J98" s="207">
        <f>ROUND(I98*H98,2)</f>
        <v>0</v>
      </c>
      <c r="K98" s="203" t="s">
        <v>19</v>
      </c>
      <c r="L98" s="43"/>
      <c r="M98" s="208" t="s">
        <v>19</v>
      </c>
      <c r="N98" s="209" t="s">
        <v>46</v>
      </c>
      <c r="O98" s="84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0">
        <f>S98*H98</f>
        <v>0</v>
      </c>
      <c r="U98" s="211" t="s">
        <v>19</v>
      </c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2" t="s">
        <v>190</v>
      </c>
      <c r="AT98" s="212" t="s">
        <v>149</v>
      </c>
      <c r="AU98" s="212" t="s">
        <v>81</v>
      </c>
      <c r="AY98" s="16" t="s">
        <v>148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6" t="s">
        <v>153</v>
      </c>
      <c r="BK98" s="213">
        <f>ROUND(I98*H98,2)</f>
        <v>0</v>
      </c>
      <c r="BL98" s="16" t="s">
        <v>190</v>
      </c>
      <c r="BM98" s="212" t="s">
        <v>554</v>
      </c>
    </row>
    <row r="99" s="2" customFormat="1">
      <c r="A99" s="37"/>
      <c r="B99" s="38"/>
      <c r="C99" s="39"/>
      <c r="D99" s="214" t="s">
        <v>155</v>
      </c>
      <c r="E99" s="39"/>
      <c r="F99" s="215" t="s">
        <v>385</v>
      </c>
      <c r="G99" s="39"/>
      <c r="H99" s="39"/>
      <c r="I99" s="216"/>
      <c r="J99" s="39"/>
      <c r="K99" s="39"/>
      <c r="L99" s="43"/>
      <c r="M99" s="217"/>
      <c r="N99" s="218"/>
      <c r="O99" s="84"/>
      <c r="P99" s="84"/>
      <c r="Q99" s="84"/>
      <c r="R99" s="84"/>
      <c r="S99" s="84"/>
      <c r="T99" s="84"/>
      <c r="U99" s="85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155</v>
      </c>
      <c r="AU99" s="16" t="s">
        <v>81</v>
      </c>
    </row>
    <row r="100" s="2" customFormat="1" ht="44.25" customHeight="1">
      <c r="A100" s="37"/>
      <c r="B100" s="38"/>
      <c r="C100" s="201" t="s">
        <v>181</v>
      </c>
      <c r="D100" s="201" t="s">
        <v>149</v>
      </c>
      <c r="E100" s="202" t="s">
        <v>200</v>
      </c>
      <c r="F100" s="203" t="s">
        <v>201</v>
      </c>
      <c r="G100" s="204" t="s">
        <v>184</v>
      </c>
      <c r="H100" s="205">
        <v>0.058000000000000003</v>
      </c>
      <c r="I100" s="206"/>
      <c r="J100" s="207">
        <f>ROUND(I100*H100,2)</f>
        <v>0</v>
      </c>
      <c r="K100" s="203" t="s">
        <v>19</v>
      </c>
      <c r="L100" s="43"/>
      <c r="M100" s="208" t="s">
        <v>19</v>
      </c>
      <c r="N100" s="209" t="s">
        <v>46</v>
      </c>
      <c r="O100" s="84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0">
        <f>S100*H100</f>
        <v>0</v>
      </c>
      <c r="U100" s="211" t="s">
        <v>19</v>
      </c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2" t="s">
        <v>190</v>
      </c>
      <c r="AT100" s="212" t="s">
        <v>149</v>
      </c>
      <c r="AU100" s="212" t="s">
        <v>81</v>
      </c>
      <c r="AY100" s="16" t="s">
        <v>148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6" t="s">
        <v>153</v>
      </c>
      <c r="BK100" s="213">
        <f>ROUND(I100*H100,2)</f>
        <v>0</v>
      </c>
      <c r="BL100" s="16" t="s">
        <v>190</v>
      </c>
      <c r="BM100" s="212" t="s">
        <v>555</v>
      </c>
    </row>
    <row r="101" s="2" customFormat="1">
      <c r="A101" s="37"/>
      <c r="B101" s="38"/>
      <c r="C101" s="39"/>
      <c r="D101" s="214" t="s">
        <v>155</v>
      </c>
      <c r="E101" s="39"/>
      <c r="F101" s="215" t="s">
        <v>201</v>
      </c>
      <c r="G101" s="39"/>
      <c r="H101" s="39"/>
      <c r="I101" s="216"/>
      <c r="J101" s="39"/>
      <c r="K101" s="39"/>
      <c r="L101" s="43"/>
      <c r="M101" s="217"/>
      <c r="N101" s="218"/>
      <c r="O101" s="84"/>
      <c r="P101" s="84"/>
      <c r="Q101" s="84"/>
      <c r="R101" s="84"/>
      <c r="S101" s="84"/>
      <c r="T101" s="84"/>
      <c r="U101" s="85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155</v>
      </c>
      <c r="AU101" s="16" t="s">
        <v>81</v>
      </c>
    </row>
    <row r="102" s="12" customFormat="1" ht="25.92" customHeight="1">
      <c r="A102" s="12"/>
      <c r="B102" s="187"/>
      <c r="C102" s="188"/>
      <c r="D102" s="189" t="s">
        <v>72</v>
      </c>
      <c r="E102" s="190" t="s">
        <v>203</v>
      </c>
      <c r="F102" s="190" t="s">
        <v>204</v>
      </c>
      <c r="G102" s="188"/>
      <c r="H102" s="188"/>
      <c r="I102" s="191"/>
      <c r="J102" s="192">
        <f>BK102</f>
        <v>0</v>
      </c>
      <c r="K102" s="188"/>
      <c r="L102" s="193"/>
      <c r="M102" s="194"/>
      <c r="N102" s="195"/>
      <c r="O102" s="195"/>
      <c r="P102" s="196">
        <f>SUM(P103:P118)</f>
        <v>0</v>
      </c>
      <c r="Q102" s="195"/>
      <c r="R102" s="196">
        <f>SUM(R103:R118)</f>
        <v>0</v>
      </c>
      <c r="S102" s="195"/>
      <c r="T102" s="196">
        <f>SUM(T103:T118)</f>
        <v>0</v>
      </c>
      <c r="U102" s="197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8" t="s">
        <v>159</v>
      </c>
      <c r="AT102" s="199" t="s">
        <v>72</v>
      </c>
      <c r="AU102" s="199" t="s">
        <v>73</v>
      </c>
      <c r="AY102" s="198" t="s">
        <v>148</v>
      </c>
      <c r="BK102" s="200">
        <f>SUM(BK103:BK118)</f>
        <v>0</v>
      </c>
    </row>
    <row r="103" s="2" customFormat="1" ht="49.05" customHeight="1">
      <c r="A103" s="37"/>
      <c r="B103" s="38"/>
      <c r="C103" s="201" t="s">
        <v>168</v>
      </c>
      <c r="D103" s="201" t="s">
        <v>149</v>
      </c>
      <c r="E103" s="202" t="s">
        <v>211</v>
      </c>
      <c r="F103" s="203" t="s">
        <v>212</v>
      </c>
      <c r="G103" s="204" t="s">
        <v>213</v>
      </c>
      <c r="H103" s="205">
        <v>0.59999999999999998</v>
      </c>
      <c r="I103" s="206"/>
      <c r="J103" s="207">
        <f>ROUND(I103*H103,2)</f>
        <v>0</v>
      </c>
      <c r="K103" s="203" t="s">
        <v>19</v>
      </c>
      <c r="L103" s="43"/>
      <c r="M103" s="208" t="s">
        <v>19</v>
      </c>
      <c r="N103" s="209" t="s">
        <v>46</v>
      </c>
      <c r="O103" s="84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0">
        <f>S103*H103</f>
        <v>0</v>
      </c>
      <c r="U103" s="211" t="s">
        <v>19</v>
      </c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2" t="s">
        <v>208</v>
      </c>
      <c r="AT103" s="212" t="s">
        <v>149</v>
      </c>
      <c r="AU103" s="212" t="s">
        <v>81</v>
      </c>
      <c r="AY103" s="16" t="s">
        <v>148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6" t="s">
        <v>153</v>
      </c>
      <c r="BK103" s="213">
        <f>ROUND(I103*H103,2)</f>
        <v>0</v>
      </c>
      <c r="BL103" s="16" t="s">
        <v>208</v>
      </c>
      <c r="BM103" s="212" t="s">
        <v>556</v>
      </c>
    </row>
    <row r="104" s="2" customFormat="1">
      <c r="A104" s="37"/>
      <c r="B104" s="38"/>
      <c r="C104" s="39"/>
      <c r="D104" s="214" t="s">
        <v>155</v>
      </c>
      <c r="E104" s="39"/>
      <c r="F104" s="215" t="s">
        <v>212</v>
      </c>
      <c r="G104" s="39"/>
      <c r="H104" s="39"/>
      <c r="I104" s="216"/>
      <c r="J104" s="39"/>
      <c r="K104" s="39"/>
      <c r="L104" s="43"/>
      <c r="M104" s="217"/>
      <c r="N104" s="218"/>
      <c r="O104" s="84"/>
      <c r="P104" s="84"/>
      <c r="Q104" s="84"/>
      <c r="R104" s="84"/>
      <c r="S104" s="84"/>
      <c r="T104" s="84"/>
      <c r="U104" s="85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155</v>
      </c>
      <c r="AU104" s="16" t="s">
        <v>81</v>
      </c>
    </row>
    <row r="105" s="2" customFormat="1" ht="24.15" customHeight="1">
      <c r="A105" s="37"/>
      <c r="B105" s="38"/>
      <c r="C105" s="201" t="s">
        <v>192</v>
      </c>
      <c r="D105" s="201" t="s">
        <v>149</v>
      </c>
      <c r="E105" s="202" t="s">
        <v>216</v>
      </c>
      <c r="F105" s="203" t="s">
        <v>217</v>
      </c>
      <c r="G105" s="204" t="s">
        <v>173</v>
      </c>
      <c r="H105" s="205">
        <v>11</v>
      </c>
      <c r="I105" s="206"/>
      <c r="J105" s="207">
        <f>ROUND(I105*H105,2)</f>
        <v>0</v>
      </c>
      <c r="K105" s="203" t="s">
        <v>19</v>
      </c>
      <c r="L105" s="43"/>
      <c r="M105" s="208" t="s">
        <v>19</v>
      </c>
      <c r="N105" s="209" t="s">
        <v>46</v>
      </c>
      <c r="O105" s="84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0">
        <f>S105*H105</f>
        <v>0</v>
      </c>
      <c r="U105" s="211" t="s">
        <v>19</v>
      </c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2" t="s">
        <v>208</v>
      </c>
      <c r="AT105" s="212" t="s">
        <v>149</v>
      </c>
      <c r="AU105" s="212" t="s">
        <v>81</v>
      </c>
      <c r="AY105" s="16" t="s">
        <v>148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6" t="s">
        <v>153</v>
      </c>
      <c r="BK105" s="213">
        <f>ROUND(I105*H105,2)</f>
        <v>0</v>
      </c>
      <c r="BL105" s="16" t="s">
        <v>208</v>
      </c>
      <c r="BM105" s="212" t="s">
        <v>557</v>
      </c>
    </row>
    <row r="106" s="2" customFormat="1">
      <c r="A106" s="37"/>
      <c r="B106" s="38"/>
      <c r="C106" s="39"/>
      <c r="D106" s="214" t="s">
        <v>155</v>
      </c>
      <c r="E106" s="39"/>
      <c r="F106" s="215" t="s">
        <v>217</v>
      </c>
      <c r="G106" s="39"/>
      <c r="H106" s="39"/>
      <c r="I106" s="216"/>
      <c r="J106" s="39"/>
      <c r="K106" s="39"/>
      <c r="L106" s="43"/>
      <c r="M106" s="217"/>
      <c r="N106" s="218"/>
      <c r="O106" s="84"/>
      <c r="P106" s="84"/>
      <c r="Q106" s="84"/>
      <c r="R106" s="84"/>
      <c r="S106" s="84"/>
      <c r="T106" s="84"/>
      <c r="U106" s="85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155</v>
      </c>
      <c r="AU106" s="16" t="s">
        <v>81</v>
      </c>
    </row>
    <row r="107" s="2" customFormat="1" ht="44.25" customHeight="1">
      <c r="A107" s="37"/>
      <c r="B107" s="38"/>
      <c r="C107" s="201" t="s">
        <v>108</v>
      </c>
      <c r="D107" s="201" t="s">
        <v>149</v>
      </c>
      <c r="E107" s="202" t="s">
        <v>220</v>
      </c>
      <c r="F107" s="203" t="s">
        <v>221</v>
      </c>
      <c r="G107" s="204" t="s">
        <v>213</v>
      </c>
      <c r="H107" s="205">
        <v>0.5</v>
      </c>
      <c r="I107" s="206"/>
      <c r="J107" s="207">
        <f>ROUND(I107*H107,2)</f>
        <v>0</v>
      </c>
      <c r="K107" s="203" t="s">
        <v>19</v>
      </c>
      <c r="L107" s="43"/>
      <c r="M107" s="208" t="s">
        <v>19</v>
      </c>
      <c r="N107" s="209" t="s">
        <v>46</v>
      </c>
      <c r="O107" s="84"/>
      <c r="P107" s="210">
        <f>O107*H107</f>
        <v>0</v>
      </c>
      <c r="Q107" s="210">
        <v>0</v>
      </c>
      <c r="R107" s="210">
        <f>Q107*H107</f>
        <v>0</v>
      </c>
      <c r="S107" s="210">
        <v>0</v>
      </c>
      <c r="T107" s="210">
        <f>S107*H107</f>
        <v>0</v>
      </c>
      <c r="U107" s="211" t="s">
        <v>19</v>
      </c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2" t="s">
        <v>208</v>
      </c>
      <c r="AT107" s="212" t="s">
        <v>149</v>
      </c>
      <c r="AU107" s="212" t="s">
        <v>81</v>
      </c>
      <c r="AY107" s="16" t="s">
        <v>148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6" t="s">
        <v>153</v>
      </c>
      <c r="BK107" s="213">
        <f>ROUND(I107*H107,2)</f>
        <v>0</v>
      </c>
      <c r="BL107" s="16" t="s">
        <v>208</v>
      </c>
      <c r="BM107" s="212" t="s">
        <v>558</v>
      </c>
    </row>
    <row r="108" s="2" customFormat="1">
      <c r="A108" s="37"/>
      <c r="B108" s="38"/>
      <c r="C108" s="39"/>
      <c r="D108" s="214" t="s">
        <v>155</v>
      </c>
      <c r="E108" s="39"/>
      <c r="F108" s="215" t="s">
        <v>221</v>
      </c>
      <c r="G108" s="39"/>
      <c r="H108" s="39"/>
      <c r="I108" s="216"/>
      <c r="J108" s="39"/>
      <c r="K108" s="39"/>
      <c r="L108" s="43"/>
      <c r="M108" s="217"/>
      <c r="N108" s="218"/>
      <c r="O108" s="84"/>
      <c r="P108" s="84"/>
      <c r="Q108" s="84"/>
      <c r="R108" s="84"/>
      <c r="S108" s="84"/>
      <c r="T108" s="84"/>
      <c r="U108" s="85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155</v>
      </c>
      <c r="AU108" s="16" t="s">
        <v>81</v>
      </c>
    </row>
    <row r="109" s="2" customFormat="1" ht="24.15" customHeight="1">
      <c r="A109" s="37"/>
      <c r="B109" s="38"/>
      <c r="C109" s="201" t="s">
        <v>111</v>
      </c>
      <c r="D109" s="201" t="s">
        <v>149</v>
      </c>
      <c r="E109" s="202" t="s">
        <v>223</v>
      </c>
      <c r="F109" s="203" t="s">
        <v>224</v>
      </c>
      <c r="G109" s="204" t="s">
        <v>173</v>
      </c>
      <c r="H109" s="205">
        <v>14</v>
      </c>
      <c r="I109" s="206"/>
      <c r="J109" s="207">
        <f>ROUND(I109*H109,2)</f>
        <v>0</v>
      </c>
      <c r="K109" s="203" t="s">
        <v>19</v>
      </c>
      <c r="L109" s="43"/>
      <c r="M109" s="208" t="s">
        <v>19</v>
      </c>
      <c r="N109" s="209" t="s">
        <v>46</v>
      </c>
      <c r="O109" s="84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0">
        <f>S109*H109</f>
        <v>0</v>
      </c>
      <c r="U109" s="211" t="s">
        <v>19</v>
      </c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2" t="s">
        <v>208</v>
      </c>
      <c r="AT109" s="212" t="s">
        <v>149</v>
      </c>
      <c r="AU109" s="212" t="s">
        <v>81</v>
      </c>
      <c r="AY109" s="16" t="s">
        <v>148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6" t="s">
        <v>153</v>
      </c>
      <c r="BK109" s="213">
        <f>ROUND(I109*H109,2)</f>
        <v>0</v>
      </c>
      <c r="BL109" s="16" t="s">
        <v>208</v>
      </c>
      <c r="BM109" s="212" t="s">
        <v>559</v>
      </c>
    </row>
    <row r="110" s="2" customFormat="1">
      <c r="A110" s="37"/>
      <c r="B110" s="38"/>
      <c r="C110" s="39"/>
      <c r="D110" s="214" t="s">
        <v>155</v>
      </c>
      <c r="E110" s="39"/>
      <c r="F110" s="215" t="s">
        <v>224</v>
      </c>
      <c r="G110" s="39"/>
      <c r="H110" s="39"/>
      <c r="I110" s="216"/>
      <c r="J110" s="39"/>
      <c r="K110" s="39"/>
      <c r="L110" s="43"/>
      <c r="M110" s="217"/>
      <c r="N110" s="218"/>
      <c r="O110" s="84"/>
      <c r="P110" s="84"/>
      <c r="Q110" s="84"/>
      <c r="R110" s="84"/>
      <c r="S110" s="84"/>
      <c r="T110" s="84"/>
      <c r="U110" s="85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155</v>
      </c>
      <c r="AU110" s="16" t="s">
        <v>81</v>
      </c>
    </row>
    <row r="111" s="2" customFormat="1" ht="33" customHeight="1">
      <c r="A111" s="37"/>
      <c r="B111" s="38"/>
      <c r="C111" s="201" t="s">
        <v>8</v>
      </c>
      <c r="D111" s="201" t="s">
        <v>149</v>
      </c>
      <c r="E111" s="202" t="s">
        <v>232</v>
      </c>
      <c r="F111" s="203" t="s">
        <v>233</v>
      </c>
      <c r="G111" s="204" t="s">
        <v>173</v>
      </c>
      <c r="H111" s="205">
        <v>25</v>
      </c>
      <c r="I111" s="206"/>
      <c r="J111" s="207">
        <f>ROUND(I111*H111,2)</f>
        <v>0</v>
      </c>
      <c r="K111" s="203" t="s">
        <v>19</v>
      </c>
      <c r="L111" s="43"/>
      <c r="M111" s="208" t="s">
        <v>19</v>
      </c>
      <c r="N111" s="209" t="s">
        <v>46</v>
      </c>
      <c r="O111" s="84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0">
        <f>S111*H111</f>
        <v>0</v>
      </c>
      <c r="U111" s="211" t="s">
        <v>19</v>
      </c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2" t="s">
        <v>208</v>
      </c>
      <c r="AT111" s="212" t="s">
        <v>149</v>
      </c>
      <c r="AU111" s="212" t="s">
        <v>81</v>
      </c>
      <c r="AY111" s="16" t="s">
        <v>148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6" t="s">
        <v>153</v>
      </c>
      <c r="BK111" s="213">
        <f>ROUND(I111*H111,2)</f>
        <v>0</v>
      </c>
      <c r="BL111" s="16" t="s">
        <v>208</v>
      </c>
      <c r="BM111" s="212" t="s">
        <v>560</v>
      </c>
    </row>
    <row r="112" s="2" customFormat="1">
      <c r="A112" s="37"/>
      <c r="B112" s="38"/>
      <c r="C112" s="39"/>
      <c r="D112" s="214" t="s">
        <v>155</v>
      </c>
      <c r="E112" s="39"/>
      <c r="F112" s="215" t="s">
        <v>233</v>
      </c>
      <c r="G112" s="39"/>
      <c r="H112" s="39"/>
      <c r="I112" s="216"/>
      <c r="J112" s="39"/>
      <c r="K112" s="39"/>
      <c r="L112" s="43"/>
      <c r="M112" s="217"/>
      <c r="N112" s="218"/>
      <c r="O112" s="84"/>
      <c r="P112" s="84"/>
      <c r="Q112" s="84"/>
      <c r="R112" s="84"/>
      <c r="S112" s="84"/>
      <c r="T112" s="84"/>
      <c r="U112" s="85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155</v>
      </c>
      <c r="AU112" s="16" t="s">
        <v>81</v>
      </c>
    </row>
    <row r="113" s="2" customFormat="1" ht="37.8" customHeight="1">
      <c r="A113" s="37"/>
      <c r="B113" s="38"/>
      <c r="C113" s="201" t="s">
        <v>210</v>
      </c>
      <c r="D113" s="201" t="s">
        <v>149</v>
      </c>
      <c r="E113" s="202" t="s">
        <v>236</v>
      </c>
      <c r="F113" s="203" t="s">
        <v>237</v>
      </c>
      <c r="G113" s="204" t="s">
        <v>173</v>
      </c>
      <c r="H113" s="205">
        <v>22</v>
      </c>
      <c r="I113" s="206"/>
      <c r="J113" s="207">
        <f>ROUND(I113*H113,2)</f>
        <v>0</v>
      </c>
      <c r="K113" s="203" t="s">
        <v>19</v>
      </c>
      <c r="L113" s="43"/>
      <c r="M113" s="208" t="s">
        <v>19</v>
      </c>
      <c r="N113" s="209" t="s">
        <v>46</v>
      </c>
      <c r="O113" s="84"/>
      <c r="P113" s="210">
        <f>O113*H113</f>
        <v>0</v>
      </c>
      <c r="Q113" s="210">
        <v>0</v>
      </c>
      <c r="R113" s="210">
        <f>Q113*H113</f>
        <v>0</v>
      </c>
      <c r="S113" s="210">
        <v>0</v>
      </c>
      <c r="T113" s="210">
        <f>S113*H113</f>
        <v>0</v>
      </c>
      <c r="U113" s="211" t="s">
        <v>19</v>
      </c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2" t="s">
        <v>208</v>
      </c>
      <c r="AT113" s="212" t="s">
        <v>149</v>
      </c>
      <c r="AU113" s="212" t="s">
        <v>81</v>
      </c>
      <c r="AY113" s="16" t="s">
        <v>148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16" t="s">
        <v>153</v>
      </c>
      <c r="BK113" s="213">
        <f>ROUND(I113*H113,2)</f>
        <v>0</v>
      </c>
      <c r="BL113" s="16" t="s">
        <v>208</v>
      </c>
      <c r="BM113" s="212" t="s">
        <v>561</v>
      </c>
    </row>
    <row r="114" s="2" customFormat="1">
      <c r="A114" s="37"/>
      <c r="B114" s="38"/>
      <c r="C114" s="39"/>
      <c r="D114" s="214" t="s">
        <v>155</v>
      </c>
      <c r="E114" s="39"/>
      <c r="F114" s="215" t="s">
        <v>237</v>
      </c>
      <c r="G114" s="39"/>
      <c r="H114" s="39"/>
      <c r="I114" s="216"/>
      <c r="J114" s="39"/>
      <c r="K114" s="39"/>
      <c r="L114" s="43"/>
      <c r="M114" s="217"/>
      <c r="N114" s="218"/>
      <c r="O114" s="84"/>
      <c r="P114" s="84"/>
      <c r="Q114" s="84"/>
      <c r="R114" s="84"/>
      <c r="S114" s="84"/>
      <c r="T114" s="84"/>
      <c r="U114" s="85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155</v>
      </c>
      <c r="AU114" s="16" t="s">
        <v>81</v>
      </c>
    </row>
    <row r="115" s="2" customFormat="1" ht="24.15" customHeight="1">
      <c r="A115" s="37"/>
      <c r="B115" s="38"/>
      <c r="C115" s="221" t="s">
        <v>215</v>
      </c>
      <c r="D115" s="221" t="s">
        <v>165</v>
      </c>
      <c r="E115" s="222" t="s">
        <v>240</v>
      </c>
      <c r="F115" s="223" t="s">
        <v>241</v>
      </c>
      <c r="G115" s="224" t="s">
        <v>173</v>
      </c>
      <c r="H115" s="225">
        <v>23.100000000000001</v>
      </c>
      <c r="I115" s="226"/>
      <c r="J115" s="227">
        <f>ROUND(I115*H115,2)</f>
        <v>0</v>
      </c>
      <c r="K115" s="223" t="s">
        <v>19</v>
      </c>
      <c r="L115" s="228"/>
      <c r="M115" s="229" t="s">
        <v>19</v>
      </c>
      <c r="N115" s="230" t="s">
        <v>46</v>
      </c>
      <c r="O115" s="84"/>
      <c r="P115" s="210">
        <f>O115*H115</f>
        <v>0</v>
      </c>
      <c r="Q115" s="210">
        <v>0</v>
      </c>
      <c r="R115" s="210">
        <f>Q115*H115</f>
        <v>0</v>
      </c>
      <c r="S115" s="210">
        <v>0</v>
      </c>
      <c r="T115" s="210">
        <f>S115*H115</f>
        <v>0</v>
      </c>
      <c r="U115" s="211" t="s">
        <v>19</v>
      </c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2" t="s">
        <v>242</v>
      </c>
      <c r="AT115" s="212" t="s">
        <v>165</v>
      </c>
      <c r="AU115" s="212" t="s">
        <v>81</v>
      </c>
      <c r="AY115" s="16" t="s">
        <v>148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16" t="s">
        <v>153</v>
      </c>
      <c r="BK115" s="213">
        <f>ROUND(I115*H115,2)</f>
        <v>0</v>
      </c>
      <c r="BL115" s="16" t="s">
        <v>208</v>
      </c>
      <c r="BM115" s="212" t="s">
        <v>562</v>
      </c>
    </row>
    <row r="116" s="2" customFormat="1">
      <c r="A116" s="37"/>
      <c r="B116" s="38"/>
      <c r="C116" s="39"/>
      <c r="D116" s="214" t="s">
        <v>155</v>
      </c>
      <c r="E116" s="39"/>
      <c r="F116" s="215" t="s">
        <v>241</v>
      </c>
      <c r="G116" s="39"/>
      <c r="H116" s="39"/>
      <c r="I116" s="216"/>
      <c r="J116" s="39"/>
      <c r="K116" s="39"/>
      <c r="L116" s="43"/>
      <c r="M116" s="217"/>
      <c r="N116" s="218"/>
      <c r="O116" s="84"/>
      <c r="P116" s="84"/>
      <c r="Q116" s="84"/>
      <c r="R116" s="84"/>
      <c r="S116" s="84"/>
      <c r="T116" s="84"/>
      <c r="U116" s="85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155</v>
      </c>
      <c r="AU116" s="16" t="s">
        <v>81</v>
      </c>
    </row>
    <row r="117" s="13" customFormat="1">
      <c r="A117" s="13"/>
      <c r="B117" s="231"/>
      <c r="C117" s="232"/>
      <c r="D117" s="214" t="s">
        <v>244</v>
      </c>
      <c r="E117" s="233" t="s">
        <v>19</v>
      </c>
      <c r="F117" s="234" t="s">
        <v>245</v>
      </c>
      <c r="G117" s="232"/>
      <c r="H117" s="235">
        <v>23.100000000000001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39"/>
      <c r="U117" s="240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244</v>
      </c>
      <c r="AU117" s="241" t="s">
        <v>81</v>
      </c>
      <c r="AV117" s="13" t="s">
        <v>83</v>
      </c>
      <c r="AW117" s="13" t="s">
        <v>35</v>
      </c>
      <c r="AX117" s="13" t="s">
        <v>73</v>
      </c>
      <c r="AY117" s="241" t="s">
        <v>148</v>
      </c>
    </row>
    <row r="118" s="14" customFormat="1">
      <c r="A118" s="14"/>
      <c r="B118" s="242"/>
      <c r="C118" s="243"/>
      <c r="D118" s="214" t="s">
        <v>244</v>
      </c>
      <c r="E118" s="244" t="s">
        <v>19</v>
      </c>
      <c r="F118" s="245" t="s">
        <v>246</v>
      </c>
      <c r="G118" s="243"/>
      <c r="H118" s="246">
        <v>23.100000000000001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0"/>
      <c r="U118" s="251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244</v>
      </c>
      <c r="AU118" s="252" t="s">
        <v>81</v>
      </c>
      <c r="AV118" s="14" t="s">
        <v>153</v>
      </c>
      <c r="AW118" s="14" t="s">
        <v>35</v>
      </c>
      <c r="AX118" s="14" t="s">
        <v>81</v>
      </c>
      <c r="AY118" s="252" t="s">
        <v>148</v>
      </c>
    </row>
    <row r="119" s="12" customFormat="1" ht="25.92" customHeight="1">
      <c r="A119" s="12"/>
      <c r="B119" s="187"/>
      <c r="C119" s="188"/>
      <c r="D119" s="189" t="s">
        <v>72</v>
      </c>
      <c r="E119" s="190" t="s">
        <v>247</v>
      </c>
      <c r="F119" s="190" t="s">
        <v>248</v>
      </c>
      <c r="G119" s="188"/>
      <c r="H119" s="188"/>
      <c r="I119" s="191"/>
      <c r="J119" s="192">
        <f>BK119</f>
        <v>0</v>
      </c>
      <c r="K119" s="188"/>
      <c r="L119" s="193"/>
      <c r="M119" s="194"/>
      <c r="N119" s="195"/>
      <c r="O119" s="195"/>
      <c r="P119" s="196">
        <f>SUM(P120:P149)</f>
        <v>0</v>
      </c>
      <c r="Q119" s="195"/>
      <c r="R119" s="196">
        <f>SUM(R120:R149)</f>
        <v>0</v>
      </c>
      <c r="S119" s="195"/>
      <c r="T119" s="196">
        <f>SUM(T120:T149)</f>
        <v>0</v>
      </c>
      <c r="U119" s="197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98" t="s">
        <v>153</v>
      </c>
      <c r="AT119" s="199" t="s">
        <v>72</v>
      </c>
      <c r="AU119" s="199" t="s">
        <v>73</v>
      </c>
      <c r="AY119" s="198" t="s">
        <v>148</v>
      </c>
      <c r="BK119" s="200">
        <f>SUM(BK120:BK149)</f>
        <v>0</v>
      </c>
    </row>
    <row r="120" s="2" customFormat="1" ht="66.75" customHeight="1">
      <c r="A120" s="37"/>
      <c r="B120" s="38"/>
      <c r="C120" s="201" t="s">
        <v>219</v>
      </c>
      <c r="D120" s="201" t="s">
        <v>149</v>
      </c>
      <c r="E120" s="202" t="s">
        <v>255</v>
      </c>
      <c r="F120" s="203" t="s">
        <v>256</v>
      </c>
      <c r="G120" s="204" t="s">
        <v>173</v>
      </c>
      <c r="H120" s="205">
        <v>5</v>
      </c>
      <c r="I120" s="206"/>
      <c r="J120" s="207">
        <f>ROUND(I120*H120,2)</f>
        <v>0</v>
      </c>
      <c r="K120" s="203" t="s">
        <v>19</v>
      </c>
      <c r="L120" s="43"/>
      <c r="M120" s="208" t="s">
        <v>19</v>
      </c>
      <c r="N120" s="209" t="s">
        <v>46</v>
      </c>
      <c r="O120" s="84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0">
        <f>S120*H120</f>
        <v>0</v>
      </c>
      <c r="U120" s="211" t="s">
        <v>19</v>
      </c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2" t="s">
        <v>252</v>
      </c>
      <c r="AT120" s="212" t="s">
        <v>149</v>
      </c>
      <c r="AU120" s="212" t="s">
        <v>81</v>
      </c>
      <c r="AY120" s="16" t="s">
        <v>148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6" t="s">
        <v>153</v>
      </c>
      <c r="BK120" s="213">
        <f>ROUND(I120*H120,2)</f>
        <v>0</v>
      </c>
      <c r="BL120" s="16" t="s">
        <v>252</v>
      </c>
      <c r="BM120" s="212" t="s">
        <v>563</v>
      </c>
    </row>
    <row r="121" s="2" customFormat="1">
      <c r="A121" s="37"/>
      <c r="B121" s="38"/>
      <c r="C121" s="39"/>
      <c r="D121" s="214" t="s">
        <v>155</v>
      </c>
      <c r="E121" s="39"/>
      <c r="F121" s="215" t="s">
        <v>256</v>
      </c>
      <c r="G121" s="39"/>
      <c r="H121" s="39"/>
      <c r="I121" s="216"/>
      <c r="J121" s="39"/>
      <c r="K121" s="39"/>
      <c r="L121" s="43"/>
      <c r="M121" s="217"/>
      <c r="N121" s="218"/>
      <c r="O121" s="84"/>
      <c r="P121" s="84"/>
      <c r="Q121" s="84"/>
      <c r="R121" s="84"/>
      <c r="S121" s="84"/>
      <c r="T121" s="84"/>
      <c r="U121" s="85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155</v>
      </c>
      <c r="AU121" s="16" t="s">
        <v>81</v>
      </c>
    </row>
    <row r="122" s="2" customFormat="1" ht="55.5" customHeight="1">
      <c r="A122" s="37"/>
      <c r="B122" s="38"/>
      <c r="C122" s="201" t="s">
        <v>190</v>
      </c>
      <c r="D122" s="201" t="s">
        <v>149</v>
      </c>
      <c r="E122" s="202" t="s">
        <v>259</v>
      </c>
      <c r="F122" s="203" t="s">
        <v>260</v>
      </c>
      <c r="G122" s="204" t="s">
        <v>173</v>
      </c>
      <c r="H122" s="205">
        <v>5</v>
      </c>
      <c r="I122" s="206"/>
      <c r="J122" s="207">
        <f>ROUND(I122*H122,2)</f>
        <v>0</v>
      </c>
      <c r="K122" s="203" t="s">
        <v>19</v>
      </c>
      <c r="L122" s="43"/>
      <c r="M122" s="208" t="s">
        <v>19</v>
      </c>
      <c r="N122" s="209" t="s">
        <v>46</v>
      </c>
      <c r="O122" s="84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0">
        <f>S122*H122</f>
        <v>0</v>
      </c>
      <c r="U122" s="211" t="s">
        <v>19</v>
      </c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2" t="s">
        <v>252</v>
      </c>
      <c r="AT122" s="212" t="s">
        <v>149</v>
      </c>
      <c r="AU122" s="212" t="s">
        <v>81</v>
      </c>
      <c r="AY122" s="16" t="s">
        <v>148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6" t="s">
        <v>153</v>
      </c>
      <c r="BK122" s="213">
        <f>ROUND(I122*H122,2)</f>
        <v>0</v>
      </c>
      <c r="BL122" s="16" t="s">
        <v>252</v>
      </c>
      <c r="BM122" s="212" t="s">
        <v>564</v>
      </c>
    </row>
    <row r="123" s="2" customFormat="1">
      <c r="A123" s="37"/>
      <c r="B123" s="38"/>
      <c r="C123" s="39"/>
      <c r="D123" s="214" t="s">
        <v>155</v>
      </c>
      <c r="E123" s="39"/>
      <c r="F123" s="215" t="s">
        <v>260</v>
      </c>
      <c r="G123" s="39"/>
      <c r="H123" s="39"/>
      <c r="I123" s="216"/>
      <c r="J123" s="39"/>
      <c r="K123" s="39"/>
      <c r="L123" s="43"/>
      <c r="M123" s="217"/>
      <c r="N123" s="218"/>
      <c r="O123" s="84"/>
      <c r="P123" s="84"/>
      <c r="Q123" s="84"/>
      <c r="R123" s="84"/>
      <c r="S123" s="84"/>
      <c r="T123" s="84"/>
      <c r="U123" s="85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155</v>
      </c>
      <c r="AU123" s="16" t="s">
        <v>81</v>
      </c>
    </row>
    <row r="124" s="2" customFormat="1" ht="16.5" customHeight="1">
      <c r="A124" s="37"/>
      <c r="B124" s="38"/>
      <c r="C124" s="201" t="s">
        <v>226</v>
      </c>
      <c r="D124" s="201" t="s">
        <v>149</v>
      </c>
      <c r="E124" s="202" t="s">
        <v>249</v>
      </c>
      <c r="F124" s="203" t="s">
        <v>250</v>
      </c>
      <c r="G124" s="204" t="s">
        <v>251</v>
      </c>
      <c r="H124" s="205">
        <v>1</v>
      </c>
      <c r="I124" s="206"/>
      <c r="J124" s="207">
        <f>ROUND(I124*H124,2)</f>
        <v>0</v>
      </c>
      <c r="K124" s="203" t="s">
        <v>19</v>
      </c>
      <c r="L124" s="43"/>
      <c r="M124" s="208" t="s">
        <v>19</v>
      </c>
      <c r="N124" s="209" t="s">
        <v>46</v>
      </c>
      <c r="O124" s="84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0">
        <f>S124*H124</f>
        <v>0</v>
      </c>
      <c r="U124" s="211" t="s">
        <v>19</v>
      </c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2" t="s">
        <v>252</v>
      </c>
      <c r="AT124" s="212" t="s">
        <v>149</v>
      </c>
      <c r="AU124" s="212" t="s">
        <v>81</v>
      </c>
      <c r="AY124" s="16" t="s">
        <v>148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6" t="s">
        <v>153</v>
      </c>
      <c r="BK124" s="213">
        <f>ROUND(I124*H124,2)</f>
        <v>0</v>
      </c>
      <c r="BL124" s="16" t="s">
        <v>252</v>
      </c>
      <c r="BM124" s="212" t="s">
        <v>565</v>
      </c>
    </row>
    <row r="125" s="2" customFormat="1">
      <c r="A125" s="37"/>
      <c r="B125" s="38"/>
      <c r="C125" s="39"/>
      <c r="D125" s="214" t="s">
        <v>155</v>
      </c>
      <c r="E125" s="39"/>
      <c r="F125" s="215" t="s">
        <v>250</v>
      </c>
      <c r="G125" s="39"/>
      <c r="H125" s="39"/>
      <c r="I125" s="216"/>
      <c r="J125" s="39"/>
      <c r="K125" s="39"/>
      <c r="L125" s="43"/>
      <c r="M125" s="217"/>
      <c r="N125" s="218"/>
      <c r="O125" s="84"/>
      <c r="P125" s="84"/>
      <c r="Q125" s="84"/>
      <c r="R125" s="84"/>
      <c r="S125" s="84"/>
      <c r="T125" s="84"/>
      <c r="U125" s="85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155</v>
      </c>
      <c r="AU125" s="16" t="s">
        <v>81</v>
      </c>
    </row>
    <row r="126" s="2" customFormat="1" ht="16.5" customHeight="1">
      <c r="A126" s="37"/>
      <c r="B126" s="38"/>
      <c r="C126" s="201" t="s">
        <v>231</v>
      </c>
      <c r="D126" s="201" t="s">
        <v>149</v>
      </c>
      <c r="E126" s="202" t="s">
        <v>263</v>
      </c>
      <c r="F126" s="203" t="s">
        <v>264</v>
      </c>
      <c r="G126" s="204" t="s">
        <v>251</v>
      </c>
      <c r="H126" s="205">
        <v>1</v>
      </c>
      <c r="I126" s="206"/>
      <c r="J126" s="207">
        <f>ROUND(I126*H126,2)</f>
        <v>0</v>
      </c>
      <c r="K126" s="203" t="s">
        <v>19</v>
      </c>
      <c r="L126" s="43"/>
      <c r="M126" s="208" t="s">
        <v>19</v>
      </c>
      <c r="N126" s="209" t="s">
        <v>46</v>
      </c>
      <c r="O126" s="84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0">
        <f>S126*H126</f>
        <v>0</v>
      </c>
      <c r="U126" s="211" t="s">
        <v>19</v>
      </c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2" t="s">
        <v>252</v>
      </c>
      <c r="AT126" s="212" t="s">
        <v>149</v>
      </c>
      <c r="AU126" s="212" t="s">
        <v>81</v>
      </c>
      <c r="AY126" s="16" t="s">
        <v>148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6" t="s">
        <v>153</v>
      </c>
      <c r="BK126" s="213">
        <f>ROUND(I126*H126,2)</f>
        <v>0</v>
      </c>
      <c r="BL126" s="16" t="s">
        <v>252</v>
      </c>
      <c r="BM126" s="212" t="s">
        <v>566</v>
      </c>
    </row>
    <row r="127" s="2" customFormat="1">
      <c r="A127" s="37"/>
      <c r="B127" s="38"/>
      <c r="C127" s="39"/>
      <c r="D127" s="214" t="s">
        <v>155</v>
      </c>
      <c r="E127" s="39"/>
      <c r="F127" s="215" t="s">
        <v>264</v>
      </c>
      <c r="G127" s="39"/>
      <c r="H127" s="39"/>
      <c r="I127" s="216"/>
      <c r="J127" s="39"/>
      <c r="K127" s="39"/>
      <c r="L127" s="43"/>
      <c r="M127" s="217"/>
      <c r="N127" s="218"/>
      <c r="O127" s="84"/>
      <c r="P127" s="84"/>
      <c r="Q127" s="84"/>
      <c r="R127" s="84"/>
      <c r="S127" s="84"/>
      <c r="T127" s="84"/>
      <c r="U127" s="85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155</v>
      </c>
      <c r="AU127" s="16" t="s">
        <v>81</v>
      </c>
    </row>
    <row r="128" s="2" customFormat="1" ht="33" customHeight="1">
      <c r="A128" s="37"/>
      <c r="B128" s="38"/>
      <c r="C128" s="201" t="s">
        <v>235</v>
      </c>
      <c r="D128" s="201" t="s">
        <v>149</v>
      </c>
      <c r="E128" s="202" t="s">
        <v>267</v>
      </c>
      <c r="F128" s="203" t="s">
        <v>268</v>
      </c>
      <c r="G128" s="204" t="s">
        <v>251</v>
      </c>
      <c r="H128" s="205">
        <v>1</v>
      </c>
      <c r="I128" s="206"/>
      <c r="J128" s="207">
        <f>ROUND(I128*H128,2)</f>
        <v>0</v>
      </c>
      <c r="K128" s="203" t="s">
        <v>19</v>
      </c>
      <c r="L128" s="43"/>
      <c r="M128" s="208" t="s">
        <v>19</v>
      </c>
      <c r="N128" s="209" t="s">
        <v>46</v>
      </c>
      <c r="O128" s="84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0">
        <f>S128*H128</f>
        <v>0</v>
      </c>
      <c r="U128" s="211" t="s">
        <v>19</v>
      </c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2" t="s">
        <v>252</v>
      </c>
      <c r="AT128" s="212" t="s">
        <v>149</v>
      </c>
      <c r="AU128" s="212" t="s">
        <v>81</v>
      </c>
      <c r="AY128" s="16" t="s">
        <v>148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6" t="s">
        <v>153</v>
      </c>
      <c r="BK128" s="213">
        <f>ROUND(I128*H128,2)</f>
        <v>0</v>
      </c>
      <c r="BL128" s="16" t="s">
        <v>252</v>
      </c>
      <c r="BM128" s="212" t="s">
        <v>567</v>
      </c>
    </row>
    <row r="129" s="2" customFormat="1">
      <c r="A129" s="37"/>
      <c r="B129" s="38"/>
      <c r="C129" s="39"/>
      <c r="D129" s="214" t="s">
        <v>155</v>
      </c>
      <c r="E129" s="39"/>
      <c r="F129" s="215" t="s">
        <v>268</v>
      </c>
      <c r="G129" s="39"/>
      <c r="H129" s="39"/>
      <c r="I129" s="216"/>
      <c r="J129" s="39"/>
      <c r="K129" s="39"/>
      <c r="L129" s="43"/>
      <c r="M129" s="217"/>
      <c r="N129" s="218"/>
      <c r="O129" s="84"/>
      <c r="P129" s="84"/>
      <c r="Q129" s="84"/>
      <c r="R129" s="84"/>
      <c r="S129" s="84"/>
      <c r="T129" s="84"/>
      <c r="U129" s="85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155</v>
      </c>
      <c r="AU129" s="16" t="s">
        <v>81</v>
      </c>
    </row>
    <row r="130" s="2" customFormat="1" ht="16.5" customHeight="1">
      <c r="A130" s="37"/>
      <c r="B130" s="38"/>
      <c r="C130" s="201" t="s">
        <v>239</v>
      </c>
      <c r="D130" s="201" t="s">
        <v>149</v>
      </c>
      <c r="E130" s="202" t="s">
        <v>271</v>
      </c>
      <c r="F130" s="203" t="s">
        <v>272</v>
      </c>
      <c r="G130" s="204" t="s">
        <v>251</v>
      </c>
      <c r="H130" s="205">
        <v>1</v>
      </c>
      <c r="I130" s="206"/>
      <c r="J130" s="207">
        <f>ROUND(I130*H130,2)</f>
        <v>0</v>
      </c>
      <c r="K130" s="203" t="s">
        <v>19</v>
      </c>
      <c r="L130" s="43"/>
      <c r="M130" s="208" t="s">
        <v>19</v>
      </c>
      <c r="N130" s="209" t="s">
        <v>46</v>
      </c>
      <c r="O130" s="84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0">
        <f>S130*H130</f>
        <v>0</v>
      </c>
      <c r="U130" s="211" t="s">
        <v>19</v>
      </c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2" t="s">
        <v>252</v>
      </c>
      <c r="AT130" s="212" t="s">
        <v>149</v>
      </c>
      <c r="AU130" s="212" t="s">
        <v>81</v>
      </c>
      <c r="AY130" s="16" t="s">
        <v>148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6" t="s">
        <v>153</v>
      </c>
      <c r="BK130" s="213">
        <f>ROUND(I130*H130,2)</f>
        <v>0</v>
      </c>
      <c r="BL130" s="16" t="s">
        <v>252</v>
      </c>
      <c r="BM130" s="212" t="s">
        <v>568</v>
      </c>
    </row>
    <row r="131" s="2" customFormat="1">
      <c r="A131" s="37"/>
      <c r="B131" s="38"/>
      <c r="C131" s="39"/>
      <c r="D131" s="214" t="s">
        <v>155</v>
      </c>
      <c r="E131" s="39"/>
      <c r="F131" s="215" t="s">
        <v>272</v>
      </c>
      <c r="G131" s="39"/>
      <c r="H131" s="39"/>
      <c r="I131" s="216"/>
      <c r="J131" s="39"/>
      <c r="K131" s="39"/>
      <c r="L131" s="43"/>
      <c r="M131" s="217"/>
      <c r="N131" s="218"/>
      <c r="O131" s="84"/>
      <c r="P131" s="84"/>
      <c r="Q131" s="84"/>
      <c r="R131" s="84"/>
      <c r="S131" s="84"/>
      <c r="T131" s="84"/>
      <c r="U131" s="85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155</v>
      </c>
      <c r="AU131" s="16" t="s">
        <v>81</v>
      </c>
    </row>
    <row r="132" s="2" customFormat="1" ht="21.75" customHeight="1">
      <c r="A132" s="37"/>
      <c r="B132" s="38"/>
      <c r="C132" s="201" t="s">
        <v>7</v>
      </c>
      <c r="D132" s="201" t="s">
        <v>149</v>
      </c>
      <c r="E132" s="202" t="s">
        <v>275</v>
      </c>
      <c r="F132" s="203" t="s">
        <v>276</v>
      </c>
      <c r="G132" s="204" t="s">
        <v>251</v>
      </c>
      <c r="H132" s="205">
        <v>1</v>
      </c>
      <c r="I132" s="206"/>
      <c r="J132" s="207">
        <f>ROUND(I132*H132,2)</f>
        <v>0</v>
      </c>
      <c r="K132" s="203" t="s">
        <v>19</v>
      </c>
      <c r="L132" s="43"/>
      <c r="M132" s="208" t="s">
        <v>19</v>
      </c>
      <c r="N132" s="209" t="s">
        <v>46</v>
      </c>
      <c r="O132" s="84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0">
        <f>S132*H132</f>
        <v>0</v>
      </c>
      <c r="U132" s="211" t="s">
        <v>19</v>
      </c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2" t="s">
        <v>252</v>
      </c>
      <c r="AT132" s="212" t="s">
        <v>149</v>
      </c>
      <c r="AU132" s="212" t="s">
        <v>81</v>
      </c>
      <c r="AY132" s="16" t="s">
        <v>148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6" t="s">
        <v>153</v>
      </c>
      <c r="BK132" s="213">
        <f>ROUND(I132*H132,2)</f>
        <v>0</v>
      </c>
      <c r="BL132" s="16" t="s">
        <v>252</v>
      </c>
      <c r="BM132" s="212" t="s">
        <v>569</v>
      </c>
    </row>
    <row r="133" s="2" customFormat="1">
      <c r="A133" s="37"/>
      <c r="B133" s="38"/>
      <c r="C133" s="39"/>
      <c r="D133" s="214" t="s">
        <v>155</v>
      </c>
      <c r="E133" s="39"/>
      <c r="F133" s="215" t="s">
        <v>276</v>
      </c>
      <c r="G133" s="39"/>
      <c r="H133" s="39"/>
      <c r="I133" s="216"/>
      <c r="J133" s="39"/>
      <c r="K133" s="39"/>
      <c r="L133" s="43"/>
      <c r="M133" s="217"/>
      <c r="N133" s="218"/>
      <c r="O133" s="84"/>
      <c r="P133" s="84"/>
      <c r="Q133" s="84"/>
      <c r="R133" s="84"/>
      <c r="S133" s="84"/>
      <c r="T133" s="84"/>
      <c r="U133" s="85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155</v>
      </c>
      <c r="AU133" s="16" t="s">
        <v>81</v>
      </c>
    </row>
    <row r="134" s="2" customFormat="1" ht="37.8" customHeight="1">
      <c r="A134" s="37"/>
      <c r="B134" s="38"/>
      <c r="C134" s="201" t="s">
        <v>254</v>
      </c>
      <c r="D134" s="201" t="s">
        <v>149</v>
      </c>
      <c r="E134" s="202" t="s">
        <v>279</v>
      </c>
      <c r="F134" s="203" t="s">
        <v>280</v>
      </c>
      <c r="G134" s="204" t="s">
        <v>251</v>
      </c>
      <c r="H134" s="205">
        <v>1</v>
      </c>
      <c r="I134" s="206"/>
      <c r="J134" s="207">
        <f>ROUND(I134*H134,2)</f>
        <v>0</v>
      </c>
      <c r="K134" s="203" t="s">
        <v>19</v>
      </c>
      <c r="L134" s="43"/>
      <c r="M134" s="208" t="s">
        <v>19</v>
      </c>
      <c r="N134" s="209" t="s">
        <v>46</v>
      </c>
      <c r="O134" s="84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0">
        <f>S134*H134</f>
        <v>0</v>
      </c>
      <c r="U134" s="211" t="s">
        <v>19</v>
      </c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2" t="s">
        <v>252</v>
      </c>
      <c r="AT134" s="212" t="s">
        <v>149</v>
      </c>
      <c r="AU134" s="212" t="s">
        <v>81</v>
      </c>
      <c r="AY134" s="16" t="s">
        <v>148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6" t="s">
        <v>153</v>
      </c>
      <c r="BK134" s="213">
        <f>ROUND(I134*H134,2)</f>
        <v>0</v>
      </c>
      <c r="BL134" s="16" t="s">
        <v>252</v>
      </c>
      <c r="BM134" s="212" t="s">
        <v>570</v>
      </c>
    </row>
    <row r="135" s="2" customFormat="1">
      <c r="A135" s="37"/>
      <c r="B135" s="38"/>
      <c r="C135" s="39"/>
      <c r="D135" s="214" t="s">
        <v>155</v>
      </c>
      <c r="E135" s="39"/>
      <c r="F135" s="215" t="s">
        <v>280</v>
      </c>
      <c r="G135" s="39"/>
      <c r="H135" s="39"/>
      <c r="I135" s="216"/>
      <c r="J135" s="39"/>
      <c r="K135" s="39"/>
      <c r="L135" s="43"/>
      <c r="M135" s="217"/>
      <c r="N135" s="218"/>
      <c r="O135" s="84"/>
      <c r="P135" s="84"/>
      <c r="Q135" s="84"/>
      <c r="R135" s="84"/>
      <c r="S135" s="84"/>
      <c r="T135" s="84"/>
      <c r="U135" s="85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155</v>
      </c>
      <c r="AU135" s="16" t="s">
        <v>81</v>
      </c>
    </row>
    <row r="136" s="2" customFormat="1" ht="21.75" customHeight="1">
      <c r="A136" s="37"/>
      <c r="B136" s="38"/>
      <c r="C136" s="201" t="s">
        <v>258</v>
      </c>
      <c r="D136" s="201" t="s">
        <v>149</v>
      </c>
      <c r="E136" s="202" t="s">
        <v>283</v>
      </c>
      <c r="F136" s="203" t="s">
        <v>284</v>
      </c>
      <c r="G136" s="204" t="s">
        <v>251</v>
      </c>
      <c r="H136" s="205">
        <v>1</v>
      </c>
      <c r="I136" s="206"/>
      <c r="J136" s="207">
        <f>ROUND(I136*H136,2)</f>
        <v>0</v>
      </c>
      <c r="K136" s="203" t="s">
        <v>19</v>
      </c>
      <c r="L136" s="43"/>
      <c r="M136" s="208" t="s">
        <v>19</v>
      </c>
      <c r="N136" s="209" t="s">
        <v>46</v>
      </c>
      <c r="O136" s="84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0">
        <f>S136*H136</f>
        <v>0</v>
      </c>
      <c r="U136" s="211" t="s">
        <v>19</v>
      </c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2" t="s">
        <v>252</v>
      </c>
      <c r="AT136" s="212" t="s">
        <v>149</v>
      </c>
      <c r="AU136" s="212" t="s">
        <v>81</v>
      </c>
      <c r="AY136" s="16" t="s">
        <v>148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6" t="s">
        <v>153</v>
      </c>
      <c r="BK136" s="213">
        <f>ROUND(I136*H136,2)</f>
        <v>0</v>
      </c>
      <c r="BL136" s="16" t="s">
        <v>252</v>
      </c>
      <c r="BM136" s="212" t="s">
        <v>571</v>
      </c>
    </row>
    <row r="137" s="2" customFormat="1">
      <c r="A137" s="37"/>
      <c r="B137" s="38"/>
      <c r="C137" s="39"/>
      <c r="D137" s="214" t="s">
        <v>155</v>
      </c>
      <c r="E137" s="39"/>
      <c r="F137" s="215" t="s">
        <v>284</v>
      </c>
      <c r="G137" s="39"/>
      <c r="H137" s="39"/>
      <c r="I137" s="216"/>
      <c r="J137" s="39"/>
      <c r="K137" s="39"/>
      <c r="L137" s="43"/>
      <c r="M137" s="217"/>
      <c r="N137" s="218"/>
      <c r="O137" s="84"/>
      <c r="P137" s="84"/>
      <c r="Q137" s="84"/>
      <c r="R137" s="84"/>
      <c r="S137" s="84"/>
      <c r="T137" s="84"/>
      <c r="U137" s="85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155</v>
      </c>
      <c r="AU137" s="16" t="s">
        <v>81</v>
      </c>
    </row>
    <row r="138" s="2" customFormat="1" ht="24.15" customHeight="1">
      <c r="A138" s="37"/>
      <c r="B138" s="38"/>
      <c r="C138" s="201" t="s">
        <v>262</v>
      </c>
      <c r="D138" s="201" t="s">
        <v>149</v>
      </c>
      <c r="E138" s="202" t="s">
        <v>287</v>
      </c>
      <c r="F138" s="203" t="s">
        <v>288</v>
      </c>
      <c r="G138" s="204" t="s">
        <v>251</v>
      </c>
      <c r="H138" s="205">
        <v>1</v>
      </c>
      <c r="I138" s="206"/>
      <c r="J138" s="207">
        <f>ROUND(I138*H138,2)</f>
        <v>0</v>
      </c>
      <c r="K138" s="203" t="s">
        <v>19</v>
      </c>
      <c r="L138" s="43"/>
      <c r="M138" s="208" t="s">
        <v>19</v>
      </c>
      <c r="N138" s="209" t="s">
        <v>46</v>
      </c>
      <c r="O138" s="84"/>
      <c r="P138" s="210">
        <f>O138*H138</f>
        <v>0</v>
      </c>
      <c r="Q138" s="210">
        <v>0</v>
      </c>
      <c r="R138" s="210">
        <f>Q138*H138</f>
        <v>0</v>
      </c>
      <c r="S138" s="210">
        <v>0</v>
      </c>
      <c r="T138" s="210">
        <f>S138*H138</f>
        <v>0</v>
      </c>
      <c r="U138" s="211" t="s">
        <v>19</v>
      </c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2" t="s">
        <v>252</v>
      </c>
      <c r="AT138" s="212" t="s">
        <v>149</v>
      </c>
      <c r="AU138" s="212" t="s">
        <v>81</v>
      </c>
      <c r="AY138" s="16" t="s">
        <v>148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16" t="s">
        <v>153</v>
      </c>
      <c r="BK138" s="213">
        <f>ROUND(I138*H138,2)</f>
        <v>0</v>
      </c>
      <c r="BL138" s="16" t="s">
        <v>252</v>
      </c>
      <c r="BM138" s="212" t="s">
        <v>572</v>
      </c>
    </row>
    <row r="139" s="2" customFormat="1">
      <c r="A139" s="37"/>
      <c r="B139" s="38"/>
      <c r="C139" s="39"/>
      <c r="D139" s="214" t="s">
        <v>155</v>
      </c>
      <c r="E139" s="39"/>
      <c r="F139" s="215" t="s">
        <v>288</v>
      </c>
      <c r="G139" s="39"/>
      <c r="H139" s="39"/>
      <c r="I139" s="216"/>
      <c r="J139" s="39"/>
      <c r="K139" s="39"/>
      <c r="L139" s="43"/>
      <c r="M139" s="217"/>
      <c r="N139" s="218"/>
      <c r="O139" s="84"/>
      <c r="P139" s="84"/>
      <c r="Q139" s="84"/>
      <c r="R139" s="84"/>
      <c r="S139" s="84"/>
      <c r="T139" s="84"/>
      <c r="U139" s="85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155</v>
      </c>
      <c r="AU139" s="16" t="s">
        <v>81</v>
      </c>
    </row>
    <row r="140" s="2" customFormat="1" ht="16.5" customHeight="1">
      <c r="A140" s="37"/>
      <c r="B140" s="38"/>
      <c r="C140" s="201" t="s">
        <v>266</v>
      </c>
      <c r="D140" s="201" t="s">
        <v>149</v>
      </c>
      <c r="E140" s="202" t="s">
        <v>291</v>
      </c>
      <c r="F140" s="203" t="s">
        <v>292</v>
      </c>
      <c r="G140" s="204" t="s">
        <v>251</v>
      </c>
      <c r="H140" s="205">
        <v>1</v>
      </c>
      <c r="I140" s="206"/>
      <c r="J140" s="207">
        <f>ROUND(I140*H140,2)</f>
        <v>0</v>
      </c>
      <c r="K140" s="203" t="s">
        <v>19</v>
      </c>
      <c r="L140" s="43"/>
      <c r="M140" s="208" t="s">
        <v>19</v>
      </c>
      <c r="N140" s="209" t="s">
        <v>46</v>
      </c>
      <c r="O140" s="84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0">
        <f>S140*H140</f>
        <v>0</v>
      </c>
      <c r="U140" s="211" t="s">
        <v>19</v>
      </c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2" t="s">
        <v>252</v>
      </c>
      <c r="AT140" s="212" t="s">
        <v>149</v>
      </c>
      <c r="AU140" s="212" t="s">
        <v>81</v>
      </c>
      <c r="AY140" s="16" t="s">
        <v>148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16" t="s">
        <v>153</v>
      </c>
      <c r="BK140" s="213">
        <f>ROUND(I140*H140,2)</f>
        <v>0</v>
      </c>
      <c r="BL140" s="16" t="s">
        <v>252</v>
      </c>
      <c r="BM140" s="212" t="s">
        <v>573</v>
      </c>
    </row>
    <row r="141" s="2" customFormat="1">
      <c r="A141" s="37"/>
      <c r="B141" s="38"/>
      <c r="C141" s="39"/>
      <c r="D141" s="214" t="s">
        <v>155</v>
      </c>
      <c r="E141" s="39"/>
      <c r="F141" s="215" t="s">
        <v>292</v>
      </c>
      <c r="G141" s="39"/>
      <c r="H141" s="39"/>
      <c r="I141" s="216"/>
      <c r="J141" s="39"/>
      <c r="K141" s="39"/>
      <c r="L141" s="43"/>
      <c r="M141" s="217"/>
      <c r="N141" s="218"/>
      <c r="O141" s="84"/>
      <c r="P141" s="84"/>
      <c r="Q141" s="84"/>
      <c r="R141" s="84"/>
      <c r="S141" s="84"/>
      <c r="T141" s="84"/>
      <c r="U141" s="85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155</v>
      </c>
      <c r="AU141" s="16" t="s">
        <v>81</v>
      </c>
    </row>
    <row r="142" s="2" customFormat="1" ht="16.5" customHeight="1">
      <c r="A142" s="37"/>
      <c r="B142" s="38"/>
      <c r="C142" s="201" t="s">
        <v>270</v>
      </c>
      <c r="D142" s="201" t="s">
        <v>149</v>
      </c>
      <c r="E142" s="202" t="s">
        <v>294</v>
      </c>
      <c r="F142" s="203" t="s">
        <v>295</v>
      </c>
      <c r="G142" s="204" t="s">
        <v>251</v>
      </c>
      <c r="H142" s="205">
        <v>1</v>
      </c>
      <c r="I142" s="206"/>
      <c r="J142" s="207">
        <f>ROUND(I142*H142,2)</f>
        <v>0</v>
      </c>
      <c r="K142" s="203" t="s">
        <v>19</v>
      </c>
      <c r="L142" s="43"/>
      <c r="M142" s="208" t="s">
        <v>19</v>
      </c>
      <c r="N142" s="209" t="s">
        <v>46</v>
      </c>
      <c r="O142" s="84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0">
        <f>S142*H142</f>
        <v>0</v>
      </c>
      <c r="U142" s="211" t="s">
        <v>19</v>
      </c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2" t="s">
        <v>252</v>
      </c>
      <c r="AT142" s="212" t="s">
        <v>149</v>
      </c>
      <c r="AU142" s="212" t="s">
        <v>81</v>
      </c>
      <c r="AY142" s="16" t="s">
        <v>148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6" t="s">
        <v>153</v>
      </c>
      <c r="BK142" s="213">
        <f>ROUND(I142*H142,2)</f>
        <v>0</v>
      </c>
      <c r="BL142" s="16" t="s">
        <v>252</v>
      </c>
      <c r="BM142" s="212" t="s">
        <v>574</v>
      </c>
    </row>
    <row r="143" s="2" customFormat="1">
      <c r="A143" s="37"/>
      <c r="B143" s="38"/>
      <c r="C143" s="39"/>
      <c r="D143" s="214" t="s">
        <v>155</v>
      </c>
      <c r="E143" s="39"/>
      <c r="F143" s="215" t="s">
        <v>295</v>
      </c>
      <c r="G143" s="39"/>
      <c r="H143" s="39"/>
      <c r="I143" s="216"/>
      <c r="J143" s="39"/>
      <c r="K143" s="39"/>
      <c r="L143" s="43"/>
      <c r="M143" s="217"/>
      <c r="N143" s="218"/>
      <c r="O143" s="84"/>
      <c r="P143" s="84"/>
      <c r="Q143" s="84"/>
      <c r="R143" s="84"/>
      <c r="S143" s="84"/>
      <c r="T143" s="84"/>
      <c r="U143" s="85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155</v>
      </c>
      <c r="AU143" s="16" t="s">
        <v>81</v>
      </c>
    </row>
    <row r="144" s="2" customFormat="1" ht="16.5" customHeight="1">
      <c r="A144" s="37"/>
      <c r="B144" s="38"/>
      <c r="C144" s="201" t="s">
        <v>274</v>
      </c>
      <c r="D144" s="201" t="s">
        <v>149</v>
      </c>
      <c r="E144" s="202" t="s">
        <v>298</v>
      </c>
      <c r="F144" s="203" t="s">
        <v>299</v>
      </c>
      <c r="G144" s="204" t="s">
        <v>251</v>
      </c>
      <c r="H144" s="205">
        <v>1</v>
      </c>
      <c r="I144" s="206"/>
      <c r="J144" s="207">
        <f>ROUND(I144*H144,2)</f>
        <v>0</v>
      </c>
      <c r="K144" s="203" t="s">
        <v>19</v>
      </c>
      <c r="L144" s="43"/>
      <c r="M144" s="208" t="s">
        <v>19</v>
      </c>
      <c r="N144" s="209" t="s">
        <v>46</v>
      </c>
      <c r="O144" s="84"/>
      <c r="P144" s="210">
        <f>O144*H144</f>
        <v>0</v>
      </c>
      <c r="Q144" s="210">
        <v>0</v>
      </c>
      <c r="R144" s="210">
        <f>Q144*H144</f>
        <v>0</v>
      </c>
      <c r="S144" s="210">
        <v>0</v>
      </c>
      <c r="T144" s="210">
        <f>S144*H144</f>
        <v>0</v>
      </c>
      <c r="U144" s="211" t="s">
        <v>19</v>
      </c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2" t="s">
        <v>252</v>
      </c>
      <c r="AT144" s="212" t="s">
        <v>149</v>
      </c>
      <c r="AU144" s="212" t="s">
        <v>81</v>
      </c>
      <c r="AY144" s="16" t="s">
        <v>148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16" t="s">
        <v>153</v>
      </c>
      <c r="BK144" s="213">
        <f>ROUND(I144*H144,2)</f>
        <v>0</v>
      </c>
      <c r="BL144" s="16" t="s">
        <v>252</v>
      </c>
      <c r="BM144" s="212" t="s">
        <v>575</v>
      </c>
    </row>
    <row r="145" s="2" customFormat="1">
      <c r="A145" s="37"/>
      <c r="B145" s="38"/>
      <c r="C145" s="39"/>
      <c r="D145" s="214" t="s">
        <v>155</v>
      </c>
      <c r="E145" s="39"/>
      <c r="F145" s="215" t="s">
        <v>299</v>
      </c>
      <c r="G145" s="39"/>
      <c r="H145" s="39"/>
      <c r="I145" s="216"/>
      <c r="J145" s="39"/>
      <c r="K145" s="39"/>
      <c r="L145" s="43"/>
      <c r="M145" s="217"/>
      <c r="N145" s="218"/>
      <c r="O145" s="84"/>
      <c r="P145" s="84"/>
      <c r="Q145" s="84"/>
      <c r="R145" s="84"/>
      <c r="S145" s="84"/>
      <c r="T145" s="84"/>
      <c r="U145" s="85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155</v>
      </c>
      <c r="AU145" s="16" t="s">
        <v>81</v>
      </c>
    </row>
    <row r="146" s="2" customFormat="1" ht="33" customHeight="1">
      <c r="A146" s="37"/>
      <c r="B146" s="38"/>
      <c r="C146" s="201" t="s">
        <v>278</v>
      </c>
      <c r="D146" s="201" t="s">
        <v>149</v>
      </c>
      <c r="E146" s="202" t="s">
        <v>302</v>
      </c>
      <c r="F146" s="203" t="s">
        <v>303</v>
      </c>
      <c r="G146" s="204" t="s">
        <v>251</v>
      </c>
      <c r="H146" s="205">
        <v>1</v>
      </c>
      <c r="I146" s="206"/>
      <c r="J146" s="207">
        <f>ROUND(I146*H146,2)</f>
        <v>0</v>
      </c>
      <c r="K146" s="203" t="s">
        <v>19</v>
      </c>
      <c r="L146" s="43"/>
      <c r="M146" s="208" t="s">
        <v>19</v>
      </c>
      <c r="N146" s="209" t="s">
        <v>46</v>
      </c>
      <c r="O146" s="84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0">
        <f>S146*H146</f>
        <v>0</v>
      </c>
      <c r="U146" s="211" t="s">
        <v>19</v>
      </c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2" t="s">
        <v>252</v>
      </c>
      <c r="AT146" s="212" t="s">
        <v>149</v>
      </c>
      <c r="AU146" s="212" t="s">
        <v>81</v>
      </c>
      <c r="AY146" s="16" t="s">
        <v>148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6" t="s">
        <v>153</v>
      </c>
      <c r="BK146" s="213">
        <f>ROUND(I146*H146,2)</f>
        <v>0</v>
      </c>
      <c r="BL146" s="16" t="s">
        <v>252</v>
      </c>
      <c r="BM146" s="212" t="s">
        <v>576</v>
      </c>
    </row>
    <row r="147" s="2" customFormat="1">
      <c r="A147" s="37"/>
      <c r="B147" s="38"/>
      <c r="C147" s="39"/>
      <c r="D147" s="214" t="s">
        <v>155</v>
      </c>
      <c r="E147" s="39"/>
      <c r="F147" s="215" t="s">
        <v>303</v>
      </c>
      <c r="G147" s="39"/>
      <c r="H147" s="39"/>
      <c r="I147" s="216"/>
      <c r="J147" s="39"/>
      <c r="K147" s="39"/>
      <c r="L147" s="43"/>
      <c r="M147" s="217"/>
      <c r="N147" s="218"/>
      <c r="O147" s="84"/>
      <c r="P147" s="84"/>
      <c r="Q147" s="84"/>
      <c r="R147" s="84"/>
      <c r="S147" s="84"/>
      <c r="T147" s="84"/>
      <c r="U147" s="85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155</v>
      </c>
      <c r="AU147" s="16" t="s">
        <v>81</v>
      </c>
    </row>
    <row r="148" s="2" customFormat="1" ht="16.5" customHeight="1">
      <c r="A148" s="37"/>
      <c r="B148" s="38"/>
      <c r="C148" s="201" t="s">
        <v>282</v>
      </c>
      <c r="D148" s="201" t="s">
        <v>149</v>
      </c>
      <c r="E148" s="202" t="s">
        <v>306</v>
      </c>
      <c r="F148" s="203" t="s">
        <v>307</v>
      </c>
      <c r="G148" s="204" t="s">
        <v>251</v>
      </c>
      <c r="H148" s="205">
        <v>1</v>
      </c>
      <c r="I148" s="206"/>
      <c r="J148" s="207">
        <f>ROUND(I148*H148,2)</f>
        <v>0</v>
      </c>
      <c r="K148" s="203" t="s">
        <v>19</v>
      </c>
      <c r="L148" s="43"/>
      <c r="M148" s="208" t="s">
        <v>19</v>
      </c>
      <c r="N148" s="209" t="s">
        <v>46</v>
      </c>
      <c r="O148" s="84"/>
      <c r="P148" s="210">
        <f>O148*H148</f>
        <v>0</v>
      </c>
      <c r="Q148" s="210">
        <v>0</v>
      </c>
      <c r="R148" s="210">
        <f>Q148*H148</f>
        <v>0</v>
      </c>
      <c r="S148" s="210">
        <v>0</v>
      </c>
      <c r="T148" s="210">
        <f>S148*H148</f>
        <v>0</v>
      </c>
      <c r="U148" s="211" t="s">
        <v>19</v>
      </c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2" t="s">
        <v>252</v>
      </c>
      <c r="AT148" s="212" t="s">
        <v>149</v>
      </c>
      <c r="AU148" s="212" t="s">
        <v>81</v>
      </c>
      <c r="AY148" s="16" t="s">
        <v>148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16" t="s">
        <v>153</v>
      </c>
      <c r="BK148" s="213">
        <f>ROUND(I148*H148,2)</f>
        <v>0</v>
      </c>
      <c r="BL148" s="16" t="s">
        <v>252</v>
      </c>
      <c r="BM148" s="212" t="s">
        <v>577</v>
      </c>
    </row>
    <row r="149" s="2" customFormat="1">
      <c r="A149" s="37"/>
      <c r="B149" s="38"/>
      <c r="C149" s="39"/>
      <c r="D149" s="214" t="s">
        <v>155</v>
      </c>
      <c r="E149" s="39"/>
      <c r="F149" s="215" t="s">
        <v>307</v>
      </c>
      <c r="G149" s="39"/>
      <c r="H149" s="39"/>
      <c r="I149" s="216"/>
      <c r="J149" s="39"/>
      <c r="K149" s="39"/>
      <c r="L149" s="43"/>
      <c r="M149" s="253"/>
      <c r="N149" s="254"/>
      <c r="O149" s="255"/>
      <c r="P149" s="255"/>
      <c r="Q149" s="255"/>
      <c r="R149" s="255"/>
      <c r="S149" s="255"/>
      <c r="T149" s="255"/>
      <c r="U149" s="256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155</v>
      </c>
      <c r="AU149" s="16" t="s">
        <v>81</v>
      </c>
    </row>
    <row r="150" s="2" customFormat="1" ht="6.96" customHeight="1">
      <c r="A150" s="37"/>
      <c r="B150" s="59"/>
      <c r="C150" s="60"/>
      <c r="D150" s="60"/>
      <c r="E150" s="60"/>
      <c r="F150" s="60"/>
      <c r="G150" s="60"/>
      <c r="H150" s="60"/>
      <c r="I150" s="60"/>
      <c r="J150" s="60"/>
      <c r="K150" s="60"/>
      <c r="L150" s="43"/>
      <c r="M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</row>
  </sheetData>
  <sheetProtection sheet="1" autoFilter="0" formatColumns="0" formatRows="0" objects="1" scenarios="1" spinCount="100000" saltValue="zDFeF/Zw4Xs7zJB5trXjku3PWN5T3ZjkNgqN+pccHlIBNq+pMtQ1fnyecq2qhX1OlEq6vR4LU/Cy8Wm0MiBEEQ==" hashValue="SNxqbqxVBxp+hgywsuHn3jpImZpJxN4mjXpb0uBFUohO9/EaP4bhMk2NHVqflUxFp4tTJNEeDt0/eJwjibWIXA==" algorithmName="SHA-512" password="CC35"/>
  <autoFilter ref="C83:K149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110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83</v>
      </c>
    </row>
    <row r="4" s="1" customFormat="1" ht="24.96" customHeight="1">
      <c r="B4" s="19"/>
      <c r="D4" s="130" t="s">
        <v>119</v>
      </c>
      <c r="L4" s="19"/>
      <c r="M4" s="131" t="s">
        <v>10</v>
      </c>
      <c r="AT4" s="16" t="s">
        <v>35</v>
      </c>
    </row>
    <row r="5" s="1" customFormat="1" ht="6.96" customHeight="1">
      <c r="B5" s="19"/>
      <c r="L5" s="19"/>
    </row>
    <row r="6" s="1" customFormat="1" ht="12" customHeight="1">
      <c r="B6" s="19"/>
      <c r="D6" s="132" t="s">
        <v>16</v>
      </c>
      <c r="L6" s="19"/>
    </row>
    <row r="7" s="1" customFormat="1" ht="16.5" customHeight="1">
      <c r="B7" s="19"/>
      <c r="E7" s="133" t="str">
        <f>'Rekapitulace stavby'!K6</f>
        <v>PTÚ Pardubice, Z3, zřízení přípojek pro náhradní zdroje</v>
      </c>
      <c r="F7" s="132"/>
      <c r="G7" s="132"/>
      <c r="H7" s="132"/>
      <c r="L7" s="19"/>
    </row>
    <row r="8" s="2" customFormat="1" ht="12" customHeight="1">
      <c r="A8" s="37"/>
      <c r="B8" s="43"/>
      <c r="C8" s="37"/>
      <c r="D8" s="132" t="s">
        <v>120</v>
      </c>
      <c r="E8" s="37"/>
      <c r="F8" s="37"/>
      <c r="G8" s="37"/>
      <c r="H8" s="37"/>
      <c r="I8" s="37"/>
      <c r="J8" s="37"/>
      <c r="K8" s="37"/>
      <c r="L8" s="13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5" t="s">
        <v>578</v>
      </c>
      <c r="F9" s="37"/>
      <c r="G9" s="37"/>
      <c r="H9" s="37"/>
      <c r="I9" s="37"/>
      <c r="J9" s="37"/>
      <c r="K9" s="37"/>
      <c r="L9" s="13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2" t="s">
        <v>18</v>
      </c>
      <c r="E11" s="37"/>
      <c r="F11" s="136" t="s">
        <v>19</v>
      </c>
      <c r="G11" s="37"/>
      <c r="H11" s="37"/>
      <c r="I11" s="132" t="s">
        <v>20</v>
      </c>
      <c r="J11" s="136" t="s">
        <v>19</v>
      </c>
      <c r="K11" s="37"/>
      <c r="L11" s="13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2" t="s">
        <v>21</v>
      </c>
      <c r="E12" s="37"/>
      <c r="F12" s="136" t="s">
        <v>22</v>
      </c>
      <c r="G12" s="37"/>
      <c r="H12" s="37"/>
      <c r="I12" s="132" t="s">
        <v>23</v>
      </c>
      <c r="J12" s="137" t="str">
        <f>'Rekapitulace stavby'!AN8</f>
        <v>2.5.2025</v>
      </c>
      <c r="K12" s="37"/>
      <c r="L12" s="13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2" t="s">
        <v>25</v>
      </c>
      <c r="E14" s="37"/>
      <c r="F14" s="37"/>
      <c r="G14" s="37"/>
      <c r="H14" s="37"/>
      <c r="I14" s="132" t="s">
        <v>26</v>
      </c>
      <c r="J14" s="136" t="s">
        <v>27</v>
      </c>
      <c r="K14" s="37"/>
      <c r="L14" s="13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6" t="s">
        <v>28</v>
      </c>
      <c r="F15" s="37"/>
      <c r="G15" s="37"/>
      <c r="H15" s="37"/>
      <c r="I15" s="132" t="s">
        <v>29</v>
      </c>
      <c r="J15" s="136" t="s">
        <v>30</v>
      </c>
      <c r="K15" s="37"/>
      <c r="L15" s="13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2" t="s">
        <v>31</v>
      </c>
      <c r="E17" s="37"/>
      <c r="F17" s="37"/>
      <c r="G17" s="37"/>
      <c r="H17" s="37"/>
      <c r="I17" s="132" t="s">
        <v>26</v>
      </c>
      <c r="J17" s="32" t="str">
        <f>'Rekapitulace stavby'!AN13</f>
        <v>Vyplň údaj</v>
      </c>
      <c r="K17" s="37"/>
      <c r="L17" s="13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6"/>
      <c r="G18" s="136"/>
      <c r="H18" s="136"/>
      <c r="I18" s="132" t="s">
        <v>29</v>
      </c>
      <c r="J18" s="32" t="str">
        <f>'Rekapitulace stavby'!AN14</f>
        <v>Vyplň údaj</v>
      </c>
      <c r="K18" s="37"/>
      <c r="L18" s="13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2" t="s">
        <v>33</v>
      </c>
      <c r="E20" s="37"/>
      <c r="F20" s="37"/>
      <c r="G20" s="37"/>
      <c r="H20" s="37"/>
      <c r="I20" s="132" t="s">
        <v>26</v>
      </c>
      <c r="J20" s="136" t="s">
        <v>19</v>
      </c>
      <c r="K20" s="37"/>
      <c r="L20" s="13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6" t="s">
        <v>34</v>
      </c>
      <c r="F21" s="37"/>
      <c r="G21" s="37"/>
      <c r="H21" s="37"/>
      <c r="I21" s="132" t="s">
        <v>29</v>
      </c>
      <c r="J21" s="136" t="s">
        <v>19</v>
      </c>
      <c r="K21" s="37"/>
      <c r="L21" s="13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2" t="s">
        <v>36</v>
      </c>
      <c r="E23" s="37"/>
      <c r="F23" s="37"/>
      <c r="G23" s="37"/>
      <c r="H23" s="37"/>
      <c r="I23" s="132" t="s">
        <v>26</v>
      </c>
      <c r="J23" s="136" t="s">
        <v>19</v>
      </c>
      <c r="K23" s="37"/>
      <c r="L23" s="13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6" t="s">
        <v>34</v>
      </c>
      <c r="F24" s="37"/>
      <c r="G24" s="37"/>
      <c r="H24" s="37"/>
      <c r="I24" s="132" t="s">
        <v>29</v>
      </c>
      <c r="J24" s="136" t="s">
        <v>19</v>
      </c>
      <c r="K24" s="37"/>
      <c r="L24" s="13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2" t="s">
        <v>37</v>
      </c>
      <c r="E26" s="37"/>
      <c r="F26" s="37"/>
      <c r="G26" s="37"/>
      <c r="H26" s="37"/>
      <c r="I26" s="37"/>
      <c r="J26" s="37"/>
      <c r="K26" s="37"/>
      <c r="L26" s="13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13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3" t="s">
        <v>39</v>
      </c>
      <c r="E30" s="37"/>
      <c r="F30" s="37"/>
      <c r="G30" s="37"/>
      <c r="H30" s="37"/>
      <c r="I30" s="37"/>
      <c r="J30" s="144">
        <f>ROUND(J84, 2)</f>
        <v>0</v>
      </c>
      <c r="K30" s="37"/>
      <c r="L30" s="13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2"/>
      <c r="E31" s="142"/>
      <c r="F31" s="142"/>
      <c r="G31" s="142"/>
      <c r="H31" s="142"/>
      <c r="I31" s="142"/>
      <c r="J31" s="142"/>
      <c r="K31" s="142"/>
      <c r="L31" s="13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5" t="s">
        <v>41</v>
      </c>
      <c r="G32" s="37"/>
      <c r="H32" s="37"/>
      <c r="I32" s="145" t="s">
        <v>40</v>
      </c>
      <c r="J32" s="145" t="s">
        <v>42</v>
      </c>
      <c r="K32" s="37"/>
      <c r="L32" s="13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6" t="s">
        <v>43</v>
      </c>
      <c r="E33" s="132" t="s">
        <v>44</v>
      </c>
      <c r="F33" s="147">
        <f>ROUND((SUM(BE84:BE139)),  2)</f>
        <v>0</v>
      </c>
      <c r="G33" s="37"/>
      <c r="H33" s="37"/>
      <c r="I33" s="148">
        <v>0.20999999999999999</v>
      </c>
      <c r="J33" s="147">
        <f>ROUND(((SUM(BE84:BE139))*I33),  2)</f>
        <v>0</v>
      </c>
      <c r="K33" s="37"/>
      <c r="L33" s="13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2" t="s">
        <v>45</v>
      </c>
      <c r="F34" s="147">
        <f>ROUND((SUM(BF84:BF139)),  2)</f>
        <v>0</v>
      </c>
      <c r="G34" s="37"/>
      <c r="H34" s="37"/>
      <c r="I34" s="148">
        <v>0.12</v>
      </c>
      <c r="J34" s="147">
        <f>ROUND(((SUM(BF84:BF139))*I34),  2)</f>
        <v>0</v>
      </c>
      <c r="K34" s="37"/>
      <c r="L34" s="13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32" t="s">
        <v>43</v>
      </c>
      <c r="E35" s="132" t="s">
        <v>46</v>
      </c>
      <c r="F35" s="147">
        <f>ROUND((SUM(BG84:BG139)),  2)</f>
        <v>0</v>
      </c>
      <c r="G35" s="37"/>
      <c r="H35" s="37"/>
      <c r="I35" s="148">
        <v>0.20999999999999999</v>
      </c>
      <c r="J35" s="147">
        <f>0</f>
        <v>0</v>
      </c>
      <c r="K35" s="37"/>
      <c r="L35" s="13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2" t="s">
        <v>47</v>
      </c>
      <c r="F36" s="147">
        <f>ROUND((SUM(BH84:BH139)),  2)</f>
        <v>0</v>
      </c>
      <c r="G36" s="37"/>
      <c r="H36" s="37"/>
      <c r="I36" s="148">
        <v>0.12</v>
      </c>
      <c r="J36" s="147">
        <f>0</f>
        <v>0</v>
      </c>
      <c r="K36" s="37"/>
      <c r="L36" s="13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2" t="s">
        <v>48</v>
      </c>
      <c r="F37" s="147">
        <f>ROUND((SUM(BI84:BI139)),  2)</f>
        <v>0</v>
      </c>
      <c r="G37" s="37"/>
      <c r="H37" s="37"/>
      <c r="I37" s="148">
        <v>0</v>
      </c>
      <c r="J37" s="147">
        <f>0</f>
        <v>0</v>
      </c>
      <c r="K37" s="37"/>
      <c r="L37" s="13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122</v>
      </c>
      <c r="D45" s="39"/>
      <c r="E45" s="39"/>
      <c r="F45" s="39"/>
      <c r="G45" s="39"/>
      <c r="H45" s="39"/>
      <c r="I45" s="39"/>
      <c r="J45" s="39"/>
      <c r="K45" s="39"/>
      <c r="L45" s="134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60" t="str">
        <f>E7</f>
        <v>PTÚ Pardubice, Z3, zřízení přípojek pro náhradní zdroje</v>
      </c>
      <c r="F48" s="31"/>
      <c r="G48" s="31"/>
      <c r="H48" s="31"/>
      <c r="I48" s="39"/>
      <c r="J48" s="39"/>
      <c r="K48" s="39"/>
      <c r="L48" s="13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120</v>
      </c>
      <c r="D49" s="39"/>
      <c r="E49" s="39"/>
      <c r="F49" s="39"/>
      <c r="G49" s="39"/>
      <c r="H49" s="39"/>
      <c r="I49" s="39"/>
      <c r="J49" s="39"/>
      <c r="K49" s="39"/>
      <c r="L49" s="13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9" t="str">
        <f>E9</f>
        <v>10 - VD Čelákovice</v>
      </c>
      <c r="F50" s="39"/>
      <c r="G50" s="39"/>
      <c r="H50" s="39"/>
      <c r="I50" s="39"/>
      <c r="J50" s="39"/>
      <c r="K50" s="39"/>
      <c r="L50" s="13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4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PTÚ Pardubice</v>
      </c>
      <c r="G52" s="39"/>
      <c r="H52" s="39"/>
      <c r="I52" s="31" t="s">
        <v>23</v>
      </c>
      <c r="J52" s="72" t="str">
        <f>IF(J12="","",J12)</f>
        <v>2.5.2025</v>
      </c>
      <c r="K52" s="39"/>
      <c r="L52" s="13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Povodí Labe, státní podnik</v>
      </c>
      <c r="G54" s="39"/>
      <c r="H54" s="39"/>
      <c r="I54" s="31" t="s">
        <v>33</v>
      </c>
      <c r="J54" s="35" t="str">
        <f>E21</f>
        <v xml:space="preserve"> </v>
      </c>
      <c r="K54" s="39"/>
      <c r="L54" s="13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 xml:space="preserve"> </v>
      </c>
      <c r="K55" s="39"/>
      <c r="L55" s="13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1" t="s">
        <v>123</v>
      </c>
      <c r="D57" s="162"/>
      <c r="E57" s="162"/>
      <c r="F57" s="162"/>
      <c r="G57" s="162"/>
      <c r="H57" s="162"/>
      <c r="I57" s="162"/>
      <c r="J57" s="163" t="s">
        <v>124</v>
      </c>
      <c r="K57" s="162"/>
      <c r="L57" s="13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4" t="s">
        <v>71</v>
      </c>
      <c r="D59" s="39"/>
      <c r="E59" s="39"/>
      <c r="F59" s="39"/>
      <c r="G59" s="39"/>
      <c r="H59" s="39"/>
      <c r="I59" s="39"/>
      <c r="J59" s="102">
        <f>J84</f>
        <v>0</v>
      </c>
      <c r="K59" s="39"/>
      <c r="L59" s="13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125</v>
      </c>
    </row>
    <row r="60" hidden="1" s="9" customFormat="1" ht="24.96" customHeight="1">
      <c r="A60" s="9"/>
      <c r="B60" s="165"/>
      <c r="C60" s="166"/>
      <c r="D60" s="167" t="s">
        <v>126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128</v>
      </c>
      <c r="E61" s="174"/>
      <c r="F61" s="174"/>
      <c r="G61" s="174"/>
      <c r="H61" s="174"/>
      <c r="I61" s="174"/>
      <c r="J61" s="175">
        <f>J90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9" customFormat="1" ht="24.96" customHeight="1">
      <c r="A62" s="9"/>
      <c r="B62" s="165"/>
      <c r="C62" s="166"/>
      <c r="D62" s="167" t="s">
        <v>129</v>
      </c>
      <c r="E62" s="168"/>
      <c r="F62" s="168"/>
      <c r="G62" s="168"/>
      <c r="H62" s="168"/>
      <c r="I62" s="168"/>
      <c r="J62" s="169">
        <f>J93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9" customFormat="1" ht="24.96" customHeight="1">
      <c r="A63" s="9"/>
      <c r="B63" s="165"/>
      <c r="C63" s="166"/>
      <c r="D63" s="167" t="s">
        <v>130</v>
      </c>
      <c r="E63" s="168"/>
      <c r="F63" s="168"/>
      <c r="G63" s="168"/>
      <c r="H63" s="168"/>
      <c r="I63" s="168"/>
      <c r="J63" s="169">
        <f>J102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9" customFormat="1" ht="24.96" customHeight="1">
      <c r="A64" s="9"/>
      <c r="B64" s="165"/>
      <c r="C64" s="166"/>
      <c r="D64" s="167" t="s">
        <v>131</v>
      </c>
      <c r="E64" s="168"/>
      <c r="F64" s="168"/>
      <c r="G64" s="168"/>
      <c r="H64" s="168"/>
      <c r="I64" s="168"/>
      <c r="J64" s="169">
        <f>J107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3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 s="2" customFormat="1" ht="6.96" customHeight="1">
      <c r="A66" s="37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hidden="1"/>
    <row r="68" hidden="1"/>
    <row r="69" hidden="1"/>
    <row r="70" s="2" customFormat="1" ht="6.96" customHeight="1">
      <c r="A70" s="37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132</v>
      </c>
      <c r="D71" s="39"/>
      <c r="E71" s="39"/>
      <c r="F71" s="39"/>
      <c r="G71" s="39"/>
      <c r="H71" s="39"/>
      <c r="I71" s="39"/>
      <c r="J71" s="39"/>
      <c r="K71" s="39"/>
      <c r="L71" s="13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3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60" t="str">
        <f>E7</f>
        <v>PTÚ Pardubice, Z3, zřízení přípojek pro náhradní zdroje</v>
      </c>
      <c r="F74" s="31"/>
      <c r="G74" s="31"/>
      <c r="H74" s="31"/>
      <c r="I74" s="39"/>
      <c r="J74" s="39"/>
      <c r="K74" s="39"/>
      <c r="L74" s="13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120</v>
      </c>
      <c r="D75" s="39"/>
      <c r="E75" s="39"/>
      <c r="F75" s="39"/>
      <c r="G75" s="39"/>
      <c r="H75" s="39"/>
      <c r="I75" s="39"/>
      <c r="J75" s="39"/>
      <c r="K75" s="39"/>
      <c r="L75" s="13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69" t="str">
        <f>E9</f>
        <v>10 - VD Čelákovice</v>
      </c>
      <c r="F76" s="39"/>
      <c r="G76" s="39"/>
      <c r="H76" s="39"/>
      <c r="I76" s="39"/>
      <c r="J76" s="39"/>
      <c r="K76" s="39"/>
      <c r="L76" s="13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21</v>
      </c>
      <c r="D78" s="39"/>
      <c r="E78" s="39"/>
      <c r="F78" s="26" t="str">
        <f>F12</f>
        <v xml:space="preserve"> PTÚ Pardubice</v>
      </c>
      <c r="G78" s="39"/>
      <c r="H78" s="39"/>
      <c r="I78" s="31" t="s">
        <v>23</v>
      </c>
      <c r="J78" s="72" t="str">
        <f>IF(J12="","",J12)</f>
        <v>2.5.2025</v>
      </c>
      <c r="K78" s="39"/>
      <c r="L78" s="13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25</v>
      </c>
      <c r="D80" s="39"/>
      <c r="E80" s="39"/>
      <c r="F80" s="26" t="str">
        <f>E15</f>
        <v>Povodí Labe, státní podnik</v>
      </c>
      <c r="G80" s="39"/>
      <c r="H80" s="39"/>
      <c r="I80" s="31" t="s">
        <v>33</v>
      </c>
      <c r="J80" s="35" t="str">
        <f>E21</f>
        <v xml:space="preserve"> </v>
      </c>
      <c r="K80" s="39"/>
      <c r="L80" s="13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31</v>
      </c>
      <c r="D81" s="39"/>
      <c r="E81" s="39"/>
      <c r="F81" s="26" t="str">
        <f>IF(E18="","",E18)</f>
        <v>Vyplň údaj</v>
      </c>
      <c r="G81" s="39"/>
      <c r="H81" s="39"/>
      <c r="I81" s="31" t="s">
        <v>36</v>
      </c>
      <c r="J81" s="35" t="str">
        <f>E24</f>
        <v xml:space="preserve"> </v>
      </c>
      <c r="K81" s="39"/>
      <c r="L81" s="13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0.32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11" customFormat="1" ht="29.28" customHeight="1">
      <c r="A83" s="177"/>
      <c r="B83" s="178"/>
      <c r="C83" s="179" t="s">
        <v>133</v>
      </c>
      <c r="D83" s="180" t="s">
        <v>58</v>
      </c>
      <c r="E83" s="180" t="s">
        <v>54</v>
      </c>
      <c r="F83" s="180" t="s">
        <v>55</v>
      </c>
      <c r="G83" s="180" t="s">
        <v>134</v>
      </c>
      <c r="H83" s="180" t="s">
        <v>135</v>
      </c>
      <c r="I83" s="180" t="s">
        <v>136</v>
      </c>
      <c r="J83" s="180" t="s">
        <v>124</v>
      </c>
      <c r="K83" s="181" t="s">
        <v>137</v>
      </c>
      <c r="L83" s="182"/>
      <c r="M83" s="92" t="s">
        <v>19</v>
      </c>
      <c r="N83" s="93" t="s">
        <v>43</v>
      </c>
      <c r="O83" s="93" t="s">
        <v>138</v>
      </c>
      <c r="P83" s="93" t="s">
        <v>139</v>
      </c>
      <c r="Q83" s="93" t="s">
        <v>140</v>
      </c>
      <c r="R83" s="93" t="s">
        <v>141</v>
      </c>
      <c r="S83" s="93" t="s">
        <v>142</v>
      </c>
      <c r="T83" s="93" t="s">
        <v>143</v>
      </c>
      <c r="U83" s="94" t="s">
        <v>144</v>
      </c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7"/>
      <c r="B84" s="38"/>
      <c r="C84" s="99" t="s">
        <v>145</v>
      </c>
      <c r="D84" s="39"/>
      <c r="E84" s="39"/>
      <c r="F84" s="39"/>
      <c r="G84" s="39"/>
      <c r="H84" s="39"/>
      <c r="I84" s="39"/>
      <c r="J84" s="183">
        <f>BK84</f>
        <v>0</v>
      </c>
      <c r="K84" s="39"/>
      <c r="L84" s="43"/>
      <c r="M84" s="95"/>
      <c r="N84" s="184"/>
      <c r="O84" s="96"/>
      <c r="P84" s="185">
        <f>P85+P93+P102+P107</f>
        <v>0</v>
      </c>
      <c r="Q84" s="96"/>
      <c r="R84" s="185">
        <f>R85+R93+R102+R107</f>
        <v>0</v>
      </c>
      <c r="S84" s="96"/>
      <c r="T84" s="185">
        <f>T85+T93+T102+T107</f>
        <v>0</v>
      </c>
      <c r="U84" s="9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72</v>
      </c>
      <c r="AU84" s="16" t="s">
        <v>125</v>
      </c>
      <c r="BK84" s="186">
        <f>BK85+BK93+BK102+BK107</f>
        <v>0</v>
      </c>
    </row>
    <row r="85" s="12" customFormat="1" ht="25.92" customHeight="1">
      <c r="A85" s="12"/>
      <c r="B85" s="187"/>
      <c r="C85" s="188"/>
      <c r="D85" s="189" t="s">
        <v>72</v>
      </c>
      <c r="E85" s="190" t="s">
        <v>146</v>
      </c>
      <c r="F85" s="190" t="s">
        <v>147</v>
      </c>
      <c r="G85" s="188"/>
      <c r="H85" s="188"/>
      <c r="I85" s="191"/>
      <c r="J85" s="192">
        <f>BK85</f>
        <v>0</v>
      </c>
      <c r="K85" s="188"/>
      <c r="L85" s="193"/>
      <c r="M85" s="194"/>
      <c r="N85" s="195"/>
      <c r="O85" s="195"/>
      <c r="P85" s="196">
        <f>P86+SUM(P87:P90)</f>
        <v>0</v>
      </c>
      <c r="Q85" s="195"/>
      <c r="R85" s="196">
        <f>R86+SUM(R87:R90)</f>
        <v>0</v>
      </c>
      <c r="S85" s="195"/>
      <c r="T85" s="196">
        <f>T86+SUM(T87:T90)</f>
        <v>0</v>
      </c>
      <c r="U85" s="197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8" t="s">
        <v>81</v>
      </c>
      <c r="AT85" s="199" t="s">
        <v>72</v>
      </c>
      <c r="AU85" s="199" t="s">
        <v>73</v>
      </c>
      <c r="AY85" s="198" t="s">
        <v>148</v>
      </c>
      <c r="BK85" s="200">
        <f>BK86+SUM(BK87:BK90)</f>
        <v>0</v>
      </c>
    </row>
    <row r="86" s="2" customFormat="1" ht="24.15" customHeight="1">
      <c r="A86" s="37"/>
      <c r="B86" s="38"/>
      <c r="C86" s="201" t="s">
        <v>81</v>
      </c>
      <c r="D86" s="201" t="s">
        <v>149</v>
      </c>
      <c r="E86" s="202" t="s">
        <v>150</v>
      </c>
      <c r="F86" s="203" t="s">
        <v>151</v>
      </c>
      <c r="G86" s="204" t="s">
        <v>152</v>
      </c>
      <c r="H86" s="205">
        <v>1</v>
      </c>
      <c r="I86" s="206"/>
      <c r="J86" s="207">
        <f>ROUND(I86*H86,2)</f>
        <v>0</v>
      </c>
      <c r="K86" s="203" t="s">
        <v>19</v>
      </c>
      <c r="L86" s="43"/>
      <c r="M86" s="208" t="s">
        <v>19</v>
      </c>
      <c r="N86" s="209" t="s">
        <v>46</v>
      </c>
      <c r="O86" s="84"/>
      <c r="P86" s="210">
        <f>O86*H86</f>
        <v>0</v>
      </c>
      <c r="Q86" s="210">
        <v>0</v>
      </c>
      <c r="R86" s="210">
        <f>Q86*H86</f>
        <v>0</v>
      </c>
      <c r="S86" s="210">
        <v>0</v>
      </c>
      <c r="T86" s="210">
        <f>S86*H86</f>
        <v>0</v>
      </c>
      <c r="U86" s="211" t="s">
        <v>19</v>
      </c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12" t="s">
        <v>153</v>
      </c>
      <c r="AT86" s="212" t="s">
        <v>149</v>
      </c>
      <c r="AU86" s="212" t="s">
        <v>81</v>
      </c>
      <c r="AY86" s="16" t="s">
        <v>148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16" t="s">
        <v>153</v>
      </c>
      <c r="BK86" s="213">
        <f>ROUND(I86*H86,2)</f>
        <v>0</v>
      </c>
      <c r="BL86" s="16" t="s">
        <v>153</v>
      </c>
      <c r="BM86" s="212" t="s">
        <v>579</v>
      </c>
    </row>
    <row r="87" s="2" customFormat="1">
      <c r="A87" s="37"/>
      <c r="B87" s="38"/>
      <c r="C87" s="39"/>
      <c r="D87" s="214" t="s">
        <v>155</v>
      </c>
      <c r="E87" s="39"/>
      <c r="F87" s="215" t="s">
        <v>151</v>
      </c>
      <c r="G87" s="39"/>
      <c r="H87" s="39"/>
      <c r="I87" s="216"/>
      <c r="J87" s="39"/>
      <c r="K87" s="39"/>
      <c r="L87" s="43"/>
      <c r="M87" s="217"/>
      <c r="N87" s="218"/>
      <c r="O87" s="84"/>
      <c r="P87" s="84"/>
      <c r="Q87" s="84"/>
      <c r="R87" s="84"/>
      <c r="S87" s="84"/>
      <c r="T87" s="84"/>
      <c r="U87" s="85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155</v>
      </c>
      <c r="AU87" s="16" t="s">
        <v>81</v>
      </c>
    </row>
    <row r="88" s="2" customFormat="1" ht="55.5" customHeight="1">
      <c r="A88" s="37"/>
      <c r="B88" s="38"/>
      <c r="C88" s="201" t="s">
        <v>83</v>
      </c>
      <c r="D88" s="201" t="s">
        <v>149</v>
      </c>
      <c r="E88" s="202" t="s">
        <v>156</v>
      </c>
      <c r="F88" s="203" t="s">
        <v>157</v>
      </c>
      <c r="G88" s="204" t="s">
        <v>152</v>
      </c>
      <c r="H88" s="205">
        <v>1</v>
      </c>
      <c r="I88" s="206"/>
      <c r="J88" s="207">
        <f>ROUND(I88*H88,2)</f>
        <v>0</v>
      </c>
      <c r="K88" s="203" t="s">
        <v>19</v>
      </c>
      <c r="L88" s="43"/>
      <c r="M88" s="208" t="s">
        <v>19</v>
      </c>
      <c r="N88" s="209" t="s">
        <v>46</v>
      </c>
      <c r="O88" s="84"/>
      <c r="P88" s="210">
        <f>O88*H88</f>
        <v>0</v>
      </c>
      <c r="Q88" s="210">
        <v>0</v>
      </c>
      <c r="R88" s="210">
        <f>Q88*H88</f>
        <v>0</v>
      </c>
      <c r="S88" s="210">
        <v>0</v>
      </c>
      <c r="T88" s="210">
        <f>S88*H88</f>
        <v>0</v>
      </c>
      <c r="U88" s="211" t="s">
        <v>19</v>
      </c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2" t="s">
        <v>153</v>
      </c>
      <c r="AT88" s="212" t="s">
        <v>149</v>
      </c>
      <c r="AU88" s="212" t="s">
        <v>81</v>
      </c>
      <c r="AY88" s="16" t="s">
        <v>148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16" t="s">
        <v>153</v>
      </c>
      <c r="BK88" s="213">
        <f>ROUND(I88*H88,2)</f>
        <v>0</v>
      </c>
      <c r="BL88" s="16" t="s">
        <v>153</v>
      </c>
      <c r="BM88" s="212" t="s">
        <v>580</v>
      </c>
    </row>
    <row r="89" s="2" customFormat="1">
      <c r="A89" s="37"/>
      <c r="B89" s="38"/>
      <c r="C89" s="39"/>
      <c r="D89" s="214" t="s">
        <v>155</v>
      </c>
      <c r="E89" s="39"/>
      <c r="F89" s="215" t="s">
        <v>157</v>
      </c>
      <c r="G89" s="39"/>
      <c r="H89" s="39"/>
      <c r="I89" s="216"/>
      <c r="J89" s="39"/>
      <c r="K89" s="39"/>
      <c r="L89" s="43"/>
      <c r="M89" s="217"/>
      <c r="N89" s="218"/>
      <c r="O89" s="84"/>
      <c r="P89" s="84"/>
      <c r="Q89" s="84"/>
      <c r="R89" s="84"/>
      <c r="S89" s="84"/>
      <c r="T89" s="84"/>
      <c r="U89" s="85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155</v>
      </c>
      <c r="AU89" s="16" t="s">
        <v>81</v>
      </c>
    </row>
    <row r="90" s="12" customFormat="1" ht="22.8" customHeight="1">
      <c r="A90" s="12"/>
      <c r="B90" s="187"/>
      <c r="C90" s="188"/>
      <c r="D90" s="189" t="s">
        <v>72</v>
      </c>
      <c r="E90" s="219" t="s">
        <v>179</v>
      </c>
      <c r="F90" s="219" t="s">
        <v>180</v>
      </c>
      <c r="G90" s="188"/>
      <c r="H90" s="188"/>
      <c r="I90" s="191"/>
      <c r="J90" s="220">
        <f>BK90</f>
        <v>0</v>
      </c>
      <c r="K90" s="188"/>
      <c r="L90" s="193"/>
      <c r="M90" s="194"/>
      <c r="N90" s="195"/>
      <c r="O90" s="195"/>
      <c r="P90" s="196">
        <f>SUM(P91:P92)</f>
        <v>0</v>
      </c>
      <c r="Q90" s="195"/>
      <c r="R90" s="196">
        <f>SUM(R91:R92)</f>
        <v>0</v>
      </c>
      <c r="S90" s="195"/>
      <c r="T90" s="196">
        <f>SUM(T91:T92)</f>
        <v>0</v>
      </c>
      <c r="U90" s="197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8" t="s">
        <v>81</v>
      </c>
      <c r="AT90" s="199" t="s">
        <v>72</v>
      </c>
      <c r="AU90" s="199" t="s">
        <v>81</v>
      </c>
      <c r="AY90" s="198" t="s">
        <v>148</v>
      </c>
      <c r="BK90" s="200">
        <f>SUM(BK91:BK92)</f>
        <v>0</v>
      </c>
    </row>
    <row r="91" s="2" customFormat="1" ht="33" customHeight="1">
      <c r="A91" s="37"/>
      <c r="B91" s="38"/>
      <c r="C91" s="201" t="s">
        <v>159</v>
      </c>
      <c r="D91" s="201" t="s">
        <v>149</v>
      </c>
      <c r="E91" s="202" t="s">
        <v>182</v>
      </c>
      <c r="F91" s="203" t="s">
        <v>183</v>
      </c>
      <c r="G91" s="204" t="s">
        <v>184</v>
      </c>
      <c r="H91" s="205">
        <v>0.5</v>
      </c>
      <c r="I91" s="206"/>
      <c r="J91" s="207">
        <f>ROUND(I91*H91,2)</f>
        <v>0</v>
      </c>
      <c r="K91" s="203" t="s">
        <v>19</v>
      </c>
      <c r="L91" s="43"/>
      <c r="M91" s="208" t="s">
        <v>19</v>
      </c>
      <c r="N91" s="209" t="s">
        <v>46</v>
      </c>
      <c r="O91" s="84"/>
      <c r="P91" s="210">
        <f>O91*H91</f>
        <v>0</v>
      </c>
      <c r="Q91" s="210">
        <v>0</v>
      </c>
      <c r="R91" s="210">
        <f>Q91*H91</f>
        <v>0</v>
      </c>
      <c r="S91" s="210">
        <v>0</v>
      </c>
      <c r="T91" s="210">
        <f>S91*H91</f>
        <v>0</v>
      </c>
      <c r="U91" s="211" t="s">
        <v>19</v>
      </c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2" t="s">
        <v>153</v>
      </c>
      <c r="AT91" s="212" t="s">
        <v>149</v>
      </c>
      <c r="AU91" s="212" t="s">
        <v>83</v>
      </c>
      <c r="AY91" s="16" t="s">
        <v>148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6" t="s">
        <v>153</v>
      </c>
      <c r="BK91" s="213">
        <f>ROUND(I91*H91,2)</f>
        <v>0</v>
      </c>
      <c r="BL91" s="16" t="s">
        <v>153</v>
      </c>
      <c r="BM91" s="212" t="s">
        <v>581</v>
      </c>
    </row>
    <row r="92" s="2" customFormat="1">
      <c r="A92" s="37"/>
      <c r="B92" s="38"/>
      <c r="C92" s="39"/>
      <c r="D92" s="214" t="s">
        <v>155</v>
      </c>
      <c r="E92" s="39"/>
      <c r="F92" s="215" t="s">
        <v>183</v>
      </c>
      <c r="G92" s="39"/>
      <c r="H92" s="39"/>
      <c r="I92" s="216"/>
      <c r="J92" s="39"/>
      <c r="K92" s="39"/>
      <c r="L92" s="43"/>
      <c r="M92" s="217"/>
      <c r="N92" s="218"/>
      <c r="O92" s="84"/>
      <c r="P92" s="84"/>
      <c r="Q92" s="84"/>
      <c r="R92" s="84"/>
      <c r="S92" s="84"/>
      <c r="T92" s="84"/>
      <c r="U92" s="85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155</v>
      </c>
      <c r="AU92" s="16" t="s">
        <v>83</v>
      </c>
    </row>
    <row r="93" s="12" customFormat="1" ht="25.92" customHeight="1">
      <c r="A93" s="12"/>
      <c r="B93" s="187"/>
      <c r="C93" s="188"/>
      <c r="D93" s="189" t="s">
        <v>72</v>
      </c>
      <c r="E93" s="190" t="s">
        <v>186</v>
      </c>
      <c r="F93" s="190" t="s">
        <v>187</v>
      </c>
      <c r="G93" s="188"/>
      <c r="H93" s="188"/>
      <c r="I93" s="191"/>
      <c r="J93" s="192">
        <f>BK93</f>
        <v>0</v>
      </c>
      <c r="K93" s="188"/>
      <c r="L93" s="193"/>
      <c r="M93" s="194"/>
      <c r="N93" s="195"/>
      <c r="O93" s="195"/>
      <c r="P93" s="196">
        <f>SUM(P94:P101)</f>
        <v>0</v>
      </c>
      <c r="Q93" s="195"/>
      <c r="R93" s="196">
        <f>SUM(R94:R101)</f>
        <v>0</v>
      </c>
      <c r="S93" s="195"/>
      <c r="T93" s="196">
        <f>SUM(T94:T101)</f>
        <v>0</v>
      </c>
      <c r="U93" s="197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8" t="s">
        <v>83</v>
      </c>
      <c r="AT93" s="199" t="s">
        <v>72</v>
      </c>
      <c r="AU93" s="199" t="s">
        <v>73</v>
      </c>
      <c r="AY93" s="198" t="s">
        <v>148</v>
      </c>
      <c r="BK93" s="200">
        <f>SUM(BK94:BK101)</f>
        <v>0</v>
      </c>
    </row>
    <row r="94" s="2" customFormat="1" ht="24.15" customHeight="1">
      <c r="A94" s="37"/>
      <c r="B94" s="38"/>
      <c r="C94" s="201" t="s">
        <v>153</v>
      </c>
      <c r="D94" s="201" t="s">
        <v>149</v>
      </c>
      <c r="E94" s="202" t="s">
        <v>188</v>
      </c>
      <c r="F94" s="203" t="s">
        <v>189</v>
      </c>
      <c r="G94" s="204" t="s">
        <v>173</v>
      </c>
      <c r="H94" s="205">
        <v>8</v>
      </c>
      <c r="I94" s="206"/>
      <c r="J94" s="207">
        <f>ROUND(I94*H94,2)</f>
        <v>0</v>
      </c>
      <c r="K94" s="203" t="s">
        <v>19</v>
      </c>
      <c r="L94" s="43"/>
      <c r="M94" s="208" t="s">
        <v>19</v>
      </c>
      <c r="N94" s="209" t="s">
        <v>46</v>
      </c>
      <c r="O94" s="84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0">
        <f>S94*H94</f>
        <v>0</v>
      </c>
      <c r="U94" s="211" t="s">
        <v>19</v>
      </c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2" t="s">
        <v>190</v>
      </c>
      <c r="AT94" s="212" t="s">
        <v>149</v>
      </c>
      <c r="AU94" s="212" t="s">
        <v>81</v>
      </c>
      <c r="AY94" s="16" t="s">
        <v>148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6" t="s">
        <v>153</v>
      </c>
      <c r="BK94" s="213">
        <f>ROUND(I94*H94,2)</f>
        <v>0</v>
      </c>
      <c r="BL94" s="16" t="s">
        <v>190</v>
      </c>
      <c r="BM94" s="212" t="s">
        <v>582</v>
      </c>
    </row>
    <row r="95" s="2" customFormat="1">
      <c r="A95" s="37"/>
      <c r="B95" s="38"/>
      <c r="C95" s="39"/>
      <c r="D95" s="214" t="s">
        <v>155</v>
      </c>
      <c r="E95" s="39"/>
      <c r="F95" s="215" t="s">
        <v>189</v>
      </c>
      <c r="G95" s="39"/>
      <c r="H95" s="39"/>
      <c r="I95" s="216"/>
      <c r="J95" s="39"/>
      <c r="K95" s="39"/>
      <c r="L95" s="43"/>
      <c r="M95" s="217"/>
      <c r="N95" s="218"/>
      <c r="O95" s="84"/>
      <c r="P95" s="84"/>
      <c r="Q95" s="84"/>
      <c r="R95" s="84"/>
      <c r="S95" s="84"/>
      <c r="T95" s="84"/>
      <c r="U95" s="85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155</v>
      </c>
      <c r="AU95" s="16" t="s">
        <v>81</v>
      </c>
    </row>
    <row r="96" s="2" customFormat="1" ht="24.15" customHeight="1">
      <c r="A96" s="37"/>
      <c r="B96" s="38"/>
      <c r="C96" s="221" t="s">
        <v>170</v>
      </c>
      <c r="D96" s="221" t="s">
        <v>165</v>
      </c>
      <c r="E96" s="222" t="s">
        <v>193</v>
      </c>
      <c r="F96" s="223" t="s">
        <v>194</v>
      </c>
      <c r="G96" s="224" t="s">
        <v>173</v>
      </c>
      <c r="H96" s="225">
        <v>8</v>
      </c>
      <c r="I96" s="226"/>
      <c r="J96" s="227">
        <f>ROUND(I96*H96,2)</f>
        <v>0</v>
      </c>
      <c r="K96" s="223" t="s">
        <v>19</v>
      </c>
      <c r="L96" s="228"/>
      <c r="M96" s="229" t="s">
        <v>19</v>
      </c>
      <c r="N96" s="230" t="s">
        <v>46</v>
      </c>
      <c r="O96" s="84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0">
        <f>S96*H96</f>
        <v>0</v>
      </c>
      <c r="U96" s="211" t="s">
        <v>19</v>
      </c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2" t="s">
        <v>195</v>
      </c>
      <c r="AT96" s="212" t="s">
        <v>165</v>
      </c>
      <c r="AU96" s="212" t="s">
        <v>81</v>
      </c>
      <c r="AY96" s="16" t="s">
        <v>148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6" t="s">
        <v>153</v>
      </c>
      <c r="BK96" s="213">
        <f>ROUND(I96*H96,2)</f>
        <v>0</v>
      </c>
      <c r="BL96" s="16" t="s">
        <v>190</v>
      </c>
      <c r="BM96" s="212" t="s">
        <v>583</v>
      </c>
    </row>
    <row r="97" s="2" customFormat="1">
      <c r="A97" s="37"/>
      <c r="B97" s="38"/>
      <c r="C97" s="39"/>
      <c r="D97" s="214" t="s">
        <v>155</v>
      </c>
      <c r="E97" s="39"/>
      <c r="F97" s="215" t="s">
        <v>194</v>
      </c>
      <c r="G97" s="39"/>
      <c r="H97" s="39"/>
      <c r="I97" s="216"/>
      <c r="J97" s="39"/>
      <c r="K97" s="39"/>
      <c r="L97" s="43"/>
      <c r="M97" s="217"/>
      <c r="N97" s="218"/>
      <c r="O97" s="84"/>
      <c r="P97" s="84"/>
      <c r="Q97" s="84"/>
      <c r="R97" s="84"/>
      <c r="S97" s="84"/>
      <c r="T97" s="84"/>
      <c r="U97" s="85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155</v>
      </c>
      <c r="AU97" s="16" t="s">
        <v>81</v>
      </c>
    </row>
    <row r="98" s="2" customFormat="1" ht="16.5" customHeight="1">
      <c r="A98" s="37"/>
      <c r="B98" s="38"/>
      <c r="C98" s="201" t="s">
        <v>175</v>
      </c>
      <c r="D98" s="201" t="s">
        <v>149</v>
      </c>
      <c r="E98" s="202" t="s">
        <v>197</v>
      </c>
      <c r="F98" s="203" t="s">
        <v>385</v>
      </c>
      <c r="G98" s="204" t="s">
        <v>163</v>
      </c>
      <c r="H98" s="205">
        <v>1</v>
      </c>
      <c r="I98" s="206"/>
      <c r="J98" s="207">
        <f>ROUND(I98*H98,2)</f>
        <v>0</v>
      </c>
      <c r="K98" s="203" t="s">
        <v>19</v>
      </c>
      <c r="L98" s="43"/>
      <c r="M98" s="208" t="s">
        <v>19</v>
      </c>
      <c r="N98" s="209" t="s">
        <v>46</v>
      </c>
      <c r="O98" s="84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0">
        <f>S98*H98</f>
        <v>0</v>
      </c>
      <c r="U98" s="211" t="s">
        <v>19</v>
      </c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2" t="s">
        <v>190</v>
      </c>
      <c r="AT98" s="212" t="s">
        <v>149</v>
      </c>
      <c r="AU98" s="212" t="s">
        <v>81</v>
      </c>
      <c r="AY98" s="16" t="s">
        <v>148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6" t="s">
        <v>153</v>
      </c>
      <c r="BK98" s="213">
        <f>ROUND(I98*H98,2)</f>
        <v>0</v>
      </c>
      <c r="BL98" s="16" t="s">
        <v>190</v>
      </c>
      <c r="BM98" s="212" t="s">
        <v>584</v>
      </c>
    </row>
    <row r="99" s="2" customFormat="1">
      <c r="A99" s="37"/>
      <c r="B99" s="38"/>
      <c r="C99" s="39"/>
      <c r="D99" s="214" t="s">
        <v>155</v>
      </c>
      <c r="E99" s="39"/>
      <c r="F99" s="215" t="s">
        <v>385</v>
      </c>
      <c r="G99" s="39"/>
      <c r="H99" s="39"/>
      <c r="I99" s="216"/>
      <c r="J99" s="39"/>
      <c r="K99" s="39"/>
      <c r="L99" s="43"/>
      <c r="M99" s="217"/>
      <c r="N99" s="218"/>
      <c r="O99" s="84"/>
      <c r="P99" s="84"/>
      <c r="Q99" s="84"/>
      <c r="R99" s="84"/>
      <c r="S99" s="84"/>
      <c r="T99" s="84"/>
      <c r="U99" s="85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155</v>
      </c>
      <c r="AU99" s="16" t="s">
        <v>81</v>
      </c>
    </row>
    <row r="100" s="2" customFormat="1" ht="44.25" customHeight="1">
      <c r="A100" s="37"/>
      <c r="B100" s="38"/>
      <c r="C100" s="201" t="s">
        <v>181</v>
      </c>
      <c r="D100" s="201" t="s">
        <v>149</v>
      </c>
      <c r="E100" s="202" t="s">
        <v>200</v>
      </c>
      <c r="F100" s="203" t="s">
        <v>201</v>
      </c>
      <c r="G100" s="204" t="s">
        <v>184</v>
      </c>
      <c r="H100" s="205">
        <v>0.051999999999999998</v>
      </c>
      <c r="I100" s="206"/>
      <c r="J100" s="207">
        <f>ROUND(I100*H100,2)</f>
        <v>0</v>
      </c>
      <c r="K100" s="203" t="s">
        <v>19</v>
      </c>
      <c r="L100" s="43"/>
      <c r="M100" s="208" t="s">
        <v>19</v>
      </c>
      <c r="N100" s="209" t="s">
        <v>46</v>
      </c>
      <c r="O100" s="84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0">
        <f>S100*H100</f>
        <v>0</v>
      </c>
      <c r="U100" s="211" t="s">
        <v>19</v>
      </c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2" t="s">
        <v>190</v>
      </c>
      <c r="AT100" s="212" t="s">
        <v>149</v>
      </c>
      <c r="AU100" s="212" t="s">
        <v>81</v>
      </c>
      <c r="AY100" s="16" t="s">
        <v>148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6" t="s">
        <v>153</v>
      </c>
      <c r="BK100" s="213">
        <f>ROUND(I100*H100,2)</f>
        <v>0</v>
      </c>
      <c r="BL100" s="16" t="s">
        <v>190</v>
      </c>
      <c r="BM100" s="212" t="s">
        <v>585</v>
      </c>
    </row>
    <row r="101" s="2" customFormat="1">
      <c r="A101" s="37"/>
      <c r="B101" s="38"/>
      <c r="C101" s="39"/>
      <c r="D101" s="214" t="s">
        <v>155</v>
      </c>
      <c r="E101" s="39"/>
      <c r="F101" s="215" t="s">
        <v>201</v>
      </c>
      <c r="G101" s="39"/>
      <c r="H101" s="39"/>
      <c r="I101" s="216"/>
      <c r="J101" s="39"/>
      <c r="K101" s="39"/>
      <c r="L101" s="43"/>
      <c r="M101" s="217"/>
      <c r="N101" s="218"/>
      <c r="O101" s="84"/>
      <c r="P101" s="84"/>
      <c r="Q101" s="84"/>
      <c r="R101" s="84"/>
      <c r="S101" s="84"/>
      <c r="T101" s="84"/>
      <c r="U101" s="85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155</v>
      </c>
      <c r="AU101" s="16" t="s">
        <v>81</v>
      </c>
    </row>
    <row r="102" s="12" customFormat="1" ht="25.92" customHeight="1">
      <c r="A102" s="12"/>
      <c r="B102" s="187"/>
      <c r="C102" s="188"/>
      <c r="D102" s="189" t="s">
        <v>72</v>
      </c>
      <c r="E102" s="190" t="s">
        <v>203</v>
      </c>
      <c r="F102" s="190" t="s">
        <v>204</v>
      </c>
      <c r="G102" s="188"/>
      <c r="H102" s="188"/>
      <c r="I102" s="191"/>
      <c r="J102" s="192">
        <f>BK102</f>
        <v>0</v>
      </c>
      <c r="K102" s="188"/>
      <c r="L102" s="193"/>
      <c r="M102" s="194"/>
      <c r="N102" s="195"/>
      <c r="O102" s="195"/>
      <c r="P102" s="196">
        <f>SUM(P103:P106)</f>
        <v>0</v>
      </c>
      <c r="Q102" s="195"/>
      <c r="R102" s="196">
        <f>SUM(R103:R106)</f>
        <v>0</v>
      </c>
      <c r="S102" s="195"/>
      <c r="T102" s="196">
        <f>SUM(T103:T106)</f>
        <v>0</v>
      </c>
      <c r="U102" s="197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8" t="s">
        <v>159</v>
      </c>
      <c r="AT102" s="199" t="s">
        <v>72</v>
      </c>
      <c r="AU102" s="199" t="s">
        <v>73</v>
      </c>
      <c r="AY102" s="198" t="s">
        <v>148</v>
      </c>
      <c r="BK102" s="200">
        <f>SUM(BK103:BK106)</f>
        <v>0</v>
      </c>
    </row>
    <row r="103" s="2" customFormat="1" ht="49.05" customHeight="1">
      <c r="A103" s="37"/>
      <c r="B103" s="38"/>
      <c r="C103" s="201" t="s">
        <v>168</v>
      </c>
      <c r="D103" s="201" t="s">
        <v>149</v>
      </c>
      <c r="E103" s="202" t="s">
        <v>211</v>
      </c>
      <c r="F103" s="203" t="s">
        <v>212</v>
      </c>
      <c r="G103" s="204" t="s">
        <v>213</v>
      </c>
      <c r="H103" s="205">
        <v>0.40000000000000002</v>
      </c>
      <c r="I103" s="206"/>
      <c r="J103" s="207">
        <f>ROUND(I103*H103,2)</f>
        <v>0</v>
      </c>
      <c r="K103" s="203" t="s">
        <v>19</v>
      </c>
      <c r="L103" s="43"/>
      <c r="M103" s="208" t="s">
        <v>19</v>
      </c>
      <c r="N103" s="209" t="s">
        <v>46</v>
      </c>
      <c r="O103" s="84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0">
        <f>S103*H103</f>
        <v>0</v>
      </c>
      <c r="U103" s="211" t="s">
        <v>19</v>
      </c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2" t="s">
        <v>208</v>
      </c>
      <c r="AT103" s="212" t="s">
        <v>149</v>
      </c>
      <c r="AU103" s="212" t="s">
        <v>81</v>
      </c>
      <c r="AY103" s="16" t="s">
        <v>148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6" t="s">
        <v>153</v>
      </c>
      <c r="BK103" s="213">
        <f>ROUND(I103*H103,2)</f>
        <v>0</v>
      </c>
      <c r="BL103" s="16" t="s">
        <v>208</v>
      </c>
      <c r="BM103" s="212" t="s">
        <v>586</v>
      </c>
    </row>
    <row r="104" s="2" customFormat="1">
      <c r="A104" s="37"/>
      <c r="B104" s="38"/>
      <c r="C104" s="39"/>
      <c r="D104" s="214" t="s">
        <v>155</v>
      </c>
      <c r="E104" s="39"/>
      <c r="F104" s="215" t="s">
        <v>212</v>
      </c>
      <c r="G104" s="39"/>
      <c r="H104" s="39"/>
      <c r="I104" s="216"/>
      <c r="J104" s="39"/>
      <c r="K104" s="39"/>
      <c r="L104" s="43"/>
      <c r="M104" s="217"/>
      <c r="N104" s="218"/>
      <c r="O104" s="84"/>
      <c r="P104" s="84"/>
      <c r="Q104" s="84"/>
      <c r="R104" s="84"/>
      <c r="S104" s="84"/>
      <c r="T104" s="84"/>
      <c r="U104" s="85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155</v>
      </c>
      <c r="AU104" s="16" t="s">
        <v>81</v>
      </c>
    </row>
    <row r="105" s="2" customFormat="1" ht="44.25" customHeight="1">
      <c r="A105" s="37"/>
      <c r="B105" s="38"/>
      <c r="C105" s="201" t="s">
        <v>192</v>
      </c>
      <c r="D105" s="201" t="s">
        <v>149</v>
      </c>
      <c r="E105" s="202" t="s">
        <v>220</v>
      </c>
      <c r="F105" s="203" t="s">
        <v>221</v>
      </c>
      <c r="G105" s="204" t="s">
        <v>213</v>
      </c>
      <c r="H105" s="205">
        <v>0.29999999999999999</v>
      </c>
      <c r="I105" s="206"/>
      <c r="J105" s="207">
        <f>ROUND(I105*H105,2)</f>
        <v>0</v>
      </c>
      <c r="K105" s="203" t="s">
        <v>19</v>
      </c>
      <c r="L105" s="43"/>
      <c r="M105" s="208" t="s">
        <v>19</v>
      </c>
      <c r="N105" s="209" t="s">
        <v>46</v>
      </c>
      <c r="O105" s="84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0">
        <f>S105*H105</f>
        <v>0</v>
      </c>
      <c r="U105" s="211" t="s">
        <v>19</v>
      </c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2" t="s">
        <v>208</v>
      </c>
      <c r="AT105" s="212" t="s">
        <v>149</v>
      </c>
      <c r="AU105" s="212" t="s">
        <v>81</v>
      </c>
      <c r="AY105" s="16" t="s">
        <v>148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6" t="s">
        <v>153</v>
      </c>
      <c r="BK105" s="213">
        <f>ROUND(I105*H105,2)</f>
        <v>0</v>
      </c>
      <c r="BL105" s="16" t="s">
        <v>208</v>
      </c>
      <c r="BM105" s="212" t="s">
        <v>587</v>
      </c>
    </row>
    <row r="106" s="2" customFormat="1">
      <c r="A106" s="37"/>
      <c r="B106" s="38"/>
      <c r="C106" s="39"/>
      <c r="D106" s="214" t="s">
        <v>155</v>
      </c>
      <c r="E106" s="39"/>
      <c r="F106" s="215" t="s">
        <v>221</v>
      </c>
      <c r="G106" s="39"/>
      <c r="H106" s="39"/>
      <c r="I106" s="216"/>
      <c r="J106" s="39"/>
      <c r="K106" s="39"/>
      <c r="L106" s="43"/>
      <c r="M106" s="217"/>
      <c r="N106" s="218"/>
      <c r="O106" s="84"/>
      <c r="P106" s="84"/>
      <c r="Q106" s="84"/>
      <c r="R106" s="84"/>
      <c r="S106" s="84"/>
      <c r="T106" s="84"/>
      <c r="U106" s="85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155</v>
      </c>
      <c r="AU106" s="16" t="s">
        <v>81</v>
      </c>
    </row>
    <row r="107" s="12" customFormat="1" ht="25.92" customHeight="1">
      <c r="A107" s="12"/>
      <c r="B107" s="187"/>
      <c r="C107" s="188"/>
      <c r="D107" s="189" t="s">
        <v>72</v>
      </c>
      <c r="E107" s="190" t="s">
        <v>247</v>
      </c>
      <c r="F107" s="190" t="s">
        <v>248</v>
      </c>
      <c r="G107" s="188"/>
      <c r="H107" s="188"/>
      <c r="I107" s="191"/>
      <c r="J107" s="192">
        <f>BK107</f>
        <v>0</v>
      </c>
      <c r="K107" s="188"/>
      <c r="L107" s="193"/>
      <c r="M107" s="194"/>
      <c r="N107" s="195"/>
      <c r="O107" s="195"/>
      <c r="P107" s="196">
        <f>SUM(P108:P139)</f>
        <v>0</v>
      </c>
      <c r="Q107" s="195"/>
      <c r="R107" s="196">
        <f>SUM(R108:R139)</f>
        <v>0</v>
      </c>
      <c r="S107" s="195"/>
      <c r="T107" s="196">
        <f>SUM(T108:T139)</f>
        <v>0</v>
      </c>
      <c r="U107" s="197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8" t="s">
        <v>153</v>
      </c>
      <c r="AT107" s="199" t="s">
        <v>72</v>
      </c>
      <c r="AU107" s="199" t="s">
        <v>73</v>
      </c>
      <c r="AY107" s="198" t="s">
        <v>148</v>
      </c>
      <c r="BK107" s="200">
        <f>SUM(BK108:BK139)</f>
        <v>0</v>
      </c>
    </row>
    <row r="108" s="2" customFormat="1" ht="16.5" customHeight="1">
      <c r="A108" s="37"/>
      <c r="B108" s="38"/>
      <c r="C108" s="201" t="s">
        <v>108</v>
      </c>
      <c r="D108" s="201" t="s">
        <v>149</v>
      </c>
      <c r="E108" s="202" t="s">
        <v>249</v>
      </c>
      <c r="F108" s="203" t="s">
        <v>588</v>
      </c>
      <c r="G108" s="204" t="s">
        <v>163</v>
      </c>
      <c r="H108" s="205">
        <v>1</v>
      </c>
      <c r="I108" s="206"/>
      <c r="J108" s="207">
        <f>ROUND(I108*H108,2)</f>
        <v>0</v>
      </c>
      <c r="K108" s="203" t="s">
        <v>19</v>
      </c>
      <c r="L108" s="43"/>
      <c r="M108" s="208" t="s">
        <v>19</v>
      </c>
      <c r="N108" s="209" t="s">
        <v>46</v>
      </c>
      <c r="O108" s="84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0">
        <f>S108*H108</f>
        <v>0</v>
      </c>
      <c r="U108" s="211" t="s">
        <v>19</v>
      </c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2" t="s">
        <v>252</v>
      </c>
      <c r="AT108" s="212" t="s">
        <v>149</v>
      </c>
      <c r="AU108" s="212" t="s">
        <v>81</v>
      </c>
      <c r="AY108" s="16" t="s">
        <v>148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6" t="s">
        <v>153</v>
      </c>
      <c r="BK108" s="213">
        <f>ROUND(I108*H108,2)</f>
        <v>0</v>
      </c>
      <c r="BL108" s="16" t="s">
        <v>252</v>
      </c>
      <c r="BM108" s="212" t="s">
        <v>589</v>
      </c>
    </row>
    <row r="109" s="2" customFormat="1">
      <c r="A109" s="37"/>
      <c r="B109" s="38"/>
      <c r="C109" s="39"/>
      <c r="D109" s="214" t="s">
        <v>155</v>
      </c>
      <c r="E109" s="39"/>
      <c r="F109" s="215" t="s">
        <v>588</v>
      </c>
      <c r="G109" s="39"/>
      <c r="H109" s="39"/>
      <c r="I109" s="216"/>
      <c r="J109" s="39"/>
      <c r="K109" s="39"/>
      <c r="L109" s="43"/>
      <c r="M109" s="217"/>
      <c r="N109" s="218"/>
      <c r="O109" s="84"/>
      <c r="P109" s="84"/>
      <c r="Q109" s="84"/>
      <c r="R109" s="84"/>
      <c r="S109" s="84"/>
      <c r="T109" s="84"/>
      <c r="U109" s="85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155</v>
      </c>
      <c r="AU109" s="16" t="s">
        <v>81</v>
      </c>
    </row>
    <row r="110" s="2" customFormat="1" ht="66.75" customHeight="1">
      <c r="A110" s="37"/>
      <c r="B110" s="38"/>
      <c r="C110" s="201" t="s">
        <v>111</v>
      </c>
      <c r="D110" s="201" t="s">
        <v>149</v>
      </c>
      <c r="E110" s="202" t="s">
        <v>356</v>
      </c>
      <c r="F110" s="203" t="s">
        <v>357</v>
      </c>
      <c r="G110" s="204" t="s">
        <v>173</v>
      </c>
      <c r="H110" s="205">
        <v>5</v>
      </c>
      <c r="I110" s="206"/>
      <c r="J110" s="207">
        <f>ROUND(I110*H110,2)</f>
        <v>0</v>
      </c>
      <c r="K110" s="203" t="s">
        <v>19</v>
      </c>
      <c r="L110" s="43"/>
      <c r="M110" s="208" t="s">
        <v>19</v>
      </c>
      <c r="N110" s="209" t="s">
        <v>46</v>
      </c>
      <c r="O110" s="84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0">
        <f>S110*H110</f>
        <v>0</v>
      </c>
      <c r="U110" s="211" t="s">
        <v>19</v>
      </c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2" t="s">
        <v>252</v>
      </c>
      <c r="AT110" s="212" t="s">
        <v>149</v>
      </c>
      <c r="AU110" s="212" t="s">
        <v>81</v>
      </c>
      <c r="AY110" s="16" t="s">
        <v>148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6" t="s">
        <v>153</v>
      </c>
      <c r="BK110" s="213">
        <f>ROUND(I110*H110,2)</f>
        <v>0</v>
      </c>
      <c r="BL110" s="16" t="s">
        <v>252</v>
      </c>
      <c r="BM110" s="212" t="s">
        <v>590</v>
      </c>
    </row>
    <row r="111" s="2" customFormat="1">
      <c r="A111" s="37"/>
      <c r="B111" s="38"/>
      <c r="C111" s="39"/>
      <c r="D111" s="214" t="s">
        <v>155</v>
      </c>
      <c r="E111" s="39"/>
      <c r="F111" s="215" t="s">
        <v>357</v>
      </c>
      <c r="G111" s="39"/>
      <c r="H111" s="39"/>
      <c r="I111" s="216"/>
      <c r="J111" s="39"/>
      <c r="K111" s="39"/>
      <c r="L111" s="43"/>
      <c r="M111" s="217"/>
      <c r="N111" s="218"/>
      <c r="O111" s="84"/>
      <c r="P111" s="84"/>
      <c r="Q111" s="84"/>
      <c r="R111" s="84"/>
      <c r="S111" s="84"/>
      <c r="T111" s="84"/>
      <c r="U111" s="85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155</v>
      </c>
      <c r="AU111" s="16" t="s">
        <v>81</v>
      </c>
    </row>
    <row r="112" s="2" customFormat="1" ht="55.5" customHeight="1">
      <c r="A112" s="37"/>
      <c r="B112" s="38"/>
      <c r="C112" s="201" t="s">
        <v>8</v>
      </c>
      <c r="D112" s="201" t="s">
        <v>149</v>
      </c>
      <c r="E112" s="202" t="s">
        <v>359</v>
      </c>
      <c r="F112" s="203" t="s">
        <v>360</v>
      </c>
      <c r="G112" s="204" t="s">
        <v>173</v>
      </c>
      <c r="H112" s="205">
        <v>5</v>
      </c>
      <c r="I112" s="206"/>
      <c r="J112" s="207">
        <f>ROUND(I112*H112,2)</f>
        <v>0</v>
      </c>
      <c r="K112" s="203" t="s">
        <v>19</v>
      </c>
      <c r="L112" s="43"/>
      <c r="M112" s="208" t="s">
        <v>19</v>
      </c>
      <c r="N112" s="209" t="s">
        <v>46</v>
      </c>
      <c r="O112" s="84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0">
        <f>S112*H112</f>
        <v>0</v>
      </c>
      <c r="U112" s="211" t="s">
        <v>19</v>
      </c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2" t="s">
        <v>252</v>
      </c>
      <c r="AT112" s="212" t="s">
        <v>149</v>
      </c>
      <c r="AU112" s="212" t="s">
        <v>81</v>
      </c>
      <c r="AY112" s="16" t="s">
        <v>148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6" t="s">
        <v>153</v>
      </c>
      <c r="BK112" s="213">
        <f>ROUND(I112*H112,2)</f>
        <v>0</v>
      </c>
      <c r="BL112" s="16" t="s">
        <v>252</v>
      </c>
      <c r="BM112" s="212" t="s">
        <v>591</v>
      </c>
    </row>
    <row r="113" s="2" customFormat="1">
      <c r="A113" s="37"/>
      <c r="B113" s="38"/>
      <c r="C113" s="39"/>
      <c r="D113" s="214" t="s">
        <v>155</v>
      </c>
      <c r="E113" s="39"/>
      <c r="F113" s="215" t="s">
        <v>360</v>
      </c>
      <c r="G113" s="39"/>
      <c r="H113" s="39"/>
      <c r="I113" s="216"/>
      <c r="J113" s="39"/>
      <c r="K113" s="39"/>
      <c r="L113" s="43"/>
      <c r="M113" s="217"/>
      <c r="N113" s="218"/>
      <c r="O113" s="84"/>
      <c r="P113" s="84"/>
      <c r="Q113" s="84"/>
      <c r="R113" s="84"/>
      <c r="S113" s="84"/>
      <c r="T113" s="84"/>
      <c r="U113" s="85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155</v>
      </c>
      <c r="AU113" s="16" t="s">
        <v>81</v>
      </c>
    </row>
    <row r="114" s="2" customFormat="1" ht="16.5" customHeight="1">
      <c r="A114" s="37"/>
      <c r="B114" s="38"/>
      <c r="C114" s="201" t="s">
        <v>210</v>
      </c>
      <c r="D114" s="201" t="s">
        <v>149</v>
      </c>
      <c r="E114" s="202" t="s">
        <v>263</v>
      </c>
      <c r="F114" s="203" t="s">
        <v>250</v>
      </c>
      <c r="G114" s="204" t="s">
        <v>251</v>
      </c>
      <c r="H114" s="205">
        <v>1</v>
      </c>
      <c r="I114" s="206"/>
      <c r="J114" s="207">
        <f>ROUND(I114*H114,2)</f>
        <v>0</v>
      </c>
      <c r="K114" s="203" t="s">
        <v>19</v>
      </c>
      <c r="L114" s="43"/>
      <c r="M114" s="208" t="s">
        <v>19</v>
      </c>
      <c r="N114" s="209" t="s">
        <v>46</v>
      </c>
      <c r="O114" s="84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0">
        <f>S114*H114</f>
        <v>0</v>
      </c>
      <c r="U114" s="211" t="s">
        <v>19</v>
      </c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2" t="s">
        <v>252</v>
      </c>
      <c r="AT114" s="212" t="s">
        <v>149</v>
      </c>
      <c r="AU114" s="212" t="s">
        <v>81</v>
      </c>
      <c r="AY114" s="16" t="s">
        <v>148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6" t="s">
        <v>153</v>
      </c>
      <c r="BK114" s="213">
        <f>ROUND(I114*H114,2)</f>
        <v>0</v>
      </c>
      <c r="BL114" s="16" t="s">
        <v>252</v>
      </c>
      <c r="BM114" s="212" t="s">
        <v>592</v>
      </c>
    </row>
    <row r="115" s="2" customFormat="1">
      <c r="A115" s="37"/>
      <c r="B115" s="38"/>
      <c r="C115" s="39"/>
      <c r="D115" s="214" t="s">
        <v>155</v>
      </c>
      <c r="E115" s="39"/>
      <c r="F115" s="215" t="s">
        <v>250</v>
      </c>
      <c r="G115" s="39"/>
      <c r="H115" s="39"/>
      <c r="I115" s="216"/>
      <c r="J115" s="39"/>
      <c r="K115" s="39"/>
      <c r="L115" s="43"/>
      <c r="M115" s="217"/>
      <c r="N115" s="218"/>
      <c r="O115" s="84"/>
      <c r="P115" s="84"/>
      <c r="Q115" s="84"/>
      <c r="R115" s="84"/>
      <c r="S115" s="84"/>
      <c r="T115" s="84"/>
      <c r="U115" s="85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155</v>
      </c>
      <c r="AU115" s="16" t="s">
        <v>81</v>
      </c>
    </row>
    <row r="116" s="2" customFormat="1" ht="16.5" customHeight="1">
      <c r="A116" s="37"/>
      <c r="B116" s="38"/>
      <c r="C116" s="201" t="s">
        <v>215</v>
      </c>
      <c r="D116" s="201" t="s">
        <v>149</v>
      </c>
      <c r="E116" s="202" t="s">
        <v>267</v>
      </c>
      <c r="F116" s="203" t="s">
        <v>264</v>
      </c>
      <c r="G116" s="204" t="s">
        <v>251</v>
      </c>
      <c r="H116" s="205">
        <v>1</v>
      </c>
      <c r="I116" s="206"/>
      <c r="J116" s="207">
        <f>ROUND(I116*H116,2)</f>
        <v>0</v>
      </c>
      <c r="K116" s="203" t="s">
        <v>19</v>
      </c>
      <c r="L116" s="43"/>
      <c r="M116" s="208" t="s">
        <v>19</v>
      </c>
      <c r="N116" s="209" t="s">
        <v>46</v>
      </c>
      <c r="O116" s="84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0">
        <f>S116*H116</f>
        <v>0</v>
      </c>
      <c r="U116" s="211" t="s">
        <v>19</v>
      </c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2" t="s">
        <v>252</v>
      </c>
      <c r="AT116" s="212" t="s">
        <v>149</v>
      </c>
      <c r="AU116" s="212" t="s">
        <v>81</v>
      </c>
      <c r="AY116" s="16" t="s">
        <v>148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6" t="s">
        <v>153</v>
      </c>
      <c r="BK116" s="213">
        <f>ROUND(I116*H116,2)</f>
        <v>0</v>
      </c>
      <c r="BL116" s="16" t="s">
        <v>252</v>
      </c>
      <c r="BM116" s="212" t="s">
        <v>593</v>
      </c>
    </row>
    <row r="117" s="2" customFormat="1">
      <c r="A117" s="37"/>
      <c r="B117" s="38"/>
      <c r="C117" s="39"/>
      <c r="D117" s="214" t="s">
        <v>155</v>
      </c>
      <c r="E117" s="39"/>
      <c r="F117" s="215" t="s">
        <v>264</v>
      </c>
      <c r="G117" s="39"/>
      <c r="H117" s="39"/>
      <c r="I117" s="216"/>
      <c r="J117" s="39"/>
      <c r="K117" s="39"/>
      <c r="L117" s="43"/>
      <c r="M117" s="217"/>
      <c r="N117" s="218"/>
      <c r="O117" s="84"/>
      <c r="P117" s="84"/>
      <c r="Q117" s="84"/>
      <c r="R117" s="84"/>
      <c r="S117" s="84"/>
      <c r="T117" s="84"/>
      <c r="U117" s="85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155</v>
      </c>
      <c r="AU117" s="16" t="s">
        <v>81</v>
      </c>
    </row>
    <row r="118" s="2" customFormat="1" ht="33" customHeight="1">
      <c r="A118" s="37"/>
      <c r="B118" s="38"/>
      <c r="C118" s="201" t="s">
        <v>219</v>
      </c>
      <c r="D118" s="201" t="s">
        <v>149</v>
      </c>
      <c r="E118" s="202" t="s">
        <v>271</v>
      </c>
      <c r="F118" s="203" t="s">
        <v>268</v>
      </c>
      <c r="G118" s="204" t="s">
        <v>251</v>
      </c>
      <c r="H118" s="205">
        <v>1</v>
      </c>
      <c r="I118" s="206"/>
      <c r="J118" s="207">
        <f>ROUND(I118*H118,2)</f>
        <v>0</v>
      </c>
      <c r="K118" s="203" t="s">
        <v>19</v>
      </c>
      <c r="L118" s="43"/>
      <c r="M118" s="208" t="s">
        <v>19</v>
      </c>
      <c r="N118" s="209" t="s">
        <v>46</v>
      </c>
      <c r="O118" s="84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0">
        <f>S118*H118</f>
        <v>0</v>
      </c>
      <c r="U118" s="211" t="s">
        <v>19</v>
      </c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2" t="s">
        <v>252</v>
      </c>
      <c r="AT118" s="212" t="s">
        <v>149</v>
      </c>
      <c r="AU118" s="212" t="s">
        <v>81</v>
      </c>
      <c r="AY118" s="16" t="s">
        <v>148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6" t="s">
        <v>153</v>
      </c>
      <c r="BK118" s="213">
        <f>ROUND(I118*H118,2)</f>
        <v>0</v>
      </c>
      <c r="BL118" s="16" t="s">
        <v>252</v>
      </c>
      <c r="BM118" s="212" t="s">
        <v>594</v>
      </c>
    </row>
    <row r="119" s="2" customFormat="1">
      <c r="A119" s="37"/>
      <c r="B119" s="38"/>
      <c r="C119" s="39"/>
      <c r="D119" s="214" t="s">
        <v>155</v>
      </c>
      <c r="E119" s="39"/>
      <c r="F119" s="215" t="s">
        <v>268</v>
      </c>
      <c r="G119" s="39"/>
      <c r="H119" s="39"/>
      <c r="I119" s="216"/>
      <c r="J119" s="39"/>
      <c r="K119" s="39"/>
      <c r="L119" s="43"/>
      <c r="M119" s="217"/>
      <c r="N119" s="218"/>
      <c r="O119" s="84"/>
      <c r="P119" s="84"/>
      <c r="Q119" s="84"/>
      <c r="R119" s="84"/>
      <c r="S119" s="84"/>
      <c r="T119" s="84"/>
      <c r="U119" s="85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155</v>
      </c>
      <c r="AU119" s="16" t="s">
        <v>81</v>
      </c>
    </row>
    <row r="120" s="2" customFormat="1" ht="16.5" customHeight="1">
      <c r="A120" s="37"/>
      <c r="B120" s="38"/>
      <c r="C120" s="201" t="s">
        <v>190</v>
      </c>
      <c r="D120" s="201" t="s">
        <v>149</v>
      </c>
      <c r="E120" s="202" t="s">
        <v>275</v>
      </c>
      <c r="F120" s="203" t="s">
        <v>272</v>
      </c>
      <c r="G120" s="204" t="s">
        <v>251</v>
      </c>
      <c r="H120" s="205">
        <v>1</v>
      </c>
      <c r="I120" s="206"/>
      <c r="J120" s="207">
        <f>ROUND(I120*H120,2)</f>
        <v>0</v>
      </c>
      <c r="K120" s="203" t="s">
        <v>19</v>
      </c>
      <c r="L120" s="43"/>
      <c r="M120" s="208" t="s">
        <v>19</v>
      </c>
      <c r="N120" s="209" t="s">
        <v>46</v>
      </c>
      <c r="O120" s="84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0">
        <f>S120*H120</f>
        <v>0</v>
      </c>
      <c r="U120" s="211" t="s">
        <v>19</v>
      </c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2" t="s">
        <v>252</v>
      </c>
      <c r="AT120" s="212" t="s">
        <v>149</v>
      </c>
      <c r="AU120" s="212" t="s">
        <v>81</v>
      </c>
      <c r="AY120" s="16" t="s">
        <v>148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6" t="s">
        <v>153</v>
      </c>
      <c r="BK120" s="213">
        <f>ROUND(I120*H120,2)</f>
        <v>0</v>
      </c>
      <c r="BL120" s="16" t="s">
        <v>252</v>
      </c>
      <c r="BM120" s="212" t="s">
        <v>595</v>
      </c>
    </row>
    <row r="121" s="2" customFormat="1">
      <c r="A121" s="37"/>
      <c r="B121" s="38"/>
      <c r="C121" s="39"/>
      <c r="D121" s="214" t="s">
        <v>155</v>
      </c>
      <c r="E121" s="39"/>
      <c r="F121" s="215" t="s">
        <v>272</v>
      </c>
      <c r="G121" s="39"/>
      <c r="H121" s="39"/>
      <c r="I121" s="216"/>
      <c r="J121" s="39"/>
      <c r="K121" s="39"/>
      <c r="L121" s="43"/>
      <c r="M121" s="217"/>
      <c r="N121" s="218"/>
      <c r="O121" s="84"/>
      <c r="P121" s="84"/>
      <c r="Q121" s="84"/>
      <c r="R121" s="84"/>
      <c r="S121" s="84"/>
      <c r="T121" s="84"/>
      <c r="U121" s="85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155</v>
      </c>
      <c r="AU121" s="16" t="s">
        <v>81</v>
      </c>
    </row>
    <row r="122" s="2" customFormat="1" ht="21.75" customHeight="1">
      <c r="A122" s="37"/>
      <c r="B122" s="38"/>
      <c r="C122" s="201" t="s">
        <v>226</v>
      </c>
      <c r="D122" s="201" t="s">
        <v>149</v>
      </c>
      <c r="E122" s="202" t="s">
        <v>322</v>
      </c>
      <c r="F122" s="203" t="s">
        <v>276</v>
      </c>
      <c r="G122" s="204" t="s">
        <v>251</v>
      </c>
      <c r="H122" s="205">
        <v>1</v>
      </c>
      <c r="I122" s="206"/>
      <c r="J122" s="207">
        <f>ROUND(I122*H122,2)</f>
        <v>0</v>
      </c>
      <c r="K122" s="203" t="s">
        <v>19</v>
      </c>
      <c r="L122" s="43"/>
      <c r="M122" s="208" t="s">
        <v>19</v>
      </c>
      <c r="N122" s="209" t="s">
        <v>46</v>
      </c>
      <c r="O122" s="84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0">
        <f>S122*H122</f>
        <v>0</v>
      </c>
      <c r="U122" s="211" t="s">
        <v>19</v>
      </c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2" t="s">
        <v>252</v>
      </c>
      <c r="AT122" s="212" t="s">
        <v>149</v>
      </c>
      <c r="AU122" s="212" t="s">
        <v>81</v>
      </c>
      <c r="AY122" s="16" t="s">
        <v>148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6" t="s">
        <v>153</v>
      </c>
      <c r="BK122" s="213">
        <f>ROUND(I122*H122,2)</f>
        <v>0</v>
      </c>
      <c r="BL122" s="16" t="s">
        <v>252</v>
      </c>
      <c r="BM122" s="212" t="s">
        <v>596</v>
      </c>
    </row>
    <row r="123" s="2" customFormat="1">
      <c r="A123" s="37"/>
      <c r="B123" s="38"/>
      <c r="C123" s="39"/>
      <c r="D123" s="214" t="s">
        <v>155</v>
      </c>
      <c r="E123" s="39"/>
      <c r="F123" s="215" t="s">
        <v>276</v>
      </c>
      <c r="G123" s="39"/>
      <c r="H123" s="39"/>
      <c r="I123" s="216"/>
      <c r="J123" s="39"/>
      <c r="K123" s="39"/>
      <c r="L123" s="43"/>
      <c r="M123" s="217"/>
      <c r="N123" s="218"/>
      <c r="O123" s="84"/>
      <c r="P123" s="84"/>
      <c r="Q123" s="84"/>
      <c r="R123" s="84"/>
      <c r="S123" s="84"/>
      <c r="T123" s="84"/>
      <c r="U123" s="85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155</v>
      </c>
      <c r="AU123" s="16" t="s">
        <v>81</v>
      </c>
    </row>
    <row r="124" s="2" customFormat="1" ht="37.8" customHeight="1">
      <c r="A124" s="37"/>
      <c r="B124" s="38"/>
      <c r="C124" s="201" t="s">
        <v>231</v>
      </c>
      <c r="D124" s="201" t="s">
        <v>149</v>
      </c>
      <c r="E124" s="202" t="s">
        <v>283</v>
      </c>
      <c r="F124" s="203" t="s">
        <v>280</v>
      </c>
      <c r="G124" s="204" t="s">
        <v>251</v>
      </c>
      <c r="H124" s="205">
        <v>1</v>
      </c>
      <c r="I124" s="206"/>
      <c r="J124" s="207">
        <f>ROUND(I124*H124,2)</f>
        <v>0</v>
      </c>
      <c r="K124" s="203" t="s">
        <v>19</v>
      </c>
      <c r="L124" s="43"/>
      <c r="M124" s="208" t="s">
        <v>19</v>
      </c>
      <c r="N124" s="209" t="s">
        <v>46</v>
      </c>
      <c r="O124" s="84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0">
        <f>S124*H124</f>
        <v>0</v>
      </c>
      <c r="U124" s="211" t="s">
        <v>19</v>
      </c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2" t="s">
        <v>252</v>
      </c>
      <c r="AT124" s="212" t="s">
        <v>149</v>
      </c>
      <c r="AU124" s="212" t="s">
        <v>81</v>
      </c>
      <c r="AY124" s="16" t="s">
        <v>148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6" t="s">
        <v>153</v>
      </c>
      <c r="BK124" s="213">
        <f>ROUND(I124*H124,2)</f>
        <v>0</v>
      </c>
      <c r="BL124" s="16" t="s">
        <v>252</v>
      </c>
      <c r="BM124" s="212" t="s">
        <v>597</v>
      </c>
    </row>
    <row r="125" s="2" customFormat="1">
      <c r="A125" s="37"/>
      <c r="B125" s="38"/>
      <c r="C125" s="39"/>
      <c r="D125" s="214" t="s">
        <v>155</v>
      </c>
      <c r="E125" s="39"/>
      <c r="F125" s="215" t="s">
        <v>280</v>
      </c>
      <c r="G125" s="39"/>
      <c r="H125" s="39"/>
      <c r="I125" s="216"/>
      <c r="J125" s="39"/>
      <c r="K125" s="39"/>
      <c r="L125" s="43"/>
      <c r="M125" s="217"/>
      <c r="N125" s="218"/>
      <c r="O125" s="84"/>
      <c r="P125" s="84"/>
      <c r="Q125" s="84"/>
      <c r="R125" s="84"/>
      <c r="S125" s="84"/>
      <c r="T125" s="84"/>
      <c r="U125" s="85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155</v>
      </c>
      <c r="AU125" s="16" t="s">
        <v>81</v>
      </c>
    </row>
    <row r="126" s="2" customFormat="1" ht="21.75" customHeight="1">
      <c r="A126" s="37"/>
      <c r="B126" s="38"/>
      <c r="C126" s="201" t="s">
        <v>235</v>
      </c>
      <c r="D126" s="201" t="s">
        <v>149</v>
      </c>
      <c r="E126" s="202" t="s">
        <v>287</v>
      </c>
      <c r="F126" s="203" t="s">
        <v>284</v>
      </c>
      <c r="G126" s="204" t="s">
        <v>251</v>
      </c>
      <c r="H126" s="205">
        <v>1</v>
      </c>
      <c r="I126" s="206"/>
      <c r="J126" s="207">
        <f>ROUND(I126*H126,2)</f>
        <v>0</v>
      </c>
      <c r="K126" s="203" t="s">
        <v>19</v>
      </c>
      <c r="L126" s="43"/>
      <c r="M126" s="208" t="s">
        <v>19</v>
      </c>
      <c r="N126" s="209" t="s">
        <v>46</v>
      </c>
      <c r="O126" s="84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0">
        <f>S126*H126</f>
        <v>0</v>
      </c>
      <c r="U126" s="211" t="s">
        <v>19</v>
      </c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2" t="s">
        <v>252</v>
      </c>
      <c r="AT126" s="212" t="s">
        <v>149</v>
      </c>
      <c r="AU126" s="212" t="s">
        <v>81</v>
      </c>
      <c r="AY126" s="16" t="s">
        <v>148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6" t="s">
        <v>153</v>
      </c>
      <c r="BK126" s="213">
        <f>ROUND(I126*H126,2)</f>
        <v>0</v>
      </c>
      <c r="BL126" s="16" t="s">
        <v>252</v>
      </c>
      <c r="BM126" s="212" t="s">
        <v>598</v>
      </c>
    </row>
    <row r="127" s="2" customFormat="1">
      <c r="A127" s="37"/>
      <c r="B127" s="38"/>
      <c r="C127" s="39"/>
      <c r="D127" s="214" t="s">
        <v>155</v>
      </c>
      <c r="E127" s="39"/>
      <c r="F127" s="215" t="s">
        <v>284</v>
      </c>
      <c r="G127" s="39"/>
      <c r="H127" s="39"/>
      <c r="I127" s="216"/>
      <c r="J127" s="39"/>
      <c r="K127" s="39"/>
      <c r="L127" s="43"/>
      <c r="M127" s="217"/>
      <c r="N127" s="218"/>
      <c r="O127" s="84"/>
      <c r="P127" s="84"/>
      <c r="Q127" s="84"/>
      <c r="R127" s="84"/>
      <c r="S127" s="84"/>
      <c r="T127" s="84"/>
      <c r="U127" s="85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155</v>
      </c>
      <c r="AU127" s="16" t="s">
        <v>81</v>
      </c>
    </row>
    <row r="128" s="2" customFormat="1" ht="24.15" customHeight="1">
      <c r="A128" s="37"/>
      <c r="B128" s="38"/>
      <c r="C128" s="201" t="s">
        <v>239</v>
      </c>
      <c r="D128" s="201" t="s">
        <v>149</v>
      </c>
      <c r="E128" s="202" t="s">
        <v>291</v>
      </c>
      <c r="F128" s="203" t="s">
        <v>288</v>
      </c>
      <c r="G128" s="204" t="s">
        <v>251</v>
      </c>
      <c r="H128" s="205">
        <v>1</v>
      </c>
      <c r="I128" s="206"/>
      <c r="J128" s="207">
        <f>ROUND(I128*H128,2)</f>
        <v>0</v>
      </c>
      <c r="K128" s="203" t="s">
        <v>19</v>
      </c>
      <c r="L128" s="43"/>
      <c r="M128" s="208" t="s">
        <v>19</v>
      </c>
      <c r="N128" s="209" t="s">
        <v>46</v>
      </c>
      <c r="O128" s="84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0">
        <f>S128*H128</f>
        <v>0</v>
      </c>
      <c r="U128" s="211" t="s">
        <v>19</v>
      </c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2" t="s">
        <v>252</v>
      </c>
      <c r="AT128" s="212" t="s">
        <v>149</v>
      </c>
      <c r="AU128" s="212" t="s">
        <v>81</v>
      </c>
      <c r="AY128" s="16" t="s">
        <v>148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6" t="s">
        <v>153</v>
      </c>
      <c r="BK128" s="213">
        <f>ROUND(I128*H128,2)</f>
        <v>0</v>
      </c>
      <c r="BL128" s="16" t="s">
        <v>252</v>
      </c>
      <c r="BM128" s="212" t="s">
        <v>599</v>
      </c>
    </row>
    <row r="129" s="2" customFormat="1">
      <c r="A129" s="37"/>
      <c r="B129" s="38"/>
      <c r="C129" s="39"/>
      <c r="D129" s="214" t="s">
        <v>155</v>
      </c>
      <c r="E129" s="39"/>
      <c r="F129" s="215" t="s">
        <v>288</v>
      </c>
      <c r="G129" s="39"/>
      <c r="H129" s="39"/>
      <c r="I129" s="216"/>
      <c r="J129" s="39"/>
      <c r="K129" s="39"/>
      <c r="L129" s="43"/>
      <c r="M129" s="217"/>
      <c r="N129" s="218"/>
      <c r="O129" s="84"/>
      <c r="P129" s="84"/>
      <c r="Q129" s="84"/>
      <c r="R129" s="84"/>
      <c r="S129" s="84"/>
      <c r="T129" s="84"/>
      <c r="U129" s="85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155</v>
      </c>
      <c r="AU129" s="16" t="s">
        <v>81</v>
      </c>
    </row>
    <row r="130" s="2" customFormat="1" ht="16.5" customHeight="1">
      <c r="A130" s="37"/>
      <c r="B130" s="38"/>
      <c r="C130" s="201" t="s">
        <v>7</v>
      </c>
      <c r="D130" s="201" t="s">
        <v>149</v>
      </c>
      <c r="E130" s="202" t="s">
        <v>294</v>
      </c>
      <c r="F130" s="203" t="s">
        <v>292</v>
      </c>
      <c r="G130" s="204" t="s">
        <v>251</v>
      </c>
      <c r="H130" s="205">
        <v>1</v>
      </c>
      <c r="I130" s="206"/>
      <c r="J130" s="207">
        <f>ROUND(I130*H130,2)</f>
        <v>0</v>
      </c>
      <c r="K130" s="203" t="s">
        <v>19</v>
      </c>
      <c r="L130" s="43"/>
      <c r="M130" s="208" t="s">
        <v>19</v>
      </c>
      <c r="N130" s="209" t="s">
        <v>46</v>
      </c>
      <c r="O130" s="84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0">
        <f>S130*H130</f>
        <v>0</v>
      </c>
      <c r="U130" s="211" t="s">
        <v>19</v>
      </c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2" t="s">
        <v>252</v>
      </c>
      <c r="AT130" s="212" t="s">
        <v>149</v>
      </c>
      <c r="AU130" s="212" t="s">
        <v>81</v>
      </c>
      <c r="AY130" s="16" t="s">
        <v>148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6" t="s">
        <v>153</v>
      </c>
      <c r="BK130" s="213">
        <f>ROUND(I130*H130,2)</f>
        <v>0</v>
      </c>
      <c r="BL130" s="16" t="s">
        <v>252</v>
      </c>
      <c r="BM130" s="212" t="s">
        <v>600</v>
      </c>
    </row>
    <row r="131" s="2" customFormat="1">
      <c r="A131" s="37"/>
      <c r="B131" s="38"/>
      <c r="C131" s="39"/>
      <c r="D131" s="214" t="s">
        <v>155</v>
      </c>
      <c r="E131" s="39"/>
      <c r="F131" s="215" t="s">
        <v>292</v>
      </c>
      <c r="G131" s="39"/>
      <c r="H131" s="39"/>
      <c r="I131" s="216"/>
      <c r="J131" s="39"/>
      <c r="K131" s="39"/>
      <c r="L131" s="43"/>
      <c r="M131" s="217"/>
      <c r="N131" s="218"/>
      <c r="O131" s="84"/>
      <c r="P131" s="84"/>
      <c r="Q131" s="84"/>
      <c r="R131" s="84"/>
      <c r="S131" s="84"/>
      <c r="T131" s="84"/>
      <c r="U131" s="85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155</v>
      </c>
      <c r="AU131" s="16" t="s">
        <v>81</v>
      </c>
    </row>
    <row r="132" s="2" customFormat="1" ht="16.5" customHeight="1">
      <c r="A132" s="37"/>
      <c r="B132" s="38"/>
      <c r="C132" s="201" t="s">
        <v>254</v>
      </c>
      <c r="D132" s="201" t="s">
        <v>149</v>
      </c>
      <c r="E132" s="202" t="s">
        <v>298</v>
      </c>
      <c r="F132" s="203" t="s">
        <v>295</v>
      </c>
      <c r="G132" s="204" t="s">
        <v>251</v>
      </c>
      <c r="H132" s="205">
        <v>1</v>
      </c>
      <c r="I132" s="206"/>
      <c r="J132" s="207">
        <f>ROUND(I132*H132,2)</f>
        <v>0</v>
      </c>
      <c r="K132" s="203" t="s">
        <v>19</v>
      </c>
      <c r="L132" s="43"/>
      <c r="M132" s="208" t="s">
        <v>19</v>
      </c>
      <c r="N132" s="209" t="s">
        <v>46</v>
      </c>
      <c r="O132" s="84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0">
        <f>S132*H132</f>
        <v>0</v>
      </c>
      <c r="U132" s="211" t="s">
        <v>19</v>
      </c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2" t="s">
        <v>252</v>
      </c>
      <c r="AT132" s="212" t="s">
        <v>149</v>
      </c>
      <c r="AU132" s="212" t="s">
        <v>81</v>
      </c>
      <c r="AY132" s="16" t="s">
        <v>148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6" t="s">
        <v>153</v>
      </c>
      <c r="BK132" s="213">
        <f>ROUND(I132*H132,2)</f>
        <v>0</v>
      </c>
      <c r="BL132" s="16" t="s">
        <v>252</v>
      </c>
      <c r="BM132" s="212" t="s">
        <v>601</v>
      </c>
    </row>
    <row r="133" s="2" customFormat="1">
      <c r="A133" s="37"/>
      <c r="B133" s="38"/>
      <c r="C133" s="39"/>
      <c r="D133" s="214" t="s">
        <v>155</v>
      </c>
      <c r="E133" s="39"/>
      <c r="F133" s="215" t="s">
        <v>295</v>
      </c>
      <c r="G133" s="39"/>
      <c r="H133" s="39"/>
      <c r="I133" s="216"/>
      <c r="J133" s="39"/>
      <c r="K133" s="39"/>
      <c r="L133" s="43"/>
      <c r="M133" s="217"/>
      <c r="N133" s="218"/>
      <c r="O133" s="84"/>
      <c r="P133" s="84"/>
      <c r="Q133" s="84"/>
      <c r="R133" s="84"/>
      <c r="S133" s="84"/>
      <c r="T133" s="84"/>
      <c r="U133" s="85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155</v>
      </c>
      <c r="AU133" s="16" t="s">
        <v>81</v>
      </c>
    </row>
    <row r="134" s="2" customFormat="1" ht="16.5" customHeight="1">
      <c r="A134" s="37"/>
      <c r="B134" s="38"/>
      <c r="C134" s="201" t="s">
        <v>258</v>
      </c>
      <c r="D134" s="201" t="s">
        <v>149</v>
      </c>
      <c r="E134" s="202" t="s">
        <v>302</v>
      </c>
      <c r="F134" s="203" t="s">
        <v>299</v>
      </c>
      <c r="G134" s="204" t="s">
        <v>251</v>
      </c>
      <c r="H134" s="205">
        <v>1</v>
      </c>
      <c r="I134" s="206"/>
      <c r="J134" s="207">
        <f>ROUND(I134*H134,2)</f>
        <v>0</v>
      </c>
      <c r="K134" s="203" t="s">
        <v>19</v>
      </c>
      <c r="L134" s="43"/>
      <c r="M134" s="208" t="s">
        <v>19</v>
      </c>
      <c r="N134" s="209" t="s">
        <v>46</v>
      </c>
      <c r="O134" s="84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0">
        <f>S134*H134</f>
        <v>0</v>
      </c>
      <c r="U134" s="211" t="s">
        <v>19</v>
      </c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2" t="s">
        <v>252</v>
      </c>
      <c r="AT134" s="212" t="s">
        <v>149</v>
      </c>
      <c r="AU134" s="212" t="s">
        <v>81</v>
      </c>
      <c r="AY134" s="16" t="s">
        <v>148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6" t="s">
        <v>153</v>
      </c>
      <c r="BK134" s="213">
        <f>ROUND(I134*H134,2)</f>
        <v>0</v>
      </c>
      <c r="BL134" s="16" t="s">
        <v>252</v>
      </c>
      <c r="BM134" s="212" t="s">
        <v>602</v>
      </c>
    </row>
    <row r="135" s="2" customFormat="1">
      <c r="A135" s="37"/>
      <c r="B135" s="38"/>
      <c r="C135" s="39"/>
      <c r="D135" s="214" t="s">
        <v>155</v>
      </c>
      <c r="E135" s="39"/>
      <c r="F135" s="215" t="s">
        <v>299</v>
      </c>
      <c r="G135" s="39"/>
      <c r="H135" s="39"/>
      <c r="I135" s="216"/>
      <c r="J135" s="39"/>
      <c r="K135" s="39"/>
      <c r="L135" s="43"/>
      <c r="M135" s="217"/>
      <c r="N135" s="218"/>
      <c r="O135" s="84"/>
      <c r="P135" s="84"/>
      <c r="Q135" s="84"/>
      <c r="R135" s="84"/>
      <c r="S135" s="84"/>
      <c r="T135" s="84"/>
      <c r="U135" s="85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155</v>
      </c>
      <c r="AU135" s="16" t="s">
        <v>81</v>
      </c>
    </row>
    <row r="136" s="2" customFormat="1" ht="33" customHeight="1">
      <c r="A136" s="37"/>
      <c r="B136" s="38"/>
      <c r="C136" s="201" t="s">
        <v>262</v>
      </c>
      <c r="D136" s="201" t="s">
        <v>149</v>
      </c>
      <c r="E136" s="202" t="s">
        <v>306</v>
      </c>
      <c r="F136" s="203" t="s">
        <v>303</v>
      </c>
      <c r="G136" s="204" t="s">
        <v>251</v>
      </c>
      <c r="H136" s="205">
        <v>1</v>
      </c>
      <c r="I136" s="206"/>
      <c r="J136" s="207">
        <f>ROUND(I136*H136,2)</f>
        <v>0</v>
      </c>
      <c r="K136" s="203" t="s">
        <v>19</v>
      </c>
      <c r="L136" s="43"/>
      <c r="M136" s="208" t="s">
        <v>19</v>
      </c>
      <c r="N136" s="209" t="s">
        <v>46</v>
      </c>
      <c r="O136" s="84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0">
        <f>S136*H136</f>
        <v>0</v>
      </c>
      <c r="U136" s="211" t="s">
        <v>19</v>
      </c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2" t="s">
        <v>252</v>
      </c>
      <c r="AT136" s="212" t="s">
        <v>149</v>
      </c>
      <c r="AU136" s="212" t="s">
        <v>81</v>
      </c>
      <c r="AY136" s="16" t="s">
        <v>148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6" t="s">
        <v>153</v>
      </c>
      <c r="BK136" s="213">
        <f>ROUND(I136*H136,2)</f>
        <v>0</v>
      </c>
      <c r="BL136" s="16" t="s">
        <v>252</v>
      </c>
      <c r="BM136" s="212" t="s">
        <v>603</v>
      </c>
    </row>
    <row r="137" s="2" customFormat="1">
      <c r="A137" s="37"/>
      <c r="B137" s="38"/>
      <c r="C137" s="39"/>
      <c r="D137" s="214" t="s">
        <v>155</v>
      </c>
      <c r="E137" s="39"/>
      <c r="F137" s="215" t="s">
        <v>303</v>
      </c>
      <c r="G137" s="39"/>
      <c r="H137" s="39"/>
      <c r="I137" s="216"/>
      <c r="J137" s="39"/>
      <c r="K137" s="39"/>
      <c r="L137" s="43"/>
      <c r="M137" s="217"/>
      <c r="N137" s="218"/>
      <c r="O137" s="84"/>
      <c r="P137" s="84"/>
      <c r="Q137" s="84"/>
      <c r="R137" s="84"/>
      <c r="S137" s="84"/>
      <c r="T137" s="84"/>
      <c r="U137" s="85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155</v>
      </c>
      <c r="AU137" s="16" t="s">
        <v>81</v>
      </c>
    </row>
    <row r="138" s="2" customFormat="1" ht="16.5" customHeight="1">
      <c r="A138" s="37"/>
      <c r="B138" s="38"/>
      <c r="C138" s="201" t="s">
        <v>266</v>
      </c>
      <c r="D138" s="201" t="s">
        <v>149</v>
      </c>
      <c r="E138" s="202" t="s">
        <v>375</v>
      </c>
      <c r="F138" s="203" t="s">
        <v>307</v>
      </c>
      <c r="G138" s="204" t="s">
        <v>251</v>
      </c>
      <c r="H138" s="205">
        <v>1</v>
      </c>
      <c r="I138" s="206"/>
      <c r="J138" s="207">
        <f>ROUND(I138*H138,2)</f>
        <v>0</v>
      </c>
      <c r="K138" s="203" t="s">
        <v>19</v>
      </c>
      <c r="L138" s="43"/>
      <c r="M138" s="208" t="s">
        <v>19</v>
      </c>
      <c r="N138" s="209" t="s">
        <v>46</v>
      </c>
      <c r="O138" s="84"/>
      <c r="P138" s="210">
        <f>O138*H138</f>
        <v>0</v>
      </c>
      <c r="Q138" s="210">
        <v>0</v>
      </c>
      <c r="R138" s="210">
        <f>Q138*H138</f>
        <v>0</v>
      </c>
      <c r="S138" s="210">
        <v>0</v>
      </c>
      <c r="T138" s="210">
        <f>S138*H138</f>
        <v>0</v>
      </c>
      <c r="U138" s="211" t="s">
        <v>19</v>
      </c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2" t="s">
        <v>252</v>
      </c>
      <c r="AT138" s="212" t="s">
        <v>149</v>
      </c>
      <c r="AU138" s="212" t="s">
        <v>81</v>
      </c>
      <c r="AY138" s="16" t="s">
        <v>148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16" t="s">
        <v>153</v>
      </c>
      <c r="BK138" s="213">
        <f>ROUND(I138*H138,2)</f>
        <v>0</v>
      </c>
      <c r="BL138" s="16" t="s">
        <v>252</v>
      </c>
      <c r="BM138" s="212" t="s">
        <v>604</v>
      </c>
    </row>
    <row r="139" s="2" customFormat="1">
      <c r="A139" s="37"/>
      <c r="B139" s="38"/>
      <c r="C139" s="39"/>
      <c r="D139" s="214" t="s">
        <v>155</v>
      </c>
      <c r="E139" s="39"/>
      <c r="F139" s="215" t="s">
        <v>307</v>
      </c>
      <c r="G139" s="39"/>
      <c r="H139" s="39"/>
      <c r="I139" s="216"/>
      <c r="J139" s="39"/>
      <c r="K139" s="39"/>
      <c r="L139" s="43"/>
      <c r="M139" s="253"/>
      <c r="N139" s="254"/>
      <c r="O139" s="255"/>
      <c r="P139" s="255"/>
      <c r="Q139" s="255"/>
      <c r="R139" s="255"/>
      <c r="S139" s="255"/>
      <c r="T139" s="255"/>
      <c r="U139" s="256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155</v>
      </c>
      <c r="AU139" s="16" t="s">
        <v>81</v>
      </c>
    </row>
    <row r="140" s="2" customFormat="1" ht="6.96" customHeight="1">
      <c r="A140" s="37"/>
      <c r="B140" s="59"/>
      <c r="C140" s="60"/>
      <c r="D140" s="60"/>
      <c r="E140" s="60"/>
      <c r="F140" s="60"/>
      <c r="G140" s="60"/>
      <c r="H140" s="60"/>
      <c r="I140" s="60"/>
      <c r="J140" s="60"/>
      <c r="K140" s="60"/>
      <c r="L140" s="43"/>
      <c r="M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</sheetData>
  <sheetProtection sheet="1" autoFilter="0" formatColumns="0" formatRows="0" objects="1" scenarios="1" spinCount="100000" saltValue="ehbh1sy7Cur3Kz+xJD4FusR0iePBnSoHEV+u/3zLQDuLW965prHJO+u3hKkdMbIs14HrEvSQAzCxqye/Shz4lg==" hashValue="NfjhqgW/92SYfwXWKaCBBNM5k8olc7RPhm7sxfU7You3D0jIpb7ApmE9tcNBk2sh5shWtJTkFimmixQQzO5TUw==" algorithmName="SHA-512" password="CC35"/>
  <autoFilter ref="C83:K139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83</v>
      </c>
    </row>
    <row r="4" s="1" customFormat="1" ht="24.96" customHeight="1">
      <c r="B4" s="19"/>
      <c r="D4" s="130" t="s">
        <v>119</v>
      </c>
      <c r="L4" s="19"/>
      <c r="M4" s="131" t="s">
        <v>10</v>
      </c>
      <c r="AT4" s="16" t="s">
        <v>35</v>
      </c>
    </row>
    <row r="5" s="1" customFormat="1" ht="6.96" customHeight="1">
      <c r="B5" s="19"/>
      <c r="L5" s="19"/>
    </row>
    <row r="6" s="1" customFormat="1" ht="12" customHeight="1">
      <c r="B6" s="19"/>
      <c r="D6" s="132" t="s">
        <v>16</v>
      </c>
      <c r="L6" s="19"/>
    </row>
    <row r="7" s="1" customFormat="1" ht="16.5" customHeight="1">
      <c r="B7" s="19"/>
      <c r="E7" s="133" t="str">
        <f>'Rekapitulace stavby'!K6</f>
        <v>PTÚ Pardubice, Z3, zřízení přípojek pro náhradní zdroje</v>
      </c>
      <c r="F7" s="132"/>
      <c r="G7" s="132"/>
      <c r="H7" s="132"/>
      <c r="L7" s="19"/>
    </row>
    <row r="8" s="2" customFormat="1" ht="12" customHeight="1">
      <c r="A8" s="37"/>
      <c r="B8" s="43"/>
      <c r="C8" s="37"/>
      <c r="D8" s="132" t="s">
        <v>120</v>
      </c>
      <c r="E8" s="37"/>
      <c r="F8" s="37"/>
      <c r="G8" s="37"/>
      <c r="H8" s="37"/>
      <c r="I8" s="37"/>
      <c r="J8" s="37"/>
      <c r="K8" s="37"/>
      <c r="L8" s="13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5" t="s">
        <v>605</v>
      </c>
      <c r="F9" s="37"/>
      <c r="G9" s="37"/>
      <c r="H9" s="37"/>
      <c r="I9" s="37"/>
      <c r="J9" s="37"/>
      <c r="K9" s="37"/>
      <c r="L9" s="13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2" t="s">
        <v>18</v>
      </c>
      <c r="E11" s="37"/>
      <c r="F11" s="136" t="s">
        <v>19</v>
      </c>
      <c r="G11" s="37"/>
      <c r="H11" s="37"/>
      <c r="I11" s="132" t="s">
        <v>20</v>
      </c>
      <c r="J11" s="136" t="s">
        <v>19</v>
      </c>
      <c r="K11" s="37"/>
      <c r="L11" s="13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2" t="s">
        <v>21</v>
      </c>
      <c r="E12" s="37"/>
      <c r="F12" s="136" t="s">
        <v>22</v>
      </c>
      <c r="G12" s="37"/>
      <c r="H12" s="37"/>
      <c r="I12" s="132" t="s">
        <v>23</v>
      </c>
      <c r="J12" s="137" t="str">
        <f>'Rekapitulace stavby'!AN8</f>
        <v>2.5.2025</v>
      </c>
      <c r="K12" s="37"/>
      <c r="L12" s="13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2" t="s">
        <v>25</v>
      </c>
      <c r="E14" s="37"/>
      <c r="F14" s="37"/>
      <c r="G14" s="37"/>
      <c r="H14" s="37"/>
      <c r="I14" s="132" t="s">
        <v>26</v>
      </c>
      <c r="J14" s="136" t="s">
        <v>27</v>
      </c>
      <c r="K14" s="37"/>
      <c r="L14" s="13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6" t="s">
        <v>28</v>
      </c>
      <c r="F15" s="37"/>
      <c r="G15" s="37"/>
      <c r="H15" s="37"/>
      <c r="I15" s="132" t="s">
        <v>29</v>
      </c>
      <c r="J15" s="136" t="s">
        <v>30</v>
      </c>
      <c r="K15" s="37"/>
      <c r="L15" s="13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2" t="s">
        <v>31</v>
      </c>
      <c r="E17" s="37"/>
      <c r="F17" s="37"/>
      <c r="G17" s="37"/>
      <c r="H17" s="37"/>
      <c r="I17" s="132" t="s">
        <v>26</v>
      </c>
      <c r="J17" s="32" t="str">
        <f>'Rekapitulace stavby'!AN13</f>
        <v>Vyplň údaj</v>
      </c>
      <c r="K17" s="37"/>
      <c r="L17" s="13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6"/>
      <c r="G18" s="136"/>
      <c r="H18" s="136"/>
      <c r="I18" s="132" t="s">
        <v>29</v>
      </c>
      <c r="J18" s="32" t="str">
        <f>'Rekapitulace stavby'!AN14</f>
        <v>Vyplň údaj</v>
      </c>
      <c r="K18" s="37"/>
      <c r="L18" s="13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2" t="s">
        <v>33</v>
      </c>
      <c r="E20" s="37"/>
      <c r="F20" s="37"/>
      <c r="G20" s="37"/>
      <c r="H20" s="37"/>
      <c r="I20" s="132" t="s">
        <v>26</v>
      </c>
      <c r="J20" s="136" t="s">
        <v>19</v>
      </c>
      <c r="K20" s="37"/>
      <c r="L20" s="13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6" t="s">
        <v>34</v>
      </c>
      <c r="F21" s="37"/>
      <c r="G21" s="37"/>
      <c r="H21" s="37"/>
      <c r="I21" s="132" t="s">
        <v>29</v>
      </c>
      <c r="J21" s="136" t="s">
        <v>19</v>
      </c>
      <c r="K21" s="37"/>
      <c r="L21" s="13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2" t="s">
        <v>36</v>
      </c>
      <c r="E23" s="37"/>
      <c r="F23" s="37"/>
      <c r="G23" s="37"/>
      <c r="H23" s="37"/>
      <c r="I23" s="132" t="s">
        <v>26</v>
      </c>
      <c r="J23" s="136" t="s">
        <v>19</v>
      </c>
      <c r="K23" s="37"/>
      <c r="L23" s="13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6" t="s">
        <v>34</v>
      </c>
      <c r="F24" s="37"/>
      <c r="G24" s="37"/>
      <c r="H24" s="37"/>
      <c r="I24" s="132" t="s">
        <v>29</v>
      </c>
      <c r="J24" s="136" t="s">
        <v>19</v>
      </c>
      <c r="K24" s="37"/>
      <c r="L24" s="13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2" t="s">
        <v>37</v>
      </c>
      <c r="E26" s="37"/>
      <c r="F26" s="37"/>
      <c r="G26" s="37"/>
      <c r="H26" s="37"/>
      <c r="I26" s="37"/>
      <c r="J26" s="37"/>
      <c r="K26" s="37"/>
      <c r="L26" s="13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13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3" t="s">
        <v>39</v>
      </c>
      <c r="E30" s="37"/>
      <c r="F30" s="37"/>
      <c r="G30" s="37"/>
      <c r="H30" s="37"/>
      <c r="I30" s="37"/>
      <c r="J30" s="144">
        <f>ROUND(J83, 2)</f>
        <v>0</v>
      </c>
      <c r="K30" s="37"/>
      <c r="L30" s="13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2"/>
      <c r="E31" s="142"/>
      <c r="F31" s="142"/>
      <c r="G31" s="142"/>
      <c r="H31" s="142"/>
      <c r="I31" s="142"/>
      <c r="J31" s="142"/>
      <c r="K31" s="142"/>
      <c r="L31" s="13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5" t="s">
        <v>41</v>
      </c>
      <c r="G32" s="37"/>
      <c r="H32" s="37"/>
      <c r="I32" s="145" t="s">
        <v>40</v>
      </c>
      <c r="J32" s="145" t="s">
        <v>42</v>
      </c>
      <c r="K32" s="37"/>
      <c r="L32" s="13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6" t="s">
        <v>43</v>
      </c>
      <c r="E33" s="132" t="s">
        <v>44</v>
      </c>
      <c r="F33" s="147">
        <f>ROUND((SUM(BE83:BE145)),  2)</f>
        <v>0</v>
      </c>
      <c r="G33" s="37"/>
      <c r="H33" s="37"/>
      <c r="I33" s="148">
        <v>0.20999999999999999</v>
      </c>
      <c r="J33" s="147">
        <f>ROUND(((SUM(BE83:BE145))*I33),  2)</f>
        <v>0</v>
      </c>
      <c r="K33" s="37"/>
      <c r="L33" s="13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2" t="s">
        <v>45</v>
      </c>
      <c r="F34" s="147">
        <f>ROUND((SUM(BF83:BF145)),  2)</f>
        <v>0</v>
      </c>
      <c r="G34" s="37"/>
      <c r="H34" s="37"/>
      <c r="I34" s="148">
        <v>0.12</v>
      </c>
      <c r="J34" s="147">
        <f>ROUND(((SUM(BF83:BF145))*I34),  2)</f>
        <v>0</v>
      </c>
      <c r="K34" s="37"/>
      <c r="L34" s="13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32" t="s">
        <v>43</v>
      </c>
      <c r="E35" s="132" t="s">
        <v>46</v>
      </c>
      <c r="F35" s="147">
        <f>ROUND((SUM(BG83:BG145)),  2)</f>
        <v>0</v>
      </c>
      <c r="G35" s="37"/>
      <c r="H35" s="37"/>
      <c r="I35" s="148">
        <v>0.20999999999999999</v>
      </c>
      <c r="J35" s="147">
        <f>0</f>
        <v>0</v>
      </c>
      <c r="K35" s="37"/>
      <c r="L35" s="13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2" t="s">
        <v>47</v>
      </c>
      <c r="F36" s="147">
        <f>ROUND((SUM(BH83:BH145)),  2)</f>
        <v>0</v>
      </c>
      <c r="G36" s="37"/>
      <c r="H36" s="37"/>
      <c r="I36" s="148">
        <v>0.12</v>
      </c>
      <c r="J36" s="147">
        <f>0</f>
        <v>0</v>
      </c>
      <c r="K36" s="37"/>
      <c r="L36" s="13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2" t="s">
        <v>48</v>
      </c>
      <c r="F37" s="147">
        <f>ROUND((SUM(BI83:BI145)),  2)</f>
        <v>0</v>
      </c>
      <c r="G37" s="37"/>
      <c r="H37" s="37"/>
      <c r="I37" s="148">
        <v>0</v>
      </c>
      <c r="J37" s="147">
        <f>0</f>
        <v>0</v>
      </c>
      <c r="K37" s="37"/>
      <c r="L37" s="13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122</v>
      </c>
      <c r="D45" s="39"/>
      <c r="E45" s="39"/>
      <c r="F45" s="39"/>
      <c r="G45" s="39"/>
      <c r="H45" s="39"/>
      <c r="I45" s="39"/>
      <c r="J45" s="39"/>
      <c r="K45" s="39"/>
      <c r="L45" s="134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60" t="str">
        <f>E7</f>
        <v>PTÚ Pardubice, Z3, zřízení přípojek pro náhradní zdroje</v>
      </c>
      <c r="F48" s="31"/>
      <c r="G48" s="31"/>
      <c r="H48" s="31"/>
      <c r="I48" s="39"/>
      <c r="J48" s="39"/>
      <c r="K48" s="39"/>
      <c r="L48" s="13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120</v>
      </c>
      <c r="D49" s="39"/>
      <c r="E49" s="39"/>
      <c r="F49" s="39"/>
      <c r="G49" s="39"/>
      <c r="H49" s="39"/>
      <c r="I49" s="39"/>
      <c r="J49" s="39"/>
      <c r="K49" s="39"/>
      <c r="L49" s="13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9" t="str">
        <f>E9</f>
        <v>11 - VD Brandýs nad Labem</v>
      </c>
      <c r="F50" s="39"/>
      <c r="G50" s="39"/>
      <c r="H50" s="39"/>
      <c r="I50" s="39"/>
      <c r="J50" s="39"/>
      <c r="K50" s="39"/>
      <c r="L50" s="13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4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PTÚ Pardubice</v>
      </c>
      <c r="G52" s="39"/>
      <c r="H52" s="39"/>
      <c r="I52" s="31" t="s">
        <v>23</v>
      </c>
      <c r="J52" s="72" t="str">
        <f>IF(J12="","",J12)</f>
        <v>2.5.2025</v>
      </c>
      <c r="K52" s="39"/>
      <c r="L52" s="13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Povodí Labe, státní podnik</v>
      </c>
      <c r="G54" s="39"/>
      <c r="H54" s="39"/>
      <c r="I54" s="31" t="s">
        <v>33</v>
      </c>
      <c r="J54" s="35" t="str">
        <f>E21</f>
        <v xml:space="preserve"> </v>
      </c>
      <c r="K54" s="39"/>
      <c r="L54" s="13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 xml:space="preserve"> </v>
      </c>
      <c r="K55" s="39"/>
      <c r="L55" s="13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1" t="s">
        <v>123</v>
      </c>
      <c r="D57" s="162"/>
      <c r="E57" s="162"/>
      <c r="F57" s="162"/>
      <c r="G57" s="162"/>
      <c r="H57" s="162"/>
      <c r="I57" s="162"/>
      <c r="J57" s="163" t="s">
        <v>124</v>
      </c>
      <c r="K57" s="162"/>
      <c r="L57" s="13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4" t="s">
        <v>71</v>
      </c>
      <c r="D59" s="39"/>
      <c r="E59" s="39"/>
      <c r="F59" s="39"/>
      <c r="G59" s="39"/>
      <c r="H59" s="39"/>
      <c r="I59" s="39"/>
      <c r="J59" s="102">
        <f>J83</f>
        <v>0</v>
      </c>
      <c r="K59" s="39"/>
      <c r="L59" s="13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125</v>
      </c>
    </row>
    <row r="60" hidden="1" s="9" customFormat="1" ht="24.96" customHeight="1">
      <c r="A60" s="9"/>
      <c r="B60" s="165"/>
      <c r="C60" s="166"/>
      <c r="D60" s="167" t="s">
        <v>126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128</v>
      </c>
      <c r="E61" s="174"/>
      <c r="F61" s="174"/>
      <c r="G61" s="174"/>
      <c r="H61" s="174"/>
      <c r="I61" s="174"/>
      <c r="J61" s="175">
        <f>J89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9" customFormat="1" ht="24.96" customHeight="1">
      <c r="A62" s="9"/>
      <c r="B62" s="165"/>
      <c r="C62" s="166"/>
      <c r="D62" s="167" t="s">
        <v>129</v>
      </c>
      <c r="E62" s="168"/>
      <c r="F62" s="168"/>
      <c r="G62" s="168"/>
      <c r="H62" s="168"/>
      <c r="I62" s="168"/>
      <c r="J62" s="169">
        <f>J92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9" customFormat="1" ht="24.96" customHeight="1">
      <c r="A63" s="9"/>
      <c r="B63" s="165"/>
      <c r="C63" s="166"/>
      <c r="D63" s="167" t="s">
        <v>131</v>
      </c>
      <c r="E63" s="168"/>
      <c r="F63" s="168"/>
      <c r="G63" s="168"/>
      <c r="H63" s="168"/>
      <c r="I63" s="168"/>
      <c r="J63" s="169">
        <f>J103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34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 s="2" customFormat="1" ht="6.96" customHeight="1">
      <c r="A65" s="37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/>
    <row r="67" hidden="1"/>
    <row r="68" hidden="1"/>
    <row r="69" s="2" customFormat="1" ht="6.96" customHeight="1">
      <c r="A69" s="37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132</v>
      </c>
      <c r="D70" s="39"/>
      <c r="E70" s="39"/>
      <c r="F70" s="39"/>
      <c r="G70" s="39"/>
      <c r="H70" s="39"/>
      <c r="I70" s="39"/>
      <c r="J70" s="39"/>
      <c r="K70" s="39"/>
      <c r="L70" s="13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3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0" t="str">
        <f>E7</f>
        <v>PTÚ Pardubice, Z3, zřízení přípojek pro náhradní zdroje</v>
      </c>
      <c r="F73" s="31"/>
      <c r="G73" s="31"/>
      <c r="H73" s="31"/>
      <c r="I73" s="39"/>
      <c r="J73" s="39"/>
      <c r="K73" s="39"/>
      <c r="L73" s="13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120</v>
      </c>
      <c r="D74" s="39"/>
      <c r="E74" s="39"/>
      <c r="F74" s="39"/>
      <c r="G74" s="39"/>
      <c r="H74" s="39"/>
      <c r="I74" s="39"/>
      <c r="J74" s="39"/>
      <c r="K74" s="39"/>
      <c r="L74" s="13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69" t="str">
        <f>E9</f>
        <v>11 - VD Brandýs nad Labem</v>
      </c>
      <c r="F75" s="39"/>
      <c r="G75" s="39"/>
      <c r="H75" s="39"/>
      <c r="I75" s="39"/>
      <c r="J75" s="39"/>
      <c r="K75" s="39"/>
      <c r="L75" s="13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21</v>
      </c>
      <c r="D77" s="39"/>
      <c r="E77" s="39"/>
      <c r="F77" s="26" t="str">
        <f>F12</f>
        <v xml:space="preserve"> PTÚ Pardubice</v>
      </c>
      <c r="G77" s="39"/>
      <c r="H77" s="39"/>
      <c r="I77" s="31" t="s">
        <v>23</v>
      </c>
      <c r="J77" s="72" t="str">
        <f>IF(J12="","",J12)</f>
        <v>2.5.2025</v>
      </c>
      <c r="K77" s="39"/>
      <c r="L77" s="13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25</v>
      </c>
      <c r="D79" s="39"/>
      <c r="E79" s="39"/>
      <c r="F79" s="26" t="str">
        <f>E15</f>
        <v>Povodí Labe, státní podnik</v>
      </c>
      <c r="G79" s="39"/>
      <c r="H79" s="39"/>
      <c r="I79" s="31" t="s">
        <v>33</v>
      </c>
      <c r="J79" s="35" t="str">
        <f>E21</f>
        <v xml:space="preserve"> </v>
      </c>
      <c r="K79" s="39"/>
      <c r="L79" s="13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31</v>
      </c>
      <c r="D80" s="39"/>
      <c r="E80" s="39"/>
      <c r="F80" s="26" t="str">
        <f>IF(E18="","",E18)</f>
        <v>Vyplň údaj</v>
      </c>
      <c r="G80" s="39"/>
      <c r="H80" s="39"/>
      <c r="I80" s="31" t="s">
        <v>36</v>
      </c>
      <c r="J80" s="35" t="str">
        <f>E24</f>
        <v xml:space="preserve"> </v>
      </c>
      <c r="K80" s="39"/>
      <c r="L80" s="13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0.32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11" customFormat="1" ht="29.28" customHeight="1">
      <c r="A82" s="177"/>
      <c r="B82" s="178"/>
      <c r="C82" s="179" t="s">
        <v>133</v>
      </c>
      <c r="D82" s="180" t="s">
        <v>58</v>
      </c>
      <c r="E82" s="180" t="s">
        <v>54</v>
      </c>
      <c r="F82" s="180" t="s">
        <v>55</v>
      </c>
      <c r="G82" s="180" t="s">
        <v>134</v>
      </c>
      <c r="H82" s="180" t="s">
        <v>135</v>
      </c>
      <c r="I82" s="180" t="s">
        <v>136</v>
      </c>
      <c r="J82" s="180" t="s">
        <v>124</v>
      </c>
      <c r="K82" s="181" t="s">
        <v>137</v>
      </c>
      <c r="L82" s="182"/>
      <c r="M82" s="92" t="s">
        <v>19</v>
      </c>
      <c r="N82" s="93" t="s">
        <v>43</v>
      </c>
      <c r="O82" s="93" t="s">
        <v>138</v>
      </c>
      <c r="P82" s="93" t="s">
        <v>139</v>
      </c>
      <c r="Q82" s="93" t="s">
        <v>140</v>
      </c>
      <c r="R82" s="93" t="s">
        <v>141</v>
      </c>
      <c r="S82" s="93" t="s">
        <v>142</v>
      </c>
      <c r="T82" s="93" t="s">
        <v>143</v>
      </c>
      <c r="U82" s="94" t="s">
        <v>144</v>
      </c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7"/>
      <c r="B83" s="38"/>
      <c r="C83" s="99" t="s">
        <v>145</v>
      </c>
      <c r="D83" s="39"/>
      <c r="E83" s="39"/>
      <c r="F83" s="39"/>
      <c r="G83" s="39"/>
      <c r="H83" s="39"/>
      <c r="I83" s="39"/>
      <c r="J83" s="183">
        <f>BK83</f>
        <v>0</v>
      </c>
      <c r="K83" s="39"/>
      <c r="L83" s="43"/>
      <c r="M83" s="95"/>
      <c r="N83" s="184"/>
      <c r="O83" s="96"/>
      <c r="P83" s="185">
        <f>P84+P92+P103</f>
        <v>0</v>
      </c>
      <c r="Q83" s="96"/>
      <c r="R83" s="185">
        <f>R84+R92+R103</f>
        <v>0</v>
      </c>
      <c r="S83" s="96"/>
      <c r="T83" s="185">
        <f>T84+T92+T103</f>
        <v>0</v>
      </c>
      <c r="U83" s="9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16" t="s">
        <v>72</v>
      </c>
      <c r="AU83" s="16" t="s">
        <v>125</v>
      </c>
      <c r="BK83" s="186">
        <f>BK84+BK92+BK103</f>
        <v>0</v>
      </c>
    </row>
    <row r="84" s="12" customFormat="1" ht="25.92" customHeight="1">
      <c r="A84" s="12"/>
      <c r="B84" s="187"/>
      <c r="C84" s="188"/>
      <c r="D84" s="189" t="s">
        <v>72</v>
      </c>
      <c r="E84" s="190" t="s">
        <v>146</v>
      </c>
      <c r="F84" s="190" t="s">
        <v>147</v>
      </c>
      <c r="G84" s="188"/>
      <c r="H84" s="188"/>
      <c r="I84" s="191"/>
      <c r="J84" s="192">
        <f>BK84</f>
        <v>0</v>
      </c>
      <c r="K84" s="188"/>
      <c r="L84" s="193"/>
      <c r="M84" s="194"/>
      <c r="N84" s="195"/>
      <c r="O84" s="195"/>
      <c r="P84" s="196">
        <f>P85+SUM(P86:P89)</f>
        <v>0</v>
      </c>
      <c r="Q84" s="195"/>
      <c r="R84" s="196">
        <f>R85+SUM(R86:R89)</f>
        <v>0</v>
      </c>
      <c r="S84" s="195"/>
      <c r="T84" s="196">
        <f>T85+SUM(T86:T89)</f>
        <v>0</v>
      </c>
      <c r="U84" s="197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8" t="s">
        <v>81</v>
      </c>
      <c r="AT84" s="199" t="s">
        <v>72</v>
      </c>
      <c r="AU84" s="199" t="s">
        <v>73</v>
      </c>
      <c r="AY84" s="198" t="s">
        <v>148</v>
      </c>
      <c r="BK84" s="200">
        <f>BK85+SUM(BK86:BK89)</f>
        <v>0</v>
      </c>
    </row>
    <row r="85" s="2" customFormat="1" ht="24.15" customHeight="1">
      <c r="A85" s="37"/>
      <c r="B85" s="38"/>
      <c r="C85" s="201" t="s">
        <v>81</v>
      </c>
      <c r="D85" s="201" t="s">
        <v>149</v>
      </c>
      <c r="E85" s="202" t="s">
        <v>150</v>
      </c>
      <c r="F85" s="203" t="s">
        <v>151</v>
      </c>
      <c r="G85" s="204" t="s">
        <v>152</v>
      </c>
      <c r="H85" s="205">
        <v>1</v>
      </c>
      <c r="I85" s="206"/>
      <c r="J85" s="207">
        <f>ROUND(I85*H85,2)</f>
        <v>0</v>
      </c>
      <c r="K85" s="203" t="s">
        <v>19</v>
      </c>
      <c r="L85" s="43"/>
      <c r="M85" s="208" t="s">
        <v>19</v>
      </c>
      <c r="N85" s="209" t="s">
        <v>46</v>
      </c>
      <c r="O85" s="84"/>
      <c r="P85" s="210">
        <f>O85*H85</f>
        <v>0</v>
      </c>
      <c r="Q85" s="210">
        <v>0</v>
      </c>
      <c r="R85" s="210">
        <f>Q85*H85</f>
        <v>0</v>
      </c>
      <c r="S85" s="210">
        <v>0</v>
      </c>
      <c r="T85" s="210">
        <f>S85*H85</f>
        <v>0</v>
      </c>
      <c r="U85" s="211" t="s">
        <v>19</v>
      </c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12" t="s">
        <v>153</v>
      </c>
      <c r="AT85" s="212" t="s">
        <v>149</v>
      </c>
      <c r="AU85" s="212" t="s">
        <v>81</v>
      </c>
      <c r="AY85" s="16" t="s">
        <v>148</v>
      </c>
      <c r="BE85" s="213">
        <f>IF(N85="základní",J85,0)</f>
        <v>0</v>
      </c>
      <c r="BF85" s="213">
        <f>IF(N85="snížená",J85,0)</f>
        <v>0</v>
      </c>
      <c r="BG85" s="213">
        <f>IF(N85="zákl. přenesená",J85,0)</f>
        <v>0</v>
      </c>
      <c r="BH85" s="213">
        <f>IF(N85="sníž. přenesená",J85,0)</f>
        <v>0</v>
      </c>
      <c r="BI85" s="213">
        <f>IF(N85="nulová",J85,0)</f>
        <v>0</v>
      </c>
      <c r="BJ85" s="16" t="s">
        <v>153</v>
      </c>
      <c r="BK85" s="213">
        <f>ROUND(I85*H85,2)</f>
        <v>0</v>
      </c>
      <c r="BL85" s="16" t="s">
        <v>153</v>
      </c>
      <c r="BM85" s="212" t="s">
        <v>606</v>
      </c>
    </row>
    <row r="86" s="2" customFormat="1">
      <c r="A86" s="37"/>
      <c r="B86" s="38"/>
      <c r="C86" s="39"/>
      <c r="D86" s="214" t="s">
        <v>155</v>
      </c>
      <c r="E86" s="39"/>
      <c r="F86" s="215" t="s">
        <v>151</v>
      </c>
      <c r="G86" s="39"/>
      <c r="H86" s="39"/>
      <c r="I86" s="216"/>
      <c r="J86" s="39"/>
      <c r="K86" s="39"/>
      <c r="L86" s="43"/>
      <c r="M86" s="217"/>
      <c r="N86" s="218"/>
      <c r="O86" s="84"/>
      <c r="P86" s="84"/>
      <c r="Q86" s="84"/>
      <c r="R86" s="84"/>
      <c r="S86" s="84"/>
      <c r="T86" s="84"/>
      <c r="U86" s="85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155</v>
      </c>
      <c r="AU86" s="16" t="s">
        <v>81</v>
      </c>
    </row>
    <row r="87" s="2" customFormat="1" ht="55.5" customHeight="1">
      <c r="A87" s="37"/>
      <c r="B87" s="38"/>
      <c r="C87" s="201" t="s">
        <v>83</v>
      </c>
      <c r="D87" s="201" t="s">
        <v>149</v>
      </c>
      <c r="E87" s="202" t="s">
        <v>156</v>
      </c>
      <c r="F87" s="203" t="s">
        <v>157</v>
      </c>
      <c r="G87" s="204" t="s">
        <v>152</v>
      </c>
      <c r="H87" s="205">
        <v>1</v>
      </c>
      <c r="I87" s="206"/>
      <c r="J87" s="207">
        <f>ROUND(I87*H87,2)</f>
        <v>0</v>
      </c>
      <c r="K87" s="203" t="s">
        <v>19</v>
      </c>
      <c r="L87" s="43"/>
      <c r="M87" s="208" t="s">
        <v>19</v>
      </c>
      <c r="N87" s="209" t="s">
        <v>46</v>
      </c>
      <c r="O87" s="84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0">
        <f>S87*H87</f>
        <v>0</v>
      </c>
      <c r="U87" s="211" t="s">
        <v>19</v>
      </c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2" t="s">
        <v>153</v>
      </c>
      <c r="AT87" s="212" t="s">
        <v>149</v>
      </c>
      <c r="AU87" s="212" t="s">
        <v>81</v>
      </c>
      <c r="AY87" s="16" t="s">
        <v>148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16" t="s">
        <v>153</v>
      </c>
      <c r="BK87" s="213">
        <f>ROUND(I87*H87,2)</f>
        <v>0</v>
      </c>
      <c r="BL87" s="16" t="s">
        <v>153</v>
      </c>
      <c r="BM87" s="212" t="s">
        <v>607</v>
      </c>
    </row>
    <row r="88" s="2" customFormat="1">
      <c r="A88" s="37"/>
      <c r="B88" s="38"/>
      <c r="C88" s="39"/>
      <c r="D88" s="214" t="s">
        <v>155</v>
      </c>
      <c r="E88" s="39"/>
      <c r="F88" s="215" t="s">
        <v>157</v>
      </c>
      <c r="G88" s="39"/>
      <c r="H88" s="39"/>
      <c r="I88" s="216"/>
      <c r="J88" s="39"/>
      <c r="K88" s="39"/>
      <c r="L88" s="43"/>
      <c r="M88" s="217"/>
      <c r="N88" s="218"/>
      <c r="O88" s="84"/>
      <c r="P88" s="84"/>
      <c r="Q88" s="84"/>
      <c r="R88" s="84"/>
      <c r="S88" s="84"/>
      <c r="T88" s="84"/>
      <c r="U88" s="85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155</v>
      </c>
      <c r="AU88" s="16" t="s">
        <v>81</v>
      </c>
    </row>
    <row r="89" s="12" customFormat="1" ht="22.8" customHeight="1">
      <c r="A89" s="12"/>
      <c r="B89" s="187"/>
      <c r="C89" s="188"/>
      <c r="D89" s="189" t="s">
        <v>72</v>
      </c>
      <c r="E89" s="219" t="s">
        <v>179</v>
      </c>
      <c r="F89" s="219" t="s">
        <v>180</v>
      </c>
      <c r="G89" s="188"/>
      <c r="H89" s="188"/>
      <c r="I89" s="191"/>
      <c r="J89" s="220">
        <f>BK89</f>
        <v>0</v>
      </c>
      <c r="K89" s="188"/>
      <c r="L89" s="193"/>
      <c r="M89" s="194"/>
      <c r="N89" s="195"/>
      <c r="O89" s="195"/>
      <c r="P89" s="196">
        <f>SUM(P90:P91)</f>
        <v>0</v>
      </c>
      <c r="Q89" s="195"/>
      <c r="R89" s="196">
        <f>SUM(R90:R91)</f>
        <v>0</v>
      </c>
      <c r="S89" s="195"/>
      <c r="T89" s="196">
        <f>SUM(T90:T91)</f>
        <v>0</v>
      </c>
      <c r="U89" s="197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8" t="s">
        <v>81</v>
      </c>
      <c r="AT89" s="199" t="s">
        <v>72</v>
      </c>
      <c r="AU89" s="199" t="s">
        <v>81</v>
      </c>
      <c r="AY89" s="198" t="s">
        <v>148</v>
      </c>
      <c r="BK89" s="200">
        <f>SUM(BK90:BK91)</f>
        <v>0</v>
      </c>
    </row>
    <row r="90" s="2" customFormat="1" ht="33" customHeight="1">
      <c r="A90" s="37"/>
      <c r="B90" s="38"/>
      <c r="C90" s="201" t="s">
        <v>159</v>
      </c>
      <c r="D90" s="201" t="s">
        <v>149</v>
      </c>
      <c r="E90" s="202" t="s">
        <v>182</v>
      </c>
      <c r="F90" s="203" t="s">
        <v>183</v>
      </c>
      <c r="G90" s="204" t="s">
        <v>184</v>
      </c>
      <c r="H90" s="205">
        <v>0.10000000000000001</v>
      </c>
      <c r="I90" s="206"/>
      <c r="J90" s="207">
        <f>ROUND(I90*H90,2)</f>
        <v>0</v>
      </c>
      <c r="K90" s="203" t="s">
        <v>19</v>
      </c>
      <c r="L90" s="43"/>
      <c r="M90" s="208" t="s">
        <v>19</v>
      </c>
      <c r="N90" s="209" t="s">
        <v>46</v>
      </c>
      <c r="O90" s="84"/>
      <c r="P90" s="210">
        <f>O90*H90</f>
        <v>0</v>
      </c>
      <c r="Q90" s="210">
        <v>0</v>
      </c>
      <c r="R90" s="210">
        <f>Q90*H90</f>
        <v>0</v>
      </c>
      <c r="S90" s="210">
        <v>0</v>
      </c>
      <c r="T90" s="210">
        <f>S90*H90</f>
        <v>0</v>
      </c>
      <c r="U90" s="211" t="s">
        <v>19</v>
      </c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2" t="s">
        <v>153</v>
      </c>
      <c r="AT90" s="212" t="s">
        <v>149</v>
      </c>
      <c r="AU90" s="212" t="s">
        <v>83</v>
      </c>
      <c r="AY90" s="16" t="s">
        <v>148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16" t="s">
        <v>153</v>
      </c>
      <c r="BK90" s="213">
        <f>ROUND(I90*H90,2)</f>
        <v>0</v>
      </c>
      <c r="BL90" s="16" t="s">
        <v>153</v>
      </c>
      <c r="BM90" s="212" t="s">
        <v>608</v>
      </c>
    </row>
    <row r="91" s="2" customFormat="1">
      <c r="A91" s="37"/>
      <c r="B91" s="38"/>
      <c r="C91" s="39"/>
      <c r="D91" s="214" t="s">
        <v>155</v>
      </c>
      <c r="E91" s="39"/>
      <c r="F91" s="215" t="s">
        <v>183</v>
      </c>
      <c r="G91" s="39"/>
      <c r="H91" s="39"/>
      <c r="I91" s="216"/>
      <c r="J91" s="39"/>
      <c r="K91" s="39"/>
      <c r="L91" s="43"/>
      <c r="M91" s="217"/>
      <c r="N91" s="218"/>
      <c r="O91" s="84"/>
      <c r="P91" s="84"/>
      <c r="Q91" s="84"/>
      <c r="R91" s="84"/>
      <c r="S91" s="84"/>
      <c r="T91" s="84"/>
      <c r="U91" s="85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155</v>
      </c>
      <c r="AU91" s="16" t="s">
        <v>83</v>
      </c>
    </row>
    <row r="92" s="12" customFormat="1" ht="25.92" customHeight="1">
      <c r="A92" s="12"/>
      <c r="B92" s="187"/>
      <c r="C92" s="188"/>
      <c r="D92" s="189" t="s">
        <v>72</v>
      </c>
      <c r="E92" s="190" t="s">
        <v>186</v>
      </c>
      <c r="F92" s="190" t="s">
        <v>187</v>
      </c>
      <c r="G92" s="188"/>
      <c r="H92" s="188"/>
      <c r="I92" s="191"/>
      <c r="J92" s="192">
        <f>BK92</f>
        <v>0</v>
      </c>
      <c r="K92" s="188"/>
      <c r="L92" s="193"/>
      <c r="M92" s="194"/>
      <c r="N92" s="195"/>
      <c r="O92" s="195"/>
      <c r="P92" s="196">
        <f>SUM(P93:P102)</f>
        <v>0</v>
      </c>
      <c r="Q92" s="195"/>
      <c r="R92" s="196">
        <f>SUM(R93:R102)</f>
        <v>0</v>
      </c>
      <c r="S92" s="195"/>
      <c r="T92" s="196">
        <f>SUM(T93:T102)</f>
        <v>0</v>
      </c>
      <c r="U92" s="197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83</v>
      </c>
      <c r="AT92" s="199" t="s">
        <v>72</v>
      </c>
      <c r="AU92" s="199" t="s">
        <v>73</v>
      </c>
      <c r="AY92" s="198" t="s">
        <v>148</v>
      </c>
      <c r="BK92" s="200">
        <f>SUM(BK93:BK102)</f>
        <v>0</v>
      </c>
    </row>
    <row r="93" s="2" customFormat="1" ht="24.15" customHeight="1">
      <c r="A93" s="37"/>
      <c r="B93" s="38"/>
      <c r="C93" s="201" t="s">
        <v>153</v>
      </c>
      <c r="D93" s="201" t="s">
        <v>149</v>
      </c>
      <c r="E93" s="202" t="s">
        <v>188</v>
      </c>
      <c r="F93" s="203" t="s">
        <v>189</v>
      </c>
      <c r="G93" s="204" t="s">
        <v>173</v>
      </c>
      <c r="H93" s="205">
        <v>110</v>
      </c>
      <c r="I93" s="206"/>
      <c r="J93" s="207">
        <f>ROUND(I93*H93,2)</f>
        <v>0</v>
      </c>
      <c r="K93" s="203" t="s">
        <v>19</v>
      </c>
      <c r="L93" s="43"/>
      <c r="M93" s="208" t="s">
        <v>19</v>
      </c>
      <c r="N93" s="209" t="s">
        <v>46</v>
      </c>
      <c r="O93" s="84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0">
        <f>S93*H93</f>
        <v>0</v>
      </c>
      <c r="U93" s="211" t="s">
        <v>19</v>
      </c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2" t="s">
        <v>190</v>
      </c>
      <c r="AT93" s="212" t="s">
        <v>149</v>
      </c>
      <c r="AU93" s="212" t="s">
        <v>81</v>
      </c>
      <c r="AY93" s="16" t="s">
        <v>148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6" t="s">
        <v>153</v>
      </c>
      <c r="BK93" s="213">
        <f>ROUND(I93*H93,2)</f>
        <v>0</v>
      </c>
      <c r="BL93" s="16" t="s">
        <v>190</v>
      </c>
      <c r="BM93" s="212" t="s">
        <v>609</v>
      </c>
    </row>
    <row r="94" s="2" customFormat="1">
      <c r="A94" s="37"/>
      <c r="B94" s="38"/>
      <c r="C94" s="39"/>
      <c r="D94" s="214" t="s">
        <v>155</v>
      </c>
      <c r="E94" s="39"/>
      <c r="F94" s="215" t="s">
        <v>189</v>
      </c>
      <c r="G94" s="39"/>
      <c r="H94" s="39"/>
      <c r="I94" s="216"/>
      <c r="J94" s="39"/>
      <c r="K94" s="39"/>
      <c r="L94" s="43"/>
      <c r="M94" s="217"/>
      <c r="N94" s="218"/>
      <c r="O94" s="84"/>
      <c r="P94" s="84"/>
      <c r="Q94" s="84"/>
      <c r="R94" s="84"/>
      <c r="S94" s="84"/>
      <c r="T94" s="84"/>
      <c r="U94" s="85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155</v>
      </c>
      <c r="AU94" s="16" t="s">
        <v>81</v>
      </c>
    </row>
    <row r="95" s="2" customFormat="1" ht="24.15" customHeight="1">
      <c r="A95" s="37"/>
      <c r="B95" s="38"/>
      <c r="C95" s="221" t="s">
        <v>170</v>
      </c>
      <c r="D95" s="221" t="s">
        <v>165</v>
      </c>
      <c r="E95" s="222" t="s">
        <v>346</v>
      </c>
      <c r="F95" s="223" t="s">
        <v>347</v>
      </c>
      <c r="G95" s="224" t="s">
        <v>173</v>
      </c>
      <c r="H95" s="225">
        <v>40</v>
      </c>
      <c r="I95" s="226"/>
      <c r="J95" s="227">
        <f>ROUND(I95*H95,2)</f>
        <v>0</v>
      </c>
      <c r="K95" s="223" t="s">
        <v>19</v>
      </c>
      <c r="L95" s="228"/>
      <c r="M95" s="229" t="s">
        <v>19</v>
      </c>
      <c r="N95" s="230" t="s">
        <v>46</v>
      </c>
      <c r="O95" s="84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0">
        <f>S95*H95</f>
        <v>0</v>
      </c>
      <c r="U95" s="211" t="s">
        <v>19</v>
      </c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2" t="s">
        <v>195</v>
      </c>
      <c r="AT95" s="212" t="s">
        <v>165</v>
      </c>
      <c r="AU95" s="212" t="s">
        <v>81</v>
      </c>
      <c r="AY95" s="16" t="s">
        <v>148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6" t="s">
        <v>153</v>
      </c>
      <c r="BK95" s="213">
        <f>ROUND(I95*H95,2)</f>
        <v>0</v>
      </c>
      <c r="BL95" s="16" t="s">
        <v>190</v>
      </c>
      <c r="BM95" s="212" t="s">
        <v>610</v>
      </c>
    </row>
    <row r="96" s="2" customFormat="1">
      <c r="A96" s="37"/>
      <c r="B96" s="38"/>
      <c r="C96" s="39"/>
      <c r="D96" s="214" t="s">
        <v>155</v>
      </c>
      <c r="E96" s="39"/>
      <c r="F96" s="215" t="s">
        <v>347</v>
      </c>
      <c r="G96" s="39"/>
      <c r="H96" s="39"/>
      <c r="I96" s="216"/>
      <c r="J96" s="39"/>
      <c r="K96" s="39"/>
      <c r="L96" s="43"/>
      <c r="M96" s="217"/>
      <c r="N96" s="218"/>
      <c r="O96" s="84"/>
      <c r="P96" s="84"/>
      <c r="Q96" s="84"/>
      <c r="R96" s="84"/>
      <c r="S96" s="84"/>
      <c r="T96" s="84"/>
      <c r="U96" s="85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155</v>
      </c>
      <c r="AU96" s="16" t="s">
        <v>81</v>
      </c>
    </row>
    <row r="97" s="2" customFormat="1" ht="24.15" customHeight="1">
      <c r="A97" s="37"/>
      <c r="B97" s="38"/>
      <c r="C97" s="221" t="s">
        <v>175</v>
      </c>
      <c r="D97" s="221" t="s">
        <v>165</v>
      </c>
      <c r="E97" s="222" t="s">
        <v>193</v>
      </c>
      <c r="F97" s="223" t="s">
        <v>194</v>
      </c>
      <c r="G97" s="224" t="s">
        <v>173</v>
      </c>
      <c r="H97" s="225">
        <v>70</v>
      </c>
      <c r="I97" s="226"/>
      <c r="J97" s="227">
        <f>ROUND(I97*H97,2)</f>
        <v>0</v>
      </c>
      <c r="K97" s="223" t="s">
        <v>19</v>
      </c>
      <c r="L97" s="228"/>
      <c r="M97" s="229" t="s">
        <v>19</v>
      </c>
      <c r="N97" s="230" t="s">
        <v>46</v>
      </c>
      <c r="O97" s="84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0">
        <f>S97*H97</f>
        <v>0</v>
      </c>
      <c r="U97" s="211" t="s">
        <v>19</v>
      </c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2" t="s">
        <v>195</v>
      </c>
      <c r="AT97" s="212" t="s">
        <v>165</v>
      </c>
      <c r="AU97" s="212" t="s">
        <v>81</v>
      </c>
      <c r="AY97" s="16" t="s">
        <v>148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16" t="s">
        <v>153</v>
      </c>
      <c r="BK97" s="213">
        <f>ROUND(I97*H97,2)</f>
        <v>0</v>
      </c>
      <c r="BL97" s="16" t="s">
        <v>190</v>
      </c>
      <c r="BM97" s="212" t="s">
        <v>611</v>
      </c>
    </row>
    <row r="98" s="2" customFormat="1">
      <c r="A98" s="37"/>
      <c r="B98" s="38"/>
      <c r="C98" s="39"/>
      <c r="D98" s="214" t="s">
        <v>155</v>
      </c>
      <c r="E98" s="39"/>
      <c r="F98" s="215" t="s">
        <v>194</v>
      </c>
      <c r="G98" s="39"/>
      <c r="H98" s="39"/>
      <c r="I98" s="216"/>
      <c r="J98" s="39"/>
      <c r="K98" s="39"/>
      <c r="L98" s="43"/>
      <c r="M98" s="217"/>
      <c r="N98" s="218"/>
      <c r="O98" s="84"/>
      <c r="P98" s="84"/>
      <c r="Q98" s="84"/>
      <c r="R98" s="84"/>
      <c r="S98" s="84"/>
      <c r="T98" s="84"/>
      <c r="U98" s="85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155</v>
      </c>
      <c r="AU98" s="16" t="s">
        <v>81</v>
      </c>
    </row>
    <row r="99" s="2" customFormat="1" ht="16.5" customHeight="1">
      <c r="A99" s="37"/>
      <c r="B99" s="38"/>
      <c r="C99" s="201" t="s">
        <v>181</v>
      </c>
      <c r="D99" s="201" t="s">
        <v>149</v>
      </c>
      <c r="E99" s="202" t="s">
        <v>197</v>
      </c>
      <c r="F99" s="203" t="s">
        <v>480</v>
      </c>
      <c r="G99" s="204" t="s">
        <v>163</v>
      </c>
      <c r="H99" s="205">
        <v>1</v>
      </c>
      <c r="I99" s="206"/>
      <c r="J99" s="207">
        <f>ROUND(I99*H99,2)</f>
        <v>0</v>
      </c>
      <c r="K99" s="203" t="s">
        <v>19</v>
      </c>
      <c r="L99" s="43"/>
      <c r="M99" s="208" t="s">
        <v>19</v>
      </c>
      <c r="N99" s="209" t="s">
        <v>46</v>
      </c>
      <c r="O99" s="84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0">
        <f>S99*H99</f>
        <v>0</v>
      </c>
      <c r="U99" s="211" t="s">
        <v>19</v>
      </c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2" t="s">
        <v>190</v>
      </c>
      <c r="AT99" s="212" t="s">
        <v>149</v>
      </c>
      <c r="AU99" s="212" t="s">
        <v>81</v>
      </c>
      <c r="AY99" s="16" t="s">
        <v>148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6" t="s">
        <v>153</v>
      </c>
      <c r="BK99" s="213">
        <f>ROUND(I99*H99,2)</f>
        <v>0</v>
      </c>
      <c r="BL99" s="16" t="s">
        <v>190</v>
      </c>
      <c r="BM99" s="212" t="s">
        <v>612</v>
      </c>
    </row>
    <row r="100" s="2" customFormat="1">
      <c r="A100" s="37"/>
      <c r="B100" s="38"/>
      <c r="C100" s="39"/>
      <c r="D100" s="214" t="s">
        <v>155</v>
      </c>
      <c r="E100" s="39"/>
      <c r="F100" s="215" t="s">
        <v>480</v>
      </c>
      <c r="G100" s="39"/>
      <c r="H100" s="39"/>
      <c r="I100" s="216"/>
      <c r="J100" s="39"/>
      <c r="K100" s="39"/>
      <c r="L100" s="43"/>
      <c r="M100" s="217"/>
      <c r="N100" s="218"/>
      <c r="O100" s="84"/>
      <c r="P100" s="84"/>
      <c r="Q100" s="84"/>
      <c r="R100" s="84"/>
      <c r="S100" s="84"/>
      <c r="T100" s="84"/>
      <c r="U100" s="85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155</v>
      </c>
      <c r="AU100" s="16" t="s">
        <v>81</v>
      </c>
    </row>
    <row r="101" s="2" customFormat="1" ht="44.25" customHeight="1">
      <c r="A101" s="37"/>
      <c r="B101" s="38"/>
      <c r="C101" s="201" t="s">
        <v>168</v>
      </c>
      <c r="D101" s="201" t="s">
        <v>149</v>
      </c>
      <c r="E101" s="202" t="s">
        <v>200</v>
      </c>
      <c r="F101" s="203" t="s">
        <v>201</v>
      </c>
      <c r="G101" s="204" t="s">
        <v>184</v>
      </c>
      <c r="H101" s="205">
        <v>0.26300000000000001</v>
      </c>
      <c r="I101" s="206"/>
      <c r="J101" s="207">
        <f>ROUND(I101*H101,2)</f>
        <v>0</v>
      </c>
      <c r="K101" s="203" t="s">
        <v>19</v>
      </c>
      <c r="L101" s="43"/>
      <c r="M101" s="208" t="s">
        <v>19</v>
      </c>
      <c r="N101" s="209" t="s">
        <v>46</v>
      </c>
      <c r="O101" s="84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0">
        <f>S101*H101</f>
        <v>0</v>
      </c>
      <c r="U101" s="211" t="s">
        <v>19</v>
      </c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2" t="s">
        <v>190</v>
      </c>
      <c r="AT101" s="212" t="s">
        <v>149</v>
      </c>
      <c r="AU101" s="212" t="s">
        <v>81</v>
      </c>
      <c r="AY101" s="16" t="s">
        <v>148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6" t="s">
        <v>153</v>
      </c>
      <c r="BK101" s="213">
        <f>ROUND(I101*H101,2)</f>
        <v>0</v>
      </c>
      <c r="BL101" s="16" t="s">
        <v>190</v>
      </c>
      <c r="BM101" s="212" t="s">
        <v>613</v>
      </c>
    </row>
    <row r="102" s="2" customFormat="1">
      <c r="A102" s="37"/>
      <c r="B102" s="38"/>
      <c r="C102" s="39"/>
      <c r="D102" s="214" t="s">
        <v>155</v>
      </c>
      <c r="E102" s="39"/>
      <c r="F102" s="215" t="s">
        <v>201</v>
      </c>
      <c r="G102" s="39"/>
      <c r="H102" s="39"/>
      <c r="I102" s="216"/>
      <c r="J102" s="39"/>
      <c r="K102" s="39"/>
      <c r="L102" s="43"/>
      <c r="M102" s="217"/>
      <c r="N102" s="218"/>
      <c r="O102" s="84"/>
      <c r="P102" s="84"/>
      <c r="Q102" s="84"/>
      <c r="R102" s="84"/>
      <c r="S102" s="84"/>
      <c r="T102" s="84"/>
      <c r="U102" s="85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155</v>
      </c>
      <c r="AU102" s="16" t="s">
        <v>81</v>
      </c>
    </row>
    <row r="103" s="12" customFormat="1" ht="25.92" customHeight="1">
      <c r="A103" s="12"/>
      <c r="B103" s="187"/>
      <c r="C103" s="188"/>
      <c r="D103" s="189" t="s">
        <v>72</v>
      </c>
      <c r="E103" s="190" t="s">
        <v>247</v>
      </c>
      <c r="F103" s="190" t="s">
        <v>248</v>
      </c>
      <c r="G103" s="188"/>
      <c r="H103" s="188"/>
      <c r="I103" s="191"/>
      <c r="J103" s="192">
        <f>BK103</f>
        <v>0</v>
      </c>
      <c r="K103" s="188"/>
      <c r="L103" s="193"/>
      <c r="M103" s="194"/>
      <c r="N103" s="195"/>
      <c r="O103" s="195"/>
      <c r="P103" s="196">
        <f>SUM(P104:P145)</f>
        <v>0</v>
      </c>
      <c r="Q103" s="195"/>
      <c r="R103" s="196">
        <f>SUM(R104:R145)</f>
        <v>0</v>
      </c>
      <c r="S103" s="195"/>
      <c r="T103" s="196">
        <f>SUM(T104:T145)</f>
        <v>0</v>
      </c>
      <c r="U103" s="197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8" t="s">
        <v>153</v>
      </c>
      <c r="AT103" s="199" t="s">
        <v>72</v>
      </c>
      <c r="AU103" s="199" t="s">
        <v>73</v>
      </c>
      <c r="AY103" s="198" t="s">
        <v>148</v>
      </c>
      <c r="BK103" s="200">
        <f>SUM(BK104:BK145)</f>
        <v>0</v>
      </c>
    </row>
    <row r="104" s="2" customFormat="1" ht="16.5" customHeight="1">
      <c r="A104" s="37"/>
      <c r="B104" s="38"/>
      <c r="C104" s="201" t="s">
        <v>192</v>
      </c>
      <c r="D104" s="201" t="s">
        <v>149</v>
      </c>
      <c r="E104" s="202" t="s">
        <v>249</v>
      </c>
      <c r="F104" s="203" t="s">
        <v>354</v>
      </c>
      <c r="G104" s="204" t="s">
        <v>163</v>
      </c>
      <c r="H104" s="205">
        <v>1</v>
      </c>
      <c r="I104" s="206"/>
      <c r="J104" s="207">
        <f>ROUND(I104*H104,2)</f>
        <v>0</v>
      </c>
      <c r="K104" s="203" t="s">
        <v>19</v>
      </c>
      <c r="L104" s="43"/>
      <c r="M104" s="208" t="s">
        <v>19</v>
      </c>
      <c r="N104" s="209" t="s">
        <v>46</v>
      </c>
      <c r="O104" s="84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0">
        <f>S104*H104</f>
        <v>0</v>
      </c>
      <c r="U104" s="211" t="s">
        <v>19</v>
      </c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2" t="s">
        <v>252</v>
      </c>
      <c r="AT104" s="212" t="s">
        <v>149</v>
      </c>
      <c r="AU104" s="212" t="s">
        <v>81</v>
      </c>
      <c r="AY104" s="16" t="s">
        <v>148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6" t="s">
        <v>153</v>
      </c>
      <c r="BK104" s="213">
        <f>ROUND(I104*H104,2)</f>
        <v>0</v>
      </c>
      <c r="BL104" s="16" t="s">
        <v>252</v>
      </c>
      <c r="BM104" s="212" t="s">
        <v>614</v>
      </c>
    </row>
    <row r="105" s="2" customFormat="1">
      <c r="A105" s="37"/>
      <c r="B105" s="38"/>
      <c r="C105" s="39"/>
      <c r="D105" s="214" t="s">
        <v>155</v>
      </c>
      <c r="E105" s="39"/>
      <c r="F105" s="215" t="s">
        <v>354</v>
      </c>
      <c r="G105" s="39"/>
      <c r="H105" s="39"/>
      <c r="I105" s="216"/>
      <c r="J105" s="39"/>
      <c r="K105" s="39"/>
      <c r="L105" s="43"/>
      <c r="M105" s="217"/>
      <c r="N105" s="218"/>
      <c r="O105" s="84"/>
      <c r="P105" s="84"/>
      <c r="Q105" s="84"/>
      <c r="R105" s="84"/>
      <c r="S105" s="84"/>
      <c r="T105" s="84"/>
      <c r="U105" s="85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155</v>
      </c>
      <c r="AU105" s="16" t="s">
        <v>81</v>
      </c>
    </row>
    <row r="106" s="2" customFormat="1" ht="16.5" customHeight="1">
      <c r="A106" s="37"/>
      <c r="B106" s="38"/>
      <c r="C106" s="201" t="s">
        <v>108</v>
      </c>
      <c r="D106" s="201" t="s">
        <v>149</v>
      </c>
      <c r="E106" s="202" t="s">
        <v>263</v>
      </c>
      <c r="F106" s="203" t="s">
        <v>484</v>
      </c>
      <c r="G106" s="204" t="s">
        <v>163</v>
      </c>
      <c r="H106" s="205">
        <v>25</v>
      </c>
      <c r="I106" s="206"/>
      <c r="J106" s="207">
        <f>ROUND(I106*H106,2)</f>
        <v>0</v>
      </c>
      <c r="K106" s="203" t="s">
        <v>19</v>
      </c>
      <c r="L106" s="43"/>
      <c r="M106" s="208" t="s">
        <v>19</v>
      </c>
      <c r="N106" s="209" t="s">
        <v>46</v>
      </c>
      <c r="O106" s="84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0">
        <f>S106*H106</f>
        <v>0</v>
      </c>
      <c r="U106" s="211" t="s">
        <v>19</v>
      </c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2" t="s">
        <v>252</v>
      </c>
      <c r="AT106" s="212" t="s">
        <v>149</v>
      </c>
      <c r="AU106" s="212" t="s">
        <v>81</v>
      </c>
      <c r="AY106" s="16" t="s">
        <v>148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6" t="s">
        <v>153</v>
      </c>
      <c r="BK106" s="213">
        <f>ROUND(I106*H106,2)</f>
        <v>0</v>
      </c>
      <c r="BL106" s="16" t="s">
        <v>252</v>
      </c>
      <c r="BM106" s="212" t="s">
        <v>615</v>
      </c>
    </row>
    <row r="107" s="2" customFormat="1">
      <c r="A107" s="37"/>
      <c r="B107" s="38"/>
      <c r="C107" s="39"/>
      <c r="D107" s="214" t="s">
        <v>155</v>
      </c>
      <c r="E107" s="39"/>
      <c r="F107" s="215" t="s">
        <v>484</v>
      </c>
      <c r="G107" s="39"/>
      <c r="H107" s="39"/>
      <c r="I107" s="216"/>
      <c r="J107" s="39"/>
      <c r="K107" s="39"/>
      <c r="L107" s="43"/>
      <c r="M107" s="217"/>
      <c r="N107" s="218"/>
      <c r="O107" s="84"/>
      <c r="P107" s="84"/>
      <c r="Q107" s="84"/>
      <c r="R107" s="84"/>
      <c r="S107" s="84"/>
      <c r="T107" s="84"/>
      <c r="U107" s="85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155</v>
      </c>
      <c r="AU107" s="16" t="s">
        <v>81</v>
      </c>
    </row>
    <row r="108" s="2" customFormat="1" ht="16.5" customHeight="1">
      <c r="A108" s="37"/>
      <c r="B108" s="38"/>
      <c r="C108" s="201" t="s">
        <v>111</v>
      </c>
      <c r="D108" s="201" t="s">
        <v>149</v>
      </c>
      <c r="E108" s="202" t="s">
        <v>267</v>
      </c>
      <c r="F108" s="203" t="s">
        <v>486</v>
      </c>
      <c r="G108" s="204" t="s">
        <v>163</v>
      </c>
      <c r="H108" s="205">
        <v>55</v>
      </c>
      <c r="I108" s="206"/>
      <c r="J108" s="207">
        <f>ROUND(I108*H108,2)</f>
        <v>0</v>
      </c>
      <c r="K108" s="203" t="s">
        <v>19</v>
      </c>
      <c r="L108" s="43"/>
      <c r="M108" s="208" t="s">
        <v>19</v>
      </c>
      <c r="N108" s="209" t="s">
        <v>46</v>
      </c>
      <c r="O108" s="84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0">
        <f>S108*H108</f>
        <v>0</v>
      </c>
      <c r="U108" s="211" t="s">
        <v>19</v>
      </c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2" t="s">
        <v>252</v>
      </c>
      <c r="AT108" s="212" t="s">
        <v>149</v>
      </c>
      <c r="AU108" s="212" t="s">
        <v>81</v>
      </c>
      <c r="AY108" s="16" t="s">
        <v>148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6" t="s">
        <v>153</v>
      </c>
      <c r="BK108" s="213">
        <f>ROUND(I108*H108,2)</f>
        <v>0</v>
      </c>
      <c r="BL108" s="16" t="s">
        <v>252</v>
      </c>
      <c r="BM108" s="212" t="s">
        <v>616</v>
      </c>
    </row>
    <row r="109" s="2" customFormat="1">
      <c r="A109" s="37"/>
      <c r="B109" s="38"/>
      <c r="C109" s="39"/>
      <c r="D109" s="214" t="s">
        <v>155</v>
      </c>
      <c r="E109" s="39"/>
      <c r="F109" s="215" t="s">
        <v>486</v>
      </c>
      <c r="G109" s="39"/>
      <c r="H109" s="39"/>
      <c r="I109" s="216"/>
      <c r="J109" s="39"/>
      <c r="K109" s="39"/>
      <c r="L109" s="43"/>
      <c r="M109" s="217"/>
      <c r="N109" s="218"/>
      <c r="O109" s="84"/>
      <c r="P109" s="84"/>
      <c r="Q109" s="84"/>
      <c r="R109" s="84"/>
      <c r="S109" s="84"/>
      <c r="T109" s="84"/>
      <c r="U109" s="85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155</v>
      </c>
      <c r="AU109" s="16" t="s">
        <v>81</v>
      </c>
    </row>
    <row r="110" s="2" customFormat="1" ht="33" customHeight="1">
      <c r="A110" s="37"/>
      <c r="B110" s="38"/>
      <c r="C110" s="201" t="s">
        <v>8</v>
      </c>
      <c r="D110" s="201" t="s">
        <v>149</v>
      </c>
      <c r="E110" s="202" t="s">
        <v>488</v>
      </c>
      <c r="F110" s="203" t="s">
        <v>489</v>
      </c>
      <c r="G110" s="204" t="s">
        <v>173</v>
      </c>
      <c r="H110" s="205">
        <v>6</v>
      </c>
      <c r="I110" s="206"/>
      <c r="J110" s="207">
        <f>ROUND(I110*H110,2)</f>
        <v>0</v>
      </c>
      <c r="K110" s="203" t="s">
        <v>19</v>
      </c>
      <c r="L110" s="43"/>
      <c r="M110" s="208" t="s">
        <v>19</v>
      </c>
      <c r="N110" s="209" t="s">
        <v>46</v>
      </c>
      <c r="O110" s="84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0">
        <f>S110*H110</f>
        <v>0</v>
      </c>
      <c r="U110" s="211" t="s">
        <v>19</v>
      </c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2" t="s">
        <v>252</v>
      </c>
      <c r="AT110" s="212" t="s">
        <v>149</v>
      </c>
      <c r="AU110" s="212" t="s">
        <v>81</v>
      </c>
      <c r="AY110" s="16" t="s">
        <v>148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6" t="s">
        <v>153</v>
      </c>
      <c r="BK110" s="213">
        <f>ROUND(I110*H110,2)</f>
        <v>0</v>
      </c>
      <c r="BL110" s="16" t="s">
        <v>252</v>
      </c>
      <c r="BM110" s="212" t="s">
        <v>617</v>
      </c>
    </row>
    <row r="111" s="2" customFormat="1">
      <c r="A111" s="37"/>
      <c r="B111" s="38"/>
      <c r="C111" s="39"/>
      <c r="D111" s="214" t="s">
        <v>155</v>
      </c>
      <c r="E111" s="39"/>
      <c r="F111" s="215" t="s">
        <v>489</v>
      </c>
      <c r="G111" s="39"/>
      <c r="H111" s="39"/>
      <c r="I111" s="216"/>
      <c r="J111" s="39"/>
      <c r="K111" s="39"/>
      <c r="L111" s="43"/>
      <c r="M111" s="217"/>
      <c r="N111" s="218"/>
      <c r="O111" s="84"/>
      <c r="P111" s="84"/>
      <c r="Q111" s="84"/>
      <c r="R111" s="84"/>
      <c r="S111" s="84"/>
      <c r="T111" s="84"/>
      <c r="U111" s="85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155</v>
      </c>
      <c r="AU111" s="16" t="s">
        <v>81</v>
      </c>
    </row>
    <row r="112" s="2" customFormat="1" ht="16.5" customHeight="1">
      <c r="A112" s="37"/>
      <c r="B112" s="38"/>
      <c r="C112" s="221" t="s">
        <v>210</v>
      </c>
      <c r="D112" s="221" t="s">
        <v>165</v>
      </c>
      <c r="E112" s="222" t="s">
        <v>491</v>
      </c>
      <c r="F112" s="223" t="s">
        <v>492</v>
      </c>
      <c r="G112" s="224" t="s">
        <v>173</v>
      </c>
      <c r="H112" s="225">
        <v>6</v>
      </c>
      <c r="I112" s="226"/>
      <c r="J112" s="227">
        <f>ROUND(I112*H112,2)</f>
        <v>0</v>
      </c>
      <c r="K112" s="223" t="s">
        <v>19</v>
      </c>
      <c r="L112" s="228"/>
      <c r="M112" s="229" t="s">
        <v>19</v>
      </c>
      <c r="N112" s="230" t="s">
        <v>46</v>
      </c>
      <c r="O112" s="84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0">
        <f>S112*H112</f>
        <v>0</v>
      </c>
      <c r="U112" s="211" t="s">
        <v>19</v>
      </c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2" t="s">
        <v>252</v>
      </c>
      <c r="AT112" s="212" t="s">
        <v>165</v>
      </c>
      <c r="AU112" s="212" t="s">
        <v>81</v>
      </c>
      <c r="AY112" s="16" t="s">
        <v>148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6" t="s">
        <v>153</v>
      </c>
      <c r="BK112" s="213">
        <f>ROUND(I112*H112,2)</f>
        <v>0</v>
      </c>
      <c r="BL112" s="16" t="s">
        <v>252</v>
      </c>
      <c r="BM112" s="212" t="s">
        <v>618</v>
      </c>
    </row>
    <row r="113" s="2" customFormat="1">
      <c r="A113" s="37"/>
      <c r="B113" s="38"/>
      <c r="C113" s="39"/>
      <c r="D113" s="214" t="s">
        <v>155</v>
      </c>
      <c r="E113" s="39"/>
      <c r="F113" s="215" t="s">
        <v>492</v>
      </c>
      <c r="G113" s="39"/>
      <c r="H113" s="39"/>
      <c r="I113" s="216"/>
      <c r="J113" s="39"/>
      <c r="K113" s="39"/>
      <c r="L113" s="43"/>
      <c r="M113" s="217"/>
      <c r="N113" s="218"/>
      <c r="O113" s="84"/>
      <c r="P113" s="84"/>
      <c r="Q113" s="84"/>
      <c r="R113" s="84"/>
      <c r="S113" s="84"/>
      <c r="T113" s="84"/>
      <c r="U113" s="85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155</v>
      </c>
      <c r="AU113" s="16" t="s">
        <v>81</v>
      </c>
    </row>
    <row r="114" s="2" customFormat="1" ht="66.75" customHeight="1">
      <c r="A114" s="37"/>
      <c r="B114" s="38"/>
      <c r="C114" s="201" t="s">
        <v>215</v>
      </c>
      <c r="D114" s="201" t="s">
        <v>149</v>
      </c>
      <c r="E114" s="202" t="s">
        <v>356</v>
      </c>
      <c r="F114" s="203" t="s">
        <v>357</v>
      </c>
      <c r="G114" s="204" t="s">
        <v>173</v>
      </c>
      <c r="H114" s="205">
        <v>10</v>
      </c>
      <c r="I114" s="206"/>
      <c r="J114" s="207">
        <f>ROUND(I114*H114,2)</f>
        <v>0</v>
      </c>
      <c r="K114" s="203" t="s">
        <v>19</v>
      </c>
      <c r="L114" s="43"/>
      <c r="M114" s="208" t="s">
        <v>19</v>
      </c>
      <c r="N114" s="209" t="s">
        <v>46</v>
      </c>
      <c r="O114" s="84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0">
        <f>S114*H114</f>
        <v>0</v>
      </c>
      <c r="U114" s="211" t="s">
        <v>19</v>
      </c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2" t="s">
        <v>252</v>
      </c>
      <c r="AT114" s="212" t="s">
        <v>149</v>
      </c>
      <c r="AU114" s="212" t="s">
        <v>81</v>
      </c>
      <c r="AY114" s="16" t="s">
        <v>148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6" t="s">
        <v>153</v>
      </c>
      <c r="BK114" s="213">
        <f>ROUND(I114*H114,2)</f>
        <v>0</v>
      </c>
      <c r="BL114" s="16" t="s">
        <v>252</v>
      </c>
      <c r="BM114" s="212" t="s">
        <v>619</v>
      </c>
    </row>
    <row r="115" s="2" customFormat="1">
      <c r="A115" s="37"/>
      <c r="B115" s="38"/>
      <c r="C115" s="39"/>
      <c r="D115" s="214" t="s">
        <v>155</v>
      </c>
      <c r="E115" s="39"/>
      <c r="F115" s="215" t="s">
        <v>357</v>
      </c>
      <c r="G115" s="39"/>
      <c r="H115" s="39"/>
      <c r="I115" s="216"/>
      <c r="J115" s="39"/>
      <c r="K115" s="39"/>
      <c r="L115" s="43"/>
      <c r="M115" s="217"/>
      <c r="N115" s="218"/>
      <c r="O115" s="84"/>
      <c r="P115" s="84"/>
      <c r="Q115" s="84"/>
      <c r="R115" s="84"/>
      <c r="S115" s="84"/>
      <c r="T115" s="84"/>
      <c r="U115" s="85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155</v>
      </c>
      <c r="AU115" s="16" t="s">
        <v>81</v>
      </c>
    </row>
    <row r="116" s="2" customFormat="1" ht="55.5" customHeight="1">
      <c r="A116" s="37"/>
      <c r="B116" s="38"/>
      <c r="C116" s="201" t="s">
        <v>219</v>
      </c>
      <c r="D116" s="201" t="s">
        <v>149</v>
      </c>
      <c r="E116" s="202" t="s">
        <v>359</v>
      </c>
      <c r="F116" s="203" t="s">
        <v>360</v>
      </c>
      <c r="G116" s="204" t="s">
        <v>173</v>
      </c>
      <c r="H116" s="205">
        <v>10</v>
      </c>
      <c r="I116" s="206"/>
      <c r="J116" s="207">
        <f>ROUND(I116*H116,2)</f>
        <v>0</v>
      </c>
      <c r="K116" s="203" t="s">
        <v>19</v>
      </c>
      <c r="L116" s="43"/>
      <c r="M116" s="208" t="s">
        <v>19</v>
      </c>
      <c r="N116" s="209" t="s">
        <v>46</v>
      </c>
      <c r="O116" s="84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0">
        <f>S116*H116</f>
        <v>0</v>
      </c>
      <c r="U116" s="211" t="s">
        <v>19</v>
      </c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2" t="s">
        <v>252</v>
      </c>
      <c r="AT116" s="212" t="s">
        <v>149</v>
      </c>
      <c r="AU116" s="212" t="s">
        <v>81</v>
      </c>
      <c r="AY116" s="16" t="s">
        <v>148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6" t="s">
        <v>153</v>
      </c>
      <c r="BK116" s="213">
        <f>ROUND(I116*H116,2)</f>
        <v>0</v>
      </c>
      <c r="BL116" s="16" t="s">
        <v>252</v>
      </c>
      <c r="BM116" s="212" t="s">
        <v>620</v>
      </c>
    </row>
    <row r="117" s="2" customFormat="1">
      <c r="A117" s="37"/>
      <c r="B117" s="38"/>
      <c r="C117" s="39"/>
      <c r="D117" s="214" t="s">
        <v>155</v>
      </c>
      <c r="E117" s="39"/>
      <c r="F117" s="215" t="s">
        <v>360</v>
      </c>
      <c r="G117" s="39"/>
      <c r="H117" s="39"/>
      <c r="I117" s="216"/>
      <c r="J117" s="39"/>
      <c r="K117" s="39"/>
      <c r="L117" s="43"/>
      <c r="M117" s="217"/>
      <c r="N117" s="218"/>
      <c r="O117" s="84"/>
      <c r="P117" s="84"/>
      <c r="Q117" s="84"/>
      <c r="R117" s="84"/>
      <c r="S117" s="84"/>
      <c r="T117" s="84"/>
      <c r="U117" s="85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155</v>
      </c>
      <c r="AU117" s="16" t="s">
        <v>81</v>
      </c>
    </row>
    <row r="118" s="2" customFormat="1" ht="55.5" customHeight="1">
      <c r="A118" s="37"/>
      <c r="B118" s="38"/>
      <c r="C118" s="201" t="s">
        <v>190</v>
      </c>
      <c r="D118" s="201" t="s">
        <v>149</v>
      </c>
      <c r="E118" s="202" t="s">
        <v>496</v>
      </c>
      <c r="F118" s="203" t="s">
        <v>497</v>
      </c>
      <c r="G118" s="204" t="s">
        <v>163</v>
      </c>
      <c r="H118" s="205">
        <v>5</v>
      </c>
      <c r="I118" s="206"/>
      <c r="J118" s="207">
        <f>ROUND(I118*H118,2)</f>
        <v>0</v>
      </c>
      <c r="K118" s="203" t="s">
        <v>19</v>
      </c>
      <c r="L118" s="43"/>
      <c r="M118" s="208" t="s">
        <v>19</v>
      </c>
      <c r="N118" s="209" t="s">
        <v>46</v>
      </c>
      <c r="O118" s="84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0">
        <f>S118*H118</f>
        <v>0</v>
      </c>
      <c r="U118" s="211" t="s">
        <v>19</v>
      </c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2" t="s">
        <v>252</v>
      </c>
      <c r="AT118" s="212" t="s">
        <v>149</v>
      </c>
      <c r="AU118" s="212" t="s">
        <v>81</v>
      </c>
      <c r="AY118" s="16" t="s">
        <v>148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6" t="s">
        <v>153</v>
      </c>
      <c r="BK118" s="213">
        <f>ROUND(I118*H118,2)</f>
        <v>0</v>
      </c>
      <c r="BL118" s="16" t="s">
        <v>252</v>
      </c>
      <c r="BM118" s="212" t="s">
        <v>621</v>
      </c>
    </row>
    <row r="119" s="2" customFormat="1">
      <c r="A119" s="37"/>
      <c r="B119" s="38"/>
      <c r="C119" s="39"/>
      <c r="D119" s="214" t="s">
        <v>155</v>
      </c>
      <c r="E119" s="39"/>
      <c r="F119" s="215" t="s">
        <v>497</v>
      </c>
      <c r="G119" s="39"/>
      <c r="H119" s="39"/>
      <c r="I119" s="216"/>
      <c r="J119" s="39"/>
      <c r="K119" s="39"/>
      <c r="L119" s="43"/>
      <c r="M119" s="217"/>
      <c r="N119" s="218"/>
      <c r="O119" s="84"/>
      <c r="P119" s="84"/>
      <c r="Q119" s="84"/>
      <c r="R119" s="84"/>
      <c r="S119" s="84"/>
      <c r="T119" s="84"/>
      <c r="U119" s="85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155</v>
      </c>
      <c r="AU119" s="16" t="s">
        <v>81</v>
      </c>
    </row>
    <row r="120" s="2" customFormat="1" ht="16.5" customHeight="1">
      <c r="A120" s="37"/>
      <c r="B120" s="38"/>
      <c r="C120" s="201" t="s">
        <v>226</v>
      </c>
      <c r="D120" s="201" t="s">
        <v>149</v>
      </c>
      <c r="E120" s="202" t="s">
        <v>271</v>
      </c>
      <c r="F120" s="203" t="s">
        <v>250</v>
      </c>
      <c r="G120" s="204" t="s">
        <v>251</v>
      </c>
      <c r="H120" s="205">
        <v>1</v>
      </c>
      <c r="I120" s="206"/>
      <c r="J120" s="207">
        <f>ROUND(I120*H120,2)</f>
        <v>0</v>
      </c>
      <c r="K120" s="203" t="s">
        <v>19</v>
      </c>
      <c r="L120" s="43"/>
      <c r="M120" s="208" t="s">
        <v>19</v>
      </c>
      <c r="N120" s="209" t="s">
        <v>46</v>
      </c>
      <c r="O120" s="84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0">
        <f>S120*H120</f>
        <v>0</v>
      </c>
      <c r="U120" s="211" t="s">
        <v>19</v>
      </c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2" t="s">
        <v>252</v>
      </c>
      <c r="AT120" s="212" t="s">
        <v>149</v>
      </c>
      <c r="AU120" s="212" t="s">
        <v>81</v>
      </c>
      <c r="AY120" s="16" t="s">
        <v>148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6" t="s">
        <v>153</v>
      </c>
      <c r="BK120" s="213">
        <f>ROUND(I120*H120,2)</f>
        <v>0</v>
      </c>
      <c r="BL120" s="16" t="s">
        <v>252</v>
      </c>
      <c r="BM120" s="212" t="s">
        <v>622</v>
      </c>
    </row>
    <row r="121" s="2" customFormat="1">
      <c r="A121" s="37"/>
      <c r="B121" s="38"/>
      <c r="C121" s="39"/>
      <c r="D121" s="214" t="s">
        <v>155</v>
      </c>
      <c r="E121" s="39"/>
      <c r="F121" s="215" t="s">
        <v>250</v>
      </c>
      <c r="G121" s="39"/>
      <c r="H121" s="39"/>
      <c r="I121" s="216"/>
      <c r="J121" s="39"/>
      <c r="K121" s="39"/>
      <c r="L121" s="43"/>
      <c r="M121" s="217"/>
      <c r="N121" s="218"/>
      <c r="O121" s="84"/>
      <c r="P121" s="84"/>
      <c r="Q121" s="84"/>
      <c r="R121" s="84"/>
      <c r="S121" s="84"/>
      <c r="T121" s="84"/>
      <c r="U121" s="85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155</v>
      </c>
      <c r="AU121" s="16" t="s">
        <v>81</v>
      </c>
    </row>
    <row r="122" s="2" customFormat="1" ht="16.5" customHeight="1">
      <c r="A122" s="37"/>
      <c r="B122" s="38"/>
      <c r="C122" s="201" t="s">
        <v>231</v>
      </c>
      <c r="D122" s="201" t="s">
        <v>149</v>
      </c>
      <c r="E122" s="202" t="s">
        <v>275</v>
      </c>
      <c r="F122" s="203" t="s">
        <v>264</v>
      </c>
      <c r="G122" s="204" t="s">
        <v>251</v>
      </c>
      <c r="H122" s="205">
        <v>1</v>
      </c>
      <c r="I122" s="206"/>
      <c r="J122" s="207">
        <f>ROUND(I122*H122,2)</f>
        <v>0</v>
      </c>
      <c r="K122" s="203" t="s">
        <v>19</v>
      </c>
      <c r="L122" s="43"/>
      <c r="M122" s="208" t="s">
        <v>19</v>
      </c>
      <c r="N122" s="209" t="s">
        <v>46</v>
      </c>
      <c r="O122" s="84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0">
        <f>S122*H122</f>
        <v>0</v>
      </c>
      <c r="U122" s="211" t="s">
        <v>19</v>
      </c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2" t="s">
        <v>252</v>
      </c>
      <c r="AT122" s="212" t="s">
        <v>149</v>
      </c>
      <c r="AU122" s="212" t="s">
        <v>81</v>
      </c>
      <c r="AY122" s="16" t="s">
        <v>148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6" t="s">
        <v>153</v>
      </c>
      <c r="BK122" s="213">
        <f>ROUND(I122*H122,2)</f>
        <v>0</v>
      </c>
      <c r="BL122" s="16" t="s">
        <v>252</v>
      </c>
      <c r="BM122" s="212" t="s">
        <v>623</v>
      </c>
    </row>
    <row r="123" s="2" customFormat="1">
      <c r="A123" s="37"/>
      <c r="B123" s="38"/>
      <c r="C123" s="39"/>
      <c r="D123" s="214" t="s">
        <v>155</v>
      </c>
      <c r="E123" s="39"/>
      <c r="F123" s="215" t="s">
        <v>264</v>
      </c>
      <c r="G123" s="39"/>
      <c r="H123" s="39"/>
      <c r="I123" s="216"/>
      <c r="J123" s="39"/>
      <c r="K123" s="39"/>
      <c r="L123" s="43"/>
      <c r="M123" s="217"/>
      <c r="N123" s="218"/>
      <c r="O123" s="84"/>
      <c r="P123" s="84"/>
      <c r="Q123" s="84"/>
      <c r="R123" s="84"/>
      <c r="S123" s="84"/>
      <c r="T123" s="84"/>
      <c r="U123" s="85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155</v>
      </c>
      <c r="AU123" s="16" t="s">
        <v>81</v>
      </c>
    </row>
    <row r="124" s="2" customFormat="1" ht="33" customHeight="1">
      <c r="A124" s="37"/>
      <c r="B124" s="38"/>
      <c r="C124" s="201" t="s">
        <v>235</v>
      </c>
      <c r="D124" s="201" t="s">
        <v>149</v>
      </c>
      <c r="E124" s="202" t="s">
        <v>322</v>
      </c>
      <c r="F124" s="203" t="s">
        <v>268</v>
      </c>
      <c r="G124" s="204" t="s">
        <v>251</v>
      </c>
      <c r="H124" s="205">
        <v>1</v>
      </c>
      <c r="I124" s="206"/>
      <c r="J124" s="207">
        <f>ROUND(I124*H124,2)</f>
        <v>0</v>
      </c>
      <c r="K124" s="203" t="s">
        <v>19</v>
      </c>
      <c r="L124" s="43"/>
      <c r="M124" s="208" t="s">
        <v>19</v>
      </c>
      <c r="N124" s="209" t="s">
        <v>46</v>
      </c>
      <c r="O124" s="84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0">
        <f>S124*H124</f>
        <v>0</v>
      </c>
      <c r="U124" s="211" t="s">
        <v>19</v>
      </c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2" t="s">
        <v>252</v>
      </c>
      <c r="AT124" s="212" t="s">
        <v>149</v>
      </c>
      <c r="AU124" s="212" t="s">
        <v>81</v>
      </c>
      <c r="AY124" s="16" t="s">
        <v>148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6" t="s">
        <v>153</v>
      </c>
      <c r="BK124" s="213">
        <f>ROUND(I124*H124,2)</f>
        <v>0</v>
      </c>
      <c r="BL124" s="16" t="s">
        <v>252</v>
      </c>
      <c r="BM124" s="212" t="s">
        <v>624</v>
      </c>
    </row>
    <row r="125" s="2" customFormat="1">
      <c r="A125" s="37"/>
      <c r="B125" s="38"/>
      <c r="C125" s="39"/>
      <c r="D125" s="214" t="s">
        <v>155</v>
      </c>
      <c r="E125" s="39"/>
      <c r="F125" s="215" t="s">
        <v>268</v>
      </c>
      <c r="G125" s="39"/>
      <c r="H125" s="39"/>
      <c r="I125" s="216"/>
      <c r="J125" s="39"/>
      <c r="K125" s="39"/>
      <c r="L125" s="43"/>
      <c r="M125" s="217"/>
      <c r="N125" s="218"/>
      <c r="O125" s="84"/>
      <c r="P125" s="84"/>
      <c r="Q125" s="84"/>
      <c r="R125" s="84"/>
      <c r="S125" s="84"/>
      <c r="T125" s="84"/>
      <c r="U125" s="85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155</v>
      </c>
      <c r="AU125" s="16" t="s">
        <v>81</v>
      </c>
    </row>
    <row r="126" s="2" customFormat="1" ht="16.5" customHeight="1">
      <c r="A126" s="37"/>
      <c r="B126" s="38"/>
      <c r="C126" s="201" t="s">
        <v>239</v>
      </c>
      <c r="D126" s="201" t="s">
        <v>149</v>
      </c>
      <c r="E126" s="202" t="s">
        <v>324</v>
      </c>
      <c r="F126" s="203" t="s">
        <v>272</v>
      </c>
      <c r="G126" s="204" t="s">
        <v>251</v>
      </c>
      <c r="H126" s="205">
        <v>1</v>
      </c>
      <c r="I126" s="206"/>
      <c r="J126" s="207">
        <f>ROUND(I126*H126,2)</f>
        <v>0</v>
      </c>
      <c r="K126" s="203" t="s">
        <v>19</v>
      </c>
      <c r="L126" s="43"/>
      <c r="M126" s="208" t="s">
        <v>19</v>
      </c>
      <c r="N126" s="209" t="s">
        <v>46</v>
      </c>
      <c r="O126" s="84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0">
        <f>S126*H126</f>
        <v>0</v>
      </c>
      <c r="U126" s="211" t="s">
        <v>19</v>
      </c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2" t="s">
        <v>252</v>
      </c>
      <c r="AT126" s="212" t="s">
        <v>149</v>
      </c>
      <c r="AU126" s="212" t="s">
        <v>81</v>
      </c>
      <c r="AY126" s="16" t="s">
        <v>148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6" t="s">
        <v>153</v>
      </c>
      <c r="BK126" s="213">
        <f>ROUND(I126*H126,2)</f>
        <v>0</v>
      </c>
      <c r="BL126" s="16" t="s">
        <v>252</v>
      </c>
      <c r="BM126" s="212" t="s">
        <v>625</v>
      </c>
    </row>
    <row r="127" s="2" customFormat="1">
      <c r="A127" s="37"/>
      <c r="B127" s="38"/>
      <c r="C127" s="39"/>
      <c r="D127" s="214" t="s">
        <v>155</v>
      </c>
      <c r="E127" s="39"/>
      <c r="F127" s="215" t="s">
        <v>272</v>
      </c>
      <c r="G127" s="39"/>
      <c r="H127" s="39"/>
      <c r="I127" s="216"/>
      <c r="J127" s="39"/>
      <c r="K127" s="39"/>
      <c r="L127" s="43"/>
      <c r="M127" s="217"/>
      <c r="N127" s="218"/>
      <c r="O127" s="84"/>
      <c r="P127" s="84"/>
      <c r="Q127" s="84"/>
      <c r="R127" s="84"/>
      <c r="S127" s="84"/>
      <c r="T127" s="84"/>
      <c r="U127" s="85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155</v>
      </c>
      <c r="AU127" s="16" t="s">
        <v>81</v>
      </c>
    </row>
    <row r="128" s="2" customFormat="1" ht="21.75" customHeight="1">
      <c r="A128" s="37"/>
      <c r="B128" s="38"/>
      <c r="C128" s="201" t="s">
        <v>7</v>
      </c>
      <c r="D128" s="201" t="s">
        <v>149</v>
      </c>
      <c r="E128" s="202" t="s">
        <v>279</v>
      </c>
      <c r="F128" s="203" t="s">
        <v>276</v>
      </c>
      <c r="G128" s="204" t="s">
        <v>251</v>
      </c>
      <c r="H128" s="205">
        <v>1</v>
      </c>
      <c r="I128" s="206"/>
      <c r="J128" s="207">
        <f>ROUND(I128*H128,2)</f>
        <v>0</v>
      </c>
      <c r="K128" s="203" t="s">
        <v>19</v>
      </c>
      <c r="L128" s="43"/>
      <c r="M128" s="208" t="s">
        <v>19</v>
      </c>
      <c r="N128" s="209" t="s">
        <v>46</v>
      </c>
      <c r="O128" s="84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0">
        <f>S128*H128</f>
        <v>0</v>
      </c>
      <c r="U128" s="211" t="s">
        <v>19</v>
      </c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2" t="s">
        <v>252</v>
      </c>
      <c r="AT128" s="212" t="s">
        <v>149</v>
      </c>
      <c r="AU128" s="212" t="s">
        <v>81</v>
      </c>
      <c r="AY128" s="16" t="s">
        <v>148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6" t="s">
        <v>153</v>
      </c>
      <c r="BK128" s="213">
        <f>ROUND(I128*H128,2)</f>
        <v>0</v>
      </c>
      <c r="BL128" s="16" t="s">
        <v>252</v>
      </c>
      <c r="BM128" s="212" t="s">
        <v>626</v>
      </c>
    </row>
    <row r="129" s="2" customFormat="1">
      <c r="A129" s="37"/>
      <c r="B129" s="38"/>
      <c r="C129" s="39"/>
      <c r="D129" s="214" t="s">
        <v>155</v>
      </c>
      <c r="E129" s="39"/>
      <c r="F129" s="215" t="s">
        <v>276</v>
      </c>
      <c r="G129" s="39"/>
      <c r="H129" s="39"/>
      <c r="I129" s="216"/>
      <c r="J129" s="39"/>
      <c r="K129" s="39"/>
      <c r="L129" s="43"/>
      <c r="M129" s="217"/>
      <c r="N129" s="218"/>
      <c r="O129" s="84"/>
      <c r="P129" s="84"/>
      <c r="Q129" s="84"/>
      <c r="R129" s="84"/>
      <c r="S129" s="84"/>
      <c r="T129" s="84"/>
      <c r="U129" s="85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155</v>
      </c>
      <c r="AU129" s="16" t="s">
        <v>81</v>
      </c>
    </row>
    <row r="130" s="2" customFormat="1" ht="37.8" customHeight="1">
      <c r="A130" s="37"/>
      <c r="B130" s="38"/>
      <c r="C130" s="201" t="s">
        <v>254</v>
      </c>
      <c r="D130" s="201" t="s">
        <v>149</v>
      </c>
      <c r="E130" s="202" t="s">
        <v>291</v>
      </c>
      <c r="F130" s="203" t="s">
        <v>280</v>
      </c>
      <c r="G130" s="204" t="s">
        <v>251</v>
      </c>
      <c r="H130" s="205">
        <v>1</v>
      </c>
      <c r="I130" s="206"/>
      <c r="J130" s="207">
        <f>ROUND(I130*H130,2)</f>
        <v>0</v>
      </c>
      <c r="K130" s="203" t="s">
        <v>19</v>
      </c>
      <c r="L130" s="43"/>
      <c r="M130" s="208" t="s">
        <v>19</v>
      </c>
      <c r="N130" s="209" t="s">
        <v>46</v>
      </c>
      <c r="O130" s="84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0">
        <f>S130*H130</f>
        <v>0</v>
      </c>
      <c r="U130" s="211" t="s">
        <v>19</v>
      </c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2" t="s">
        <v>252</v>
      </c>
      <c r="AT130" s="212" t="s">
        <v>149</v>
      </c>
      <c r="AU130" s="212" t="s">
        <v>81</v>
      </c>
      <c r="AY130" s="16" t="s">
        <v>148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6" t="s">
        <v>153</v>
      </c>
      <c r="BK130" s="213">
        <f>ROUND(I130*H130,2)</f>
        <v>0</v>
      </c>
      <c r="BL130" s="16" t="s">
        <v>252</v>
      </c>
      <c r="BM130" s="212" t="s">
        <v>627</v>
      </c>
    </row>
    <row r="131" s="2" customFormat="1">
      <c r="A131" s="37"/>
      <c r="B131" s="38"/>
      <c r="C131" s="39"/>
      <c r="D131" s="214" t="s">
        <v>155</v>
      </c>
      <c r="E131" s="39"/>
      <c r="F131" s="215" t="s">
        <v>280</v>
      </c>
      <c r="G131" s="39"/>
      <c r="H131" s="39"/>
      <c r="I131" s="216"/>
      <c r="J131" s="39"/>
      <c r="K131" s="39"/>
      <c r="L131" s="43"/>
      <c r="M131" s="217"/>
      <c r="N131" s="218"/>
      <c r="O131" s="84"/>
      <c r="P131" s="84"/>
      <c r="Q131" s="84"/>
      <c r="R131" s="84"/>
      <c r="S131" s="84"/>
      <c r="T131" s="84"/>
      <c r="U131" s="85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155</v>
      </c>
      <c r="AU131" s="16" t="s">
        <v>81</v>
      </c>
    </row>
    <row r="132" s="2" customFormat="1" ht="21.75" customHeight="1">
      <c r="A132" s="37"/>
      <c r="B132" s="38"/>
      <c r="C132" s="201" t="s">
        <v>258</v>
      </c>
      <c r="D132" s="201" t="s">
        <v>149</v>
      </c>
      <c r="E132" s="202" t="s">
        <v>294</v>
      </c>
      <c r="F132" s="203" t="s">
        <v>284</v>
      </c>
      <c r="G132" s="204" t="s">
        <v>251</v>
      </c>
      <c r="H132" s="205">
        <v>1</v>
      </c>
      <c r="I132" s="206"/>
      <c r="J132" s="207">
        <f>ROUND(I132*H132,2)</f>
        <v>0</v>
      </c>
      <c r="K132" s="203" t="s">
        <v>19</v>
      </c>
      <c r="L132" s="43"/>
      <c r="M132" s="208" t="s">
        <v>19</v>
      </c>
      <c r="N132" s="209" t="s">
        <v>46</v>
      </c>
      <c r="O132" s="84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0">
        <f>S132*H132</f>
        <v>0</v>
      </c>
      <c r="U132" s="211" t="s">
        <v>19</v>
      </c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2" t="s">
        <v>252</v>
      </c>
      <c r="AT132" s="212" t="s">
        <v>149</v>
      </c>
      <c r="AU132" s="212" t="s">
        <v>81</v>
      </c>
      <c r="AY132" s="16" t="s">
        <v>148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6" t="s">
        <v>153</v>
      </c>
      <c r="BK132" s="213">
        <f>ROUND(I132*H132,2)</f>
        <v>0</v>
      </c>
      <c r="BL132" s="16" t="s">
        <v>252</v>
      </c>
      <c r="BM132" s="212" t="s">
        <v>628</v>
      </c>
    </row>
    <row r="133" s="2" customFormat="1">
      <c r="A133" s="37"/>
      <c r="B133" s="38"/>
      <c r="C133" s="39"/>
      <c r="D133" s="214" t="s">
        <v>155</v>
      </c>
      <c r="E133" s="39"/>
      <c r="F133" s="215" t="s">
        <v>284</v>
      </c>
      <c r="G133" s="39"/>
      <c r="H133" s="39"/>
      <c r="I133" s="216"/>
      <c r="J133" s="39"/>
      <c r="K133" s="39"/>
      <c r="L133" s="43"/>
      <c r="M133" s="217"/>
      <c r="N133" s="218"/>
      <c r="O133" s="84"/>
      <c r="P133" s="84"/>
      <c r="Q133" s="84"/>
      <c r="R133" s="84"/>
      <c r="S133" s="84"/>
      <c r="T133" s="84"/>
      <c r="U133" s="85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155</v>
      </c>
      <c r="AU133" s="16" t="s">
        <v>81</v>
      </c>
    </row>
    <row r="134" s="2" customFormat="1" ht="24.15" customHeight="1">
      <c r="A134" s="37"/>
      <c r="B134" s="38"/>
      <c r="C134" s="201" t="s">
        <v>262</v>
      </c>
      <c r="D134" s="201" t="s">
        <v>149</v>
      </c>
      <c r="E134" s="202" t="s">
        <v>298</v>
      </c>
      <c r="F134" s="203" t="s">
        <v>288</v>
      </c>
      <c r="G134" s="204" t="s">
        <v>251</v>
      </c>
      <c r="H134" s="205">
        <v>1</v>
      </c>
      <c r="I134" s="206"/>
      <c r="J134" s="207">
        <f>ROUND(I134*H134,2)</f>
        <v>0</v>
      </c>
      <c r="K134" s="203" t="s">
        <v>19</v>
      </c>
      <c r="L134" s="43"/>
      <c r="M134" s="208" t="s">
        <v>19</v>
      </c>
      <c r="N134" s="209" t="s">
        <v>46</v>
      </c>
      <c r="O134" s="84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0">
        <f>S134*H134</f>
        <v>0</v>
      </c>
      <c r="U134" s="211" t="s">
        <v>19</v>
      </c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2" t="s">
        <v>252</v>
      </c>
      <c r="AT134" s="212" t="s">
        <v>149</v>
      </c>
      <c r="AU134" s="212" t="s">
        <v>81</v>
      </c>
      <c r="AY134" s="16" t="s">
        <v>148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6" t="s">
        <v>153</v>
      </c>
      <c r="BK134" s="213">
        <f>ROUND(I134*H134,2)</f>
        <v>0</v>
      </c>
      <c r="BL134" s="16" t="s">
        <v>252</v>
      </c>
      <c r="BM134" s="212" t="s">
        <v>629</v>
      </c>
    </row>
    <row r="135" s="2" customFormat="1">
      <c r="A135" s="37"/>
      <c r="B135" s="38"/>
      <c r="C135" s="39"/>
      <c r="D135" s="214" t="s">
        <v>155</v>
      </c>
      <c r="E135" s="39"/>
      <c r="F135" s="215" t="s">
        <v>288</v>
      </c>
      <c r="G135" s="39"/>
      <c r="H135" s="39"/>
      <c r="I135" s="216"/>
      <c r="J135" s="39"/>
      <c r="K135" s="39"/>
      <c r="L135" s="43"/>
      <c r="M135" s="217"/>
      <c r="N135" s="218"/>
      <c r="O135" s="84"/>
      <c r="P135" s="84"/>
      <c r="Q135" s="84"/>
      <c r="R135" s="84"/>
      <c r="S135" s="84"/>
      <c r="T135" s="84"/>
      <c r="U135" s="85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155</v>
      </c>
      <c r="AU135" s="16" t="s">
        <v>81</v>
      </c>
    </row>
    <row r="136" s="2" customFormat="1" ht="16.5" customHeight="1">
      <c r="A136" s="37"/>
      <c r="B136" s="38"/>
      <c r="C136" s="201" t="s">
        <v>266</v>
      </c>
      <c r="D136" s="201" t="s">
        <v>149</v>
      </c>
      <c r="E136" s="202" t="s">
        <v>302</v>
      </c>
      <c r="F136" s="203" t="s">
        <v>292</v>
      </c>
      <c r="G136" s="204" t="s">
        <v>251</v>
      </c>
      <c r="H136" s="205">
        <v>1</v>
      </c>
      <c r="I136" s="206"/>
      <c r="J136" s="207">
        <f>ROUND(I136*H136,2)</f>
        <v>0</v>
      </c>
      <c r="K136" s="203" t="s">
        <v>19</v>
      </c>
      <c r="L136" s="43"/>
      <c r="M136" s="208" t="s">
        <v>19</v>
      </c>
      <c r="N136" s="209" t="s">
        <v>46</v>
      </c>
      <c r="O136" s="84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0">
        <f>S136*H136</f>
        <v>0</v>
      </c>
      <c r="U136" s="211" t="s">
        <v>19</v>
      </c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2" t="s">
        <v>252</v>
      </c>
      <c r="AT136" s="212" t="s">
        <v>149</v>
      </c>
      <c r="AU136" s="212" t="s">
        <v>81</v>
      </c>
      <c r="AY136" s="16" t="s">
        <v>148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6" t="s">
        <v>153</v>
      </c>
      <c r="BK136" s="213">
        <f>ROUND(I136*H136,2)</f>
        <v>0</v>
      </c>
      <c r="BL136" s="16" t="s">
        <v>252</v>
      </c>
      <c r="BM136" s="212" t="s">
        <v>630</v>
      </c>
    </row>
    <row r="137" s="2" customFormat="1">
      <c r="A137" s="37"/>
      <c r="B137" s="38"/>
      <c r="C137" s="39"/>
      <c r="D137" s="214" t="s">
        <v>155</v>
      </c>
      <c r="E137" s="39"/>
      <c r="F137" s="215" t="s">
        <v>292</v>
      </c>
      <c r="G137" s="39"/>
      <c r="H137" s="39"/>
      <c r="I137" s="216"/>
      <c r="J137" s="39"/>
      <c r="K137" s="39"/>
      <c r="L137" s="43"/>
      <c r="M137" s="217"/>
      <c r="N137" s="218"/>
      <c r="O137" s="84"/>
      <c r="P137" s="84"/>
      <c r="Q137" s="84"/>
      <c r="R137" s="84"/>
      <c r="S137" s="84"/>
      <c r="T137" s="84"/>
      <c r="U137" s="85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155</v>
      </c>
      <c r="AU137" s="16" t="s">
        <v>81</v>
      </c>
    </row>
    <row r="138" s="2" customFormat="1" ht="16.5" customHeight="1">
      <c r="A138" s="37"/>
      <c r="B138" s="38"/>
      <c r="C138" s="201" t="s">
        <v>270</v>
      </c>
      <c r="D138" s="201" t="s">
        <v>149</v>
      </c>
      <c r="E138" s="202" t="s">
        <v>306</v>
      </c>
      <c r="F138" s="203" t="s">
        <v>295</v>
      </c>
      <c r="G138" s="204" t="s">
        <v>251</v>
      </c>
      <c r="H138" s="205">
        <v>1</v>
      </c>
      <c r="I138" s="206"/>
      <c r="J138" s="207">
        <f>ROUND(I138*H138,2)</f>
        <v>0</v>
      </c>
      <c r="K138" s="203" t="s">
        <v>19</v>
      </c>
      <c r="L138" s="43"/>
      <c r="M138" s="208" t="s">
        <v>19</v>
      </c>
      <c r="N138" s="209" t="s">
        <v>46</v>
      </c>
      <c r="O138" s="84"/>
      <c r="P138" s="210">
        <f>O138*H138</f>
        <v>0</v>
      </c>
      <c r="Q138" s="210">
        <v>0</v>
      </c>
      <c r="R138" s="210">
        <f>Q138*H138</f>
        <v>0</v>
      </c>
      <c r="S138" s="210">
        <v>0</v>
      </c>
      <c r="T138" s="210">
        <f>S138*H138</f>
        <v>0</v>
      </c>
      <c r="U138" s="211" t="s">
        <v>19</v>
      </c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2" t="s">
        <v>252</v>
      </c>
      <c r="AT138" s="212" t="s">
        <v>149</v>
      </c>
      <c r="AU138" s="212" t="s">
        <v>81</v>
      </c>
      <c r="AY138" s="16" t="s">
        <v>148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16" t="s">
        <v>153</v>
      </c>
      <c r="BK138" s="213">
        <f>ROUND(I138*H138,2)</f>
        <v>0</v>
      </c>
      <c r="BL138" s="16" t="s">
        <v>252</v>
      </c>
      <c r="BM138" s="212" t="s">
        <v>631</v>
      </c>
    </row>
    <row r="139" s="2" customFormat="1">
      <c r="A139" s="37"/>
      <c r="B139" s="38"/>
      <c r="C139" s="39"/>
      <c r="D139" s="214" t="s">
        <v>155</v>
      </c>
      <c r="E139" s="39"/>
      <c r="F139" s="215" t="s">
        <v>295</v>
      </c>
      <c r="G139" s="39"/>
      <c r="H139" s="39"/>
      <c r="I139" s="216"/>
      <c r="J139" s="39"/>
      <c r="K139" s="39"/>
      <c r="L139" s="43"/>
      <c r="M139" s="217"/>
      <c r="N139" s="218"/>
      <c r="O139" s="84"/>
      <c r="P139" s="84"/>
      <c r="Q139" s="84"/>
      <c r="R139" s="84"/>
      <c r="S139" s="84"/>
      <c r="T139" s="84"/>
      <c r="U139" s="85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155</v>
      </c>
      <c r="AU139" s="16" t="s">
        <v>81</v>
      </c>
    </row>
    <row r="140" s="2" customFormat="1" ht="16.5" customHeight="1">
      <c r="A140" s="37"/>
      <c r="B140" s="38"/>
      <c r="C140" s="201" t="s">
        <v>274</v>
      </c>
      <c r="D140" s="201" t="s">
        <v>149</v>
      </c>
      <c r="E140" s="202" t="s">
        <v>375</v>
      </c>
      <c r="F140" s="203" t="s">
        <v>299</v>
      </c>
      <c r="G140" s="204" t="s">
        <v>251</v>
      </c>
      <c r="H140" s="205">
        <v>1</v>
      </c>
      <c r="I140" s="206"/>
      <c r="J140" s="207">
        <f>ROUND(I140*H140,2)</f>
        <v>0</v>
      </c>
      <c r="K140" s="203" t="s">
        <v>19</v>
      </c>
      <c r="L140" s="43"/>
      <c r="M140" s="208" t="s">
        <v>19</v>
      </c>
      <c r="N140" s="209" t="s">
        <v>46</v>
      </c>
      <c r="O140" s="84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0">
        <f>S140*H140</f>
        <v>0</v>
      </c>
      <c r="U140" s="211" t="s">
        <v>19</v>
      </c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2" t="s">
        <v>252</v>
      </c>
      <c r="AT140" s="212" t="s">
        <v>149</v>
      </c>
      <c r="AU140" s="212" t="s">
        <v>81</v>
      </c>
      <c r="AY140" s="16" t="s">
        <v>148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16" t="s">
        <v>153</v>
      </c>
      <c r="BK140" s="213">
        <f>ROUND(I140*H140,2)</f>
        <v>0</v>
      </c>
      <c r="BL140" s="16" t="s">
        <v>252</v>
      </c>
      <c r="BM140" s="212" t="s">
        <v>632</v>
      </c>
    </row>
    <row r="141" s="2" customFormat="1">
      <c r="A141" s="37"/>
      <c r="B141" s="38"/>
      <c r="C141" s="39"/>
      <c r="D141" s="214" t="s">
        <v>155</v>
      </c>
      <c r="E141" s="39"/>
      <c r="F141" s="215" t="s">
        <v>299</v>
      </c>
      <c r="G141" s="39"/>
      <c r="H141" s="39"/>
      <c r="I141" s="216"/>
      <c r="J141" s="39"/>
      <c r="K141" s="39"/>
      <c r="L141" s="43"/>
      <c r="M141" s="217"/>
      <c r="N141" s="218"/>
      <c r="O141" s="84"/>
      <c r="P141" s="84"/>
      <c r="Q141" s="84"/>
      <c r="R141" s="84"/>
      <c r="S141" s="84"/>
      <c r="T141" s="84"/>
      <c r="U141" s="85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155</v>
      </c>
      <c r="AU141" s="16" t="s">
        <v>81</v>
      </c>
    </row>
    <row r="142" s="2" customFormat="1" ht="33" customHeight="1">
      <c r="A142" s="37"/>
      <c r="B142" s="38"/>
      <c r="C142" s="201" t="s">
        <v>278</v>
      </c>
      <c r="D142" s="201" t="s">
        <v>149</v>
      </c>
      <c r="E142" s="202" t="s">
        <v>377</v>
      </c>
      <c r="F142" s="203" t="s">
        <v>303</v>
      </c>
      <c r="G142" s="204" t="s">
        <v>251</v>
      </c>
      <c r="H142" s="205">
        <v>1</v>
      </c>
      <c r="I142" s="206"/>
      <c r="J142" s="207">
        <f>ROUND(I142*H142,2)</f>
        <v>0</v>
      </c>
      <c r="K142" s="203" t="s">
        <v>19</v>
      </c>
      <c r="L142" s="43"/>
      <c r="M142" s="208" t="s">
        <v>19</v>
      </c>
      <c r="N142" s="209" t="s">
        <v>46</v>
      </c>
      <c r="O142" s="84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0">
        <f>S142*H142</f>
        <v>0</v>
      </c>
      <c r="U142" s="211" t="s">
        <v>19</v>
      </c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2" t="s">
        <v>252</v>
      </c>
      <c r="AT142" s="212" t="s">
        <v>149</v>
      </c>
      <c r="AU142" s="212" t="s">
        <v>81</v>
      </c>
      <c r="AY142" s="16" t="s">
        <v>148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6" t="s">
        <v>153</v>
      </c>
      <c r="BK142" s="213">
        <f>ROUND(I142*H142,2)</f>
        <v>0</v>
      </c>
      <c r="BL142" s="16" t="s">
        <v>252</v>
      </c>
      <c r="BM142" s="212" t="s">
        <v>633</v>
      </c>
    </row>
    <row r="143" s="2" customFormat="1">
      <c r="A143" s="37"/>
      <c r="B143" s="38"/>
      <c r="C143" s="39"/>
      <c r="D143" s="214" t="s">
        <v>155</v>
      </c>
      <c r="E143" s="39"/>
      <c r="F143" s="215" t="s">
        <v>303</v>
      </c>
      <c r="G143" s="39"/>
      <c r="H143" s="39"/>
      <c r="I143" s="216"/>
      <c r="J143" s="39"/>
      <c r="K143" s="39"/>
      <c r="L143" s="43"/>
      <c r="M143" s="217"/>
      <c r="N143" s="218"/>
      <c r="O143" s="84"/>
      <c r="P143" s="84"/>
      <c r="Q143" s="84"/>
      <c r="R143" s="84"/>
      <c r="S143" s="84"/>
      <c r="T143" s="84"/>
      <c r="U143" s="85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155</v>
      </c>
      <c r="AU143" s="16" t="s">
        <v>81</v>
      </c>
    </row>
    <row r="144" s="2" customFormat="1" ht="16.5" customHeight="1">
      <c r="A144" s="37"/>
      <c r="B144" s="38"/>
      <c r="C144" s="201" t="s">
        <v>282</v>
      </c>
      <c r="D144" s="201" t="s">
        <v>149</v>
      </c>
      <c r="E144" s="202" t="s">
        <v>511</v>
      </c>
      <c r="F144" s="203" t="s">
        <v>307</v>
      </c>
      <c r="G144" s="204" t="s">
        <v>251</v>
      </c>
      <c r="H144" s="205">
        <v>1</v>
      </c>
      <c r="I144" s="206"/>
      <c r="J144" s="207">
        <f>ROUND(I144*H144,2)</f>
        <v>0</v>
      </c>
      <c r="K144" s="203" t="s">
        <v>19</v>
      </c>
      <c r="L144" s="43"/>
      <c r="M144" s="208" t="s">
        <v>19</v>
      </c>
      <c r="N144" s="209" t="s">
        <v>46</v>
      </c>
      <c r="O144" s="84"/>
      <c r="P144" s="210">
        <f>O144*H144</f>
        <v>0</v>
      </c>
      <c r="Q144" s="210">
        <v>0</v>
      </c>
      <c r="R144" s="210">
        <f>Q144*H144</f>
        <v>0</v>
      </c>
      <c r="S144" s="210">
        <v>0</v>
      </c>
      <c r="T144" s="210">
        <f>S144*H144</f>
        <v>0</v>
      </c>
      <c r="U144" s="211" t="s">
        <v>19</v>
      </c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2" t="s">
        <v>252</v>
      </c>
      <c r="AT144" s="212" t="s">
        <v>149</v>
      </c>
      <c r="AU144" s="212" t="s">
        <v>81</v>
      </c>
      <c r="AY144" s="16" t="s">
        <v>148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16" t="s">
        <v>153</v>
      </c>
      <c r="BK144" s="213">
        <f>ROUND(I144*H144,2)</f>
        <v>0</v>
      </c>
      <c r="BL144" s="16" t="s">
        <v>252</v>
      </c>
      <c r="BM144" s="212" t="s">
        <v>634</v>
      </c>
    </row>
    <row r="145" s="2" customFormat="1">
      <c r="A145" s="37"/>
      <c r="B145" s="38"/>
      <c r="C145" s="39"/>
      <c r="D145" s="214" t="s">
        <v>155</v>
      </c>
      <c r="E145" s="39"/>
      <c r="F145" s="215" t="s">
        <v>307</v>
      </c>
      <c r="G145" s="39"/>
      <c r="H145" s="39"/>
      <c r="I145" s="216"/>
      <c r="J145" s="39"/>
      <c r="K145" s="39"/>
      <c r="L145" s="43"/>
      <c r="M145" s="253"/>
      <c r="N145" s="254"/>
      <c r="O145" s="255"/>
      <c r="P145" s="255"/>
      <c r="Q145" s="255"/>
      <c r="R145" s="255"/>
      <c r="S145" s="255"/>
      <c r="T145" s="255"/>
      <c r="U145" s="256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155</v>
      </c>
      <c r="AU145" s="16" t="s">
        <v>81</v>
      </c>
    </row>
    <row r="146" s="2" customFormat="1" ht="6.96" customHeight="1">
      <c r="A146" s="37"/>
      <c r="B146" s="59"/>
      <c r="C146" s="60"/>
      <c r="D146" s="60"/>
      <c r="E146" s="60"/>
      <c r="F146" s="60"/>
      <c r="G146" s="60"/>
      <c r="H146" s="60"/>
      <c r="I146" s="60"/>
      <c r="J146" s="60"/>
      <c r="K146" s="60"/>
      <c r="L146" s="43"/>
      <c r="M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</sheetData>
  <sheetProtection sheet="1" autoFilter="0" formatColumns="0" formatRows="0" objects="1" scenarios="1" spinCount="100000" saltValue="q2Fwi7xNosQCbgwxVWE2Xz6a5R1R7b4RE5wwvfOzV/7790TUIQQNoCX5PTf7DpAWBognQXPtw5iG7FGrfsziKw==" hashValue="H9M+975rQ3kBtOvN6xJ16vulG5WHrg4fHFII8qnVXfg3uIsKzYLisNzKdR+pB5+S+rtld14/fkeB41LpJ58MxQ==" algorithmName="SHA-512" password="CC35"/>
  <autoFilter ref="C82:K14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83</v>
      </c>
    </row>
    <row r="4" s="1" customFormat="1" ht="24.96" customHeight="1">
      <c r="B4" s="19"/>
      <c r="D4" s="130" t="s">
        <v>119</v>
      </c>
      <c r="L4" s="19"/>
      <c r="M4" s="131" t="s">
        <v>10</v>
      </c>
      <c r="AT4" s="16" t="s">
        <v>35</v>
      </c>
    </row>
    <row r="5" s="1" customFormat="1" ht="6.96" customHeight="1">
      <c r="B5" s="19"/>
      <c r="L5" s="19"/>
    </row>
    <row r="6" s="1" customFormat="1" ht="12" customHeight="1">
      <c r="B6" s="19"/>
      <c r="D6" s="132" t="s">
        <v>16</v>
      </c>
      <c r="L6" s="19"/>
    </row>
    <row r="7" s="1" customFormat="1" ht="16.5" customHeight="1">
      <c r="B7" s="19"/>
      <c r="E7" s="133" t="str">
        <f>'Rekapitulace stavby'!K6</f>
        <v>PTÚ Pardubice, Z3, zřízení přípojek pro náhradní zdroje</v>
      </c>
      <c r="F7" s="132"/>
      <c r="G7" s="132"/>
      <c r="H7" s="132"/>
      <c r="L7" s="19"/>
    </row>
    <row r="8" s="2" customFormat="1" ht="12" customHeight="1">
      <c r="A8" s="37"/>
      <c r="B8" s="43"/>
      <c r="C8" s="37"/>
      <c r="D8" s="132" t="s">
        <v>120</v>
      </c>
      <c r="E8" s="37"/>
      <c r="F8" s="37"/>
      <c r="G8" s="37"/>
      <c r="H8" s="37"/>
      <c r="I8" s="37"/>
      <c r="J8" s="37"/>
      <c r="K8" s="37"/>
      <c r="L8" s="13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5" t="s">
        <v>635</v>
      </c>
      <c r="F9" s="37"/>
      <c r="G9" s="37"/>
      <c r="H9" s="37"/>
      <c r="I9" s="37"/>
      <c r="J9" s="37"/>
      <c r="K9" s="37"/>
      <c r="L9" s="13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2" t="s">
        <v>18</v>
      </c>
      <c r="E11" s="37"/>
      <c r="F11" s="136" t="s">
        <v>19</v>
      </c>
      <c r="G11" s="37"/>
      <c r="H11" s="37"/>
      <c r="I11" s="132" t="s">
        <v>20</v>
      </c>
      <c r="J11" s="136" t="s">
        <v>19</v>
      </c>
      <c r="K11" s="37"/>
      <c r="L11" s="13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2" t="s">
        <v>21</v>
      </c>
      <c r="E12" s="37"/>
      <c r="F12" s="136" t="s">
        <v>22</v>
      </c>
      <c r="G12" s="37"/>
      <c r="H12" s="37"/>
      <c r="I12" s="132" t="s">
        <v>23</v>
      </c>
      <c r="J12" s="137" t="str">
        <f>'Rekapitulace stavby'!AN8</f>
        <v>2.5.2025</v>
      </c>
      <c r="K12" s="37"/>
      <c r="L12" s="13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2" t="s">
        <v>25</v>
      </c>
      <c r="E14" s="37"/>
      <c r="F14" s="37"/>
      <c r="G14" s="37"/>
      <c r="H14" s="37"/>
      <c r="I14" s="132" t="s">
        <v>26</v>
      </c>
      <c r="J14" s="136" t="s">
        <v>27</v>
      </c>
      <c r="K14" s="37"/>
      <c r="L14" s="13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6" t="s">
        <v>28</v>
      </c>
      <c r="F15" s="37"/>
      <c r="G15" s="37"/>
      <c r="H15" s="37"/>
      <c r="I15" s="132" t="s">
        <v>29</v>
      </c>
      <c r="J15" s="136" t="s">
        <v>30</v>
      </c>
      <c r="K15" s="37"/>
      <c r="L15" s="13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2" t="s">
        <v>31</v>
      </c>
      <c r="E17" s="37"/>
      <c r="F17" s="37"/>
      <c r="G17" s="37"/>
      <c r="H17" s="37"/>
      <c r="I17" s="132" t="s">
        <v>26</v>
      </c>
      <c r="J17" s="32" t="str">
        <f>'Rekapitulace stavby'!AN13</f>
        <v>Vyplň údaj</v>
      </c>
      <c r="K17" s="37"/>
      <c r="L17" s="13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6"/>
      <c r="G18" s="136"/>
      <c r="H18" s="136"/>
      <c r="I18" s="132" t="s">
        <v>29</v>
      </c>
      <c r="J18" s="32" t="str">
        <f>'Rekapitulace stavby'!AN14</f>
        <v>Vyplň údaj</v>
      </c>
      <c r="K18" s="37"/>
      <c r="L18" s="13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2" t="s">
        <v>33</v>
      </c>
      <c r="E20" s="37"/>
      <c r="F20" s="37"/>
      <c r="G20" s="37"/>
      <c r="H20" s="37"/>
      <c r="I20" s="132" t="s">
        <v>26</v>
      </c>
      <c r="J20" s="136" t="s">
        <v>19</v>
      </c>
      <c r="K20" s="37"/>
      <c r="L20" s="13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6" t="s">
        <v>34</v>
      </c>
      <c r="F21" s="37"/>
      <c r="G21" s="37"/>
      <c r="H21" s="37"/>
      <c r="I21" s="132" t="s">
        <v>29</v>
      </c>
      <c r="J21" s="136" t="s">
        <v>19</v>
      </c>
      <c r="K21" s="37"/>
      <c r="L21" s="13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2" t="s">
        <v>36</v>
      </c>
      <c r="E23" s="37"/>
      <c r="F23" s="37"/>
      <c r="G23" s="37"/>
      <c r="H23" s="37"/>
      <c r="I23" s="132" t="s">
        <v>26</v>
      </c>
      <c r="J23" s="136" t="s">
        <v>19</v>
      </c>
      <c r="K23" s="37"/>
      <c r="L23" s="13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6" t="s">
        <v>34</v>
      </c>
      <c r="F24" s="37"/>
      <c r="G24" s="37"/>
      <c r="H24" s="37"/>
      <c r="I24" s="132" t="s">
        <v>29</v>
      </c>
      <c r="J24" s="136" t="s">
        <v>19</v>
      </c>
      <c r="K24" s="37"/>
      <c r="L24" s="13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2" t="s">
        <v>37</v>
      </c>
      <c r="E26" s="37"/>
      <c r="F26" s="37"/>
      <c r="G26" s="37"/>
      <c r="H26" s="37"/>
      <c r="I26" s="37"/>
      <c r="J26" s="37"/>
      <c r="K26" s="37"/>
      <c r="L26" s="13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13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3" t="s">
        <v>39</v>
      </c>
      <c r="E30" s="37"/>
      <c r="F30" s="37"/>
      <c r="G30" s="37"/>
      <c r="H30" s="37"/>
      <c r="I30" s="37"/>
      <c r="J30" s="144">
        <f>ROUND(J83, 2)</f>
        <v>0</v>
      </c>
      <c r="K30" s="37"/>
      <c r="L30" s="13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2"/>
      <c r="E31" s="142"/>
      <c r="F31" s="142"/>
      <c r="G31" s="142"/>
      <c r="H31" s="142"/>
      <c r="I31" s="142"/>
      <c r="J31" s="142"/>
      <c r="K31" s="142"/>
      <c r="L31" s="13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5" t="s">
        <v>41</v>
      </c>
      <c r="G32" s="37"/>
      <c r="H32" s="37"/>
      <c r="I32" s="145" t="s">
        <v>40</v>
      </c>
      <c r="J32" s="145" t="s">
        <v>42</v>
      </c>
      <c r="K32" s="37"/>
      <c r="L32" s="13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6" t="s">
        <v>43</v>
      </c>
      <c r="E33" s="132" t="s">
        <v>44</v>
      </c>
      <c r="F33" s="147">
        <f>ROUND((SUM(BE83:BE125)),  2)</f>
        <v>0</v>
      </c>
      <c r="G33" s="37"/>
      <c r="H33" s="37"/>
      <c r="I33" s="148">
        <v>0.20999999999999999</v>
      </c>
      <c r="J33" s="147">
        <f>ROUND(((SUM(BE83:BE125))*I33),  2)</f>
        <v>0</v>
      </c>
      <c r="K33" s="37"/>
      <c r="L33" s="13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2" t="s">
        <v>45</v>
      </c>
      <c r="F34" s="147">
        <f>ROUND((SUM(BF83:BF125)),  2)</f>
        <v>0</v>
      </c>
      <c r="G34" s="37"/>
      <c r="H34" s="37"/>
      <c r="I34" s="148">
        <v>0.12</v>
      </c>
      <c r="J34" s="147">
        <f>ROUND(((SUM(BF83:BF125))*I34),  2)</f>
        <v>0</v>
      </c>
      <c r="K34" s="37"/>
      <c r="L34" s="13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32" t="s">
        <v>43</v>
      </c>
      <c r="E35" s="132" t="s">
        <v>46</v>
      </c>
      <c r="F35" s="147">
        <f>ROUND((SUM(BG83:BG125)),  2)</f>
        <v>0</v>
      </c>
      <c r="G35" s="37"/>
      <c r="H35" s="37"/>
      <c r="I35" s="148">
        <v>0.20999999999999999</v>
      </c>
      <c r="J35" s="147">
        <f>0</f>
        <v>0</v>
      </c>
      <c r="K35" s="37"/>
      <c r="L35" s="13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2" t="s">
        <v>47</v>
      </c>
      <c r="F36" s="147">
        <f>ROUND((SUM(BH83:BH125)),  2)</f>
        <v>0</v>
      </c>
      <c r="G36" s="37"/>
      <c r="H36" s="37"/>
      <c r="I36" s="148">
        <v>0.12</v>
      </c>
      <c r="J36" s="147">
        <f>0</f>
        <v>0</v>
      </c>
      <c r="K36" s="37"/>
      <c r="L36" s="13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2" t="s">
        <v>48</v>
      </c>
      <c r="F37" s="147">
        <f>ROUND((SUM(BI83:BI125)),  2)</f>
        <v>0</v>
      </c>
      <c r="G37" s="37"/>
      <c r="H37" s="37"/>
      <c r="I37" s="148">
        <v>0</v>
      </c>
      <c r="J37" s="147">
        <f>0</f>
        <v>0</v>
      </c>
      <c r="K37" s="37"/>
      <c r="L37" s="13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122</v>
      </c>
      <c r="D45" s="39"/>
      <c r="E45" s="39"/>
      <c r="F45" s="39"/>
      <c r="G45" s="39"/>
      <c r="H45" s="39"/>
      <c r="I45" s="39"/>
      <c r="J45" s="39"/>
      <c r="K45" s="39"/>
      <c r="L45" s="134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60" t="str">
        <f>E7</f>
        <v>PTÚ Pardubice, Z3, zřízení přípojek pro náhradní zdroje</v>
      </c>
      <c r="F48" s="31"/>
      <c r="G48" s="31"/>
      <c r="H48" s="31"/>
      <c r="I48" s="39"/>
      <c r="J48" s="39"/>
      <c r="K48" s="39"/>
      <c r="L48" s="13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120</v>
      </c>
      <c r="D49" s="39"/>
      <c r="E49" s="39"/>
      <c r="F49" s="39"/>
      <c r="G49" s="39"/>
      <c r="H49" s="39"/>
      <c r="I49" s="39"/>
      <c r="J49" s="39"/>
      <c r="K49" s="39"/>
      <c r="L49" s="13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9" t="str">
        <f>E9</f>
        <v>12 - VD Kostelec nad Labem</v>
      </c>
      <c r="F50" s="39"/>
      <c r="G50" s="39"/>
      <c r="H50" s="39"/>
      <c r="I50" s="39"/>
      <c r="J50" s="39"/>
      <c r="K50" s="39"/>
      <c r="L50" s="13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4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PTÚ Pardubice</v>
      </c>
      <c r="G52" s="39"/>
      <c r="H52" s="39"/>
      <c r="I52" s="31" t="s">
        <v>23</v>
      </c>
      <c r="J52" s="72" t="str">
        <f>IF(J12="","",J12)</f>
        <v>2.5.2025</v>
      </c>
      <c r="K52" s="39"/>
      <c r="L52" s="13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Povodí Labe, státní podnik</v>
      </c>
      <c r="G54" s="39"/>
      <c r="H54" s="39"/>
      <c r="I54" s="31" t="s">
        <v>33</v>
      </c>
      <c r="J54" s="35" t="str">
        <f>E21</f>
        <v xml:space="preserve"> </v>
      </c>
      <c r="K54" s="39"/>
      <c r="L54" s="13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 xml:space="preserve"> </v>
      </c>
      <c r="K55" s="39"/>
      <c r="L55" s="13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1" t="s">
        <v>123</v>
      </c>
      <c r="D57" s="162"/>
      <c r="E57" s="162"/>
      <c r="F57" s="162"/>
      <c r="G57" s="162"/>
      <c r="H57" s="162"/>
      <c r="I57" s="162"/>
      <c r="J57" s="163" t="s">
        <v>124</v>
      </c>
      <c r="K57" s="162"/>
      <c r="L57" s="13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4" t="s">
        <v>71</v>
      </c>
      <c r="D59" s="39"/>
      <c r="E59" s="39"/>
      <c r="F59" s="39"/>
      <c r="G59" s="39"/>
      <c r="H59" s="39"/>
      <c r="I59" s="39"/>
      <c r="J59" s="102">
        <f>J83</f>
        <v>0</v>
      </c>
      <c r="K59" s="39"/>
      <c r="L59" s="13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125</v>
      </c>
    </row>
    <row r="60" hidden="1" s="9" customFormat="1" ht="24.96" customHeight="1">
      <c r="A60" s="9"/>
      <c r="B60" s="165"/>
      <c r="C60" s="166"/>
      <c r="D60" s="167" t="s">
        <v>126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128</v>
      </c>
      <c r="E61" s="174"/>
      <c r="F61" s="174"/>
      <c r="G61" s="174"/>
      <c r="H61" s="174"/>
      <c r="I61" s="174"/>
      <c r="J61" s="175">
        <f>J89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9" customFormat="1" ht="24.96" customHeight="1">
      <c r="A62" s="9"/>
      <c r="B62" s="165"/>
      <c r="C62" s="166"/>
      <c r="D62" s="167" t="s">
        <v>129</v>
      </c>
      <c r="E62" s="168"/>
      <c r="F62" s="168"/>
      <c r="G62" s="168"/>
      <c r="H62" s="168"/>
      <c r="I62" s="168"/>
      <c r="J62" s="169">
        <f>J92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9" customFormat="1" ht="24.96" customHeight="1">
      <c r="A63" s="9"/>
      <c r="B63" s="165"/>
      <c r="C63" s="166"/>
      <c r="D63" s="167" t="s">
        <v>131</v>
      </c>
      <c r="E63" s="168"/>
      <c r="F63" s="168"/>
      <c r="G63" s="168"/>
      <c r="H63" s="168"/>
      <c r="I63" s="168"/>
      <c r="J63" s="169">
        <f>J101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34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 s="2" customFormat="1" ht="6.96" customHeight="1">
      <c r="A65" s="37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/>
    <row r="67" hidden="1"/>
    <row r="68" hidden="1"/>
    <row r="69" s="2" customFormat="1" ht="6.96" customHeight="1">
      <c r="A69" s="37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132</v>
      </c>
      <c r="D70" s="39"/>
      <c r="E70" s="39"/>
      <c r="F70" s="39"/>
      <c r="G70" s="39"/>
      <c r="H70" s="39"/>
      <c r="I70" s="39"/>
      <c r="J70" s="39"/>
      <c r="K70" s="39"/>
      <c r="L70" s="13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3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0" t="str">
        <f>E7</f>
        <v>PTÚ Pardubice, Z3, zřízení přípojek pro náhradní zdroje</v>
      </c>
      <c r="F73" s="31"/>
      <c r="G73" s="31"/>
      <c r="H73" s="31"/>
      <c r="I73" s="39"/>
      <c r="J73" s="39"/>
      <c r="K73" s="39"/>
      <c r="L73" s="13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120</v>
      </c>
      <c r="D74" s="39"/>
      <c r="E74" s="39"/>
      <c r="F74" s="39"/>
      <c r="G74" s="39"/>
      <c r="H74" s="39"/>
      <c r="I74" s="39"/>
      <c r="J74" s="39"/>
      <c r="K74" s="39"/>
      <c r="L74" s="13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69" t="str">
        <f>E9</f>
        <v>12 - VD Kostelec nad Labem</v>
      </c>
      <c r="F75" s="39"/>
      <c r="G75" s="39"/>
      <c r="H75" s="39"/>
      <c r="I75" s="39"/>
      <c r="J75" s="39"/>
      <c r="K75" s="39"/>
      <c r="L75" s="13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21</v>
      </c>
      <c r="D77" s="39"/>
      <c r="E77" s="39"/>
      <c r="F77" s="26" t="str">
        <f>F12</f>
        <v xml:space="preserve"> PTÚ Pardubice</v>
      </c>
      <c r="G77" s="39"/>
      <c r="H77" s="39"/>
      <c r="I77" s="31" t="s">
        <v>23</v>
      </c>
      <c r="J77" s="72" t="str">
        <f>IF(J12="","",J12)</f>
        <v>2.5.2025</v>
      </c>
      <c r="K77" s="39"/>
      <c r="L77" s="13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25</v>
      </c>
      <c r="D79" s="39"/>
      <c r="E79" s="39"/>
      <c r="F79" s="26" t="str">
        <f>E15</f>
        <v>Povodí Labe, státní podnik</v>
      </c>
      <c r="G79" s="39"/>
      <c r="H79" s="39"/>
      <c r="I79" s="31" t="s">
        <v>33</v>
      </c>
      <c r="J79" s="35" t="str">
        <f>E21</f>
        <v xml:space="preserve"> </v>
      </c>
      <c r="K79" s="39"/>
      <c r="L79" s="13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31</v>
      </c>
      <c r="D80" s="39"/>
      <c r="E80" s="39"/>
      <c r="F80" s="26" t="str">
        <f>IF(E18="","",E18)</f>
        <v>Vyplň údaj</v>
      </c>
      <c r="G80" s="39"/>
      <c r="H80" s="39"/>
      <c r="I80" s="31" t="s">
        <v>36</v>
      </c>
      <c r="J80" s="35" t="str">
        <f>E24</f>
        <v xml:space="preserve"> </v>
      </c>
      <c r="K80" s="39"/>
      <c r="L80" s="13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0.32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11" customFormat="1" ht="29.28" customHeight="1">
      <c r="A82" s="177"/>
      <c r="B82" s="178"/>
      <c r="C82" s="179" t="s">
        <v>133</v>
      </c>
      <c r="D82" s="180" t="s">
        <v>58</v>
      </c>
      <c r="E82" s="180" t="s">
        <v>54</v>
      </c>
      <c r="F82" s="180" t="s">
        <v>55</v>
      </c>
      <c r="G82" s="180" t="s">
        <v>134</v>
      </c>
      <c r="H82" s="180" t="s">
        <v>135</v>
      </c>
      <c r="I82" s="180" t="s">
        <v>136</v>
      </c>
      <c r="J82" s="180" t="s">
        <v>124</v>
      </c>
      <c r="K82" s="181" t="s">
        <v>137</v>
      </c>
      <c r="L82" s="182"/>
      <c r="M82" s="92" t="s">
        <v>19</v>
      </c>
      <c r="N82" s="93" t="s">
        <v>43</v>
      </c>
      <c r="O82" s="93" t="s">
        <v>138</v>
      </c>
      <c r="P82" s="93" t="s">
        <v>139</v>
      </c>
      <c r="Q82" s="93" t="s">
        <v>140</v>
      </c>
      <c r="R82" s="93" t="s">
        <v>141</v>
      </c>
      <c r="S82" s="93" t="s">
        <v>142</v>
      </c>
      <c r="T82" s="93" t="s">
        <v>143</v>
      </c>
      <c r="U82" s="94" t="s">
        <v>144</v>
      </c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7"/>
      <c r="B83" s="38"/>
      <c r="C83" s="99" t="s">
        <v>145</v>
      </c>
      <c r="D83" s="39"/>
      <c r="E83" s="39"/>
      <c r="F83" s="39"/>
      <c r="G83" s="39"/>
      <c r="H83" s="39"/>
      <c r="I83" s="39"/>
      <c r="J83" s="183">
        <f>BK83</f>
        <v>0</v>
      </c>
      <c r="K83" s="39"/>
      <c r="L83" s="43"/>
      <c r="M83" s="95"/>
      <c r="N83" s="184"/>
      <c r="O83" s="96"/>
      <c r="P83" s="185">
        <f>P84+P92+P101</f>
        <v>0</v>
      </c>
      <c r="Q83" s="96"/>
      <c r="R83" s="185">
        <f>R84+R92+R101</f>
        <v>0</v>
      </c>
      <c r="S83" s="96"/>
      <c r="T83" s="185">
        <f>T84+T92+T101</f>
        <v>0</v>
      </c>
      <c r="U83" s="9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16" t="s">
        <v>72</v>
      </c>
      <c r="AU83" s="16" t="s">
        <v>125</v>
      </c>
      <c r="BK83" s="186">
        <f>BK84+BK92+BK101</f>
        <v>0</v>
      </c>
    </row>
    <row r="84" s="12" customFormat="1" ht="25.92" customHeight="1">
      <c r="A84" s="12"/>
      <c r="B84" s="187"/>
      <c r="C84" s="188"/>
      <c r="D84" s="189" t="s">
        <v>72</v>
      </c>
      <c r="E84" s="190" t="s">
        <v>146</v>
      </c>
      <c r="F84" s="190" t="s">
        <v>147</v>
      </c>
      <c r="G84" s="188"/>
      <c r="H84" s="188"/>
      <c r="I84" s="191"/>
      <c r="J84" s="192">
        <f>BK84</f>
        <v>0</v>
      </c>
      <c r="K84" s="188"/>
      <c r="L84" s="193"/>
      <c r="M84" s="194"/>
      <c r="N84" s="195"/>
      <c r="O84" s="195"/>
      <c r="P84" s="196">
        <f>P85+SUM(P86:P89)</f>
        <v>0</v>
      </c>
      <c r="Q84" s="195"/>
      <c r="R84" s="196">
        <f>R85+SUM(R86:R89)</f>
        <v>0</v>
      </c>
      <c r="S84" s="195"/>
      <c r="T84" s="196">
        <f>T85+SUM(T86:T89)</f>
        <v>0</v>
      </c>
      <c r="U84" s="197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8" t="s">
        <v>81</v>
      </c>
      <c r="AT84" s="199" t="s">
        <v>72</v>
      </c>
      <c r="AU84" s="199" t="s">
        <v>73</v>
      </c>
      <c r="AY84" s="198" t="s">
        <v>148</v>
      </c>
      <c r="BK84" s="200">
        <f>BK85+SUM(BK86:BK89)</f>
        <v>0</v>
      </c>
    </row>
    <row r="85" s="2" customFormat="1" ht="24.15" customHeight="1">
      <c r="A85" s="37"/>
      <c r="B85" s="38"/>
      <c r="C85" s="201" t="s">
        <v>81</v>
      </c>
      <c r="D85" s="201" t="s">
        <v>149</v>
      </c>
      <c r="E85" s="202" t="s">
        <v>150</v>
      </c>
      <c r="F85" s="203" t="s">
        <v>151</v>
      </c>
      <c r="G85" s="204" t="s">
        <v>152</v>
      </c>
      <c r="H85" s="205">
        <v>1</v>
      </c>
      <c r="I85" s="206"/>
      <c r="J85" s="207">
        <f>ROUND(I85*H85,2)</f>
        <v>0</v>
      </c>
      <c r="K85" s="203" t="s">
        <v>19</v>
      </c>
      <c r="L85" s="43"/>
      <c r="M85" s="208" t="s">
        <v>19</v>
      </c>
      <c r="N85" s="209" t="s">
        <v>46</v>
      </c>
      <c r="O85" s="84"/>
      <c r="P85" s="210">
        <f>O85*H85</f>
        <v>0</v>
      </c>
      <c r="Q85" s="210">
        <v>0</v>
      </c>
      <c r="R85" s="210">
        <f>Q85*H85</f>
        <v>0</v>
      </c>
      <c r="S85" s="210">
        <v>0</v>
      </c>
      <c r="T85" s="210">
        <f>S85*H85</f>
        <v>0</v>
      </c>
      <c r="U85" s="211" t="s">
        <v>19</v>
      </c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12" t="s">
        <v>153</v>
      </c>
      <c r="AT85" s="212" t="s">
        <v>149</v>
      </c>
      <c r="AU85" s="212" t="s">
        <v>81</v>
      </c>
      <c r="AY85" s="16" t="s">
        <v>148</v>
      </c>
      <c r="BE85" s="213">
        <f>IF(N85="základní",J85,0)</f>
        <v>0</v>
      </c>
      <c r="BF85" s="213">
        <f>IF(N85="snížená",J85,0)</f>
        <v>0</v>
      </c>
      <c r="BG85" s="213">
        <f>IF(N85="zákl. přenesená",J85,0)</f>
        <v>0</v>
      </c>
      <c r="BH85" s="213">
        <f>IF(N85="sníž. přenesená",J85,0)</f>
        <v>0</v>
      </c>
      <c r="BI85" s="213">
        <f>IF(N85="nulová",J85,0)</f>
        <v>0</v>
      </c>
      <c r="BJ85" s="16" t="s">
        <v>153</v>
      </c>
      <c r="BK85" s="213">
        <f>ROUND(I85*H85,2)</f>
        <v>0</v>
      </c>
      <c r="BL85" s="16" t="s">
        <v>153</v>
      </c>
      <c r="BM85" s="212" t="s">
        <v>636</v>
      </c>
    </row>
    <row r="86" s="2" customFormat="1">
      <c r="A86" s="37"/>
      <c r="B86" s="38"/>
      <c r="C86" s="39"/>
      <c r="D86" s="214" t="s">
        <v>155</v>
      </c>
      <c r="E86" s="39"/>
      <c r="F86" s="215" t="s">
        <v>151</v>
      </c>
      <c r="G86" s="39"/>
      <c r="H86" s="39"/>
      <c r="I86" s="216"/>
      <c r="J86" s="39"/>
      <c r="K86" s="39"/>
      <c r="L86" s="43"/>
      <c r="M86" s="217"/>
      <c r="N86" s="218"/>
      <c r="O86" s="84"/>
      <c r="P86" s="84"/>
      <c r="Q86" s="84"/>
      <c r="R86" s="84"/>
      <c r="S86" s="84"/>
      <c r="T86" s="84"/>
      <c r="U86" s="85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155</v>
      </c>
      <c r="AU86" s="16" t="s">
        <v>81</v>
      </c>
    </row>
    <row r="87" s="2" customFormat="1" ht="55.5" customHeight="1">
      <c r="A87" s="37"/>
      <c r="B87" s="38"/>
      <c r="C87" s="201" t="s">
        <v>83</v>
      </c>
      <c r="D87" s="201" t="s">
        <v>149</v>
      </c>
      <c r="E87" s="202" t="s">
        <v>156</v>
      </c>
      <c r="F87" s="203" t="s">
        <v>157</v>
      </c>
      <c r="G87" s="204" t="s">
        <v>152</v>
      </c>
      <c r="H87" s="205">
        <v>1</v>
      </c>
      <c r="I87" s="206"/>
      <c r="J87" s="207">
        <f>ROUND(I87*H87,2)</f>
        <v>0</v>
      </c>
      <c r="K87" s="203" t="s">
        <v>19</v>
      </c>
      <c r="L87" s="43"/>
      <c r="M87" s="208" t="s">
        <v>19</v>
      </c>
      <c r="N87" s="209" t="s">
        <v>46</v>
      </c>
      <c r="O87" s="84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0">
        <f>S87*H87</f>
        <v>0</v>
      </c>
      <c r="U87" s="211" t="s">
        <v>19</v>
      </c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2" t="s">
        <v>153</v>
      </c>
      <c r="AT87" s="212" t="s">
        <v>149</v>
      </c>
      <c r="AU87" s="212" t="s">
        <v>81</v>
      </c>
      <c r="AY87" s="16" t="s">
        <v>148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16" t="s">
        <v>153</v>
      </c>
      <c r="BK87" s="213">
        <f>ROUND(I87*H87,2)</f>
        <v>0</v>
      </c>
      <c r="BL87" s="16" t="s">
        <v>153</v>
      </c>
      <c r="BM87" s="212" t="s">
        <v>637</v>
      </c>
    </row>
    <row r="88" s="2" customFormat="1">
      <c r="A88" s="37"/>
      <c r="B88" s="38"/>
      <c r="C88" s="39"/>
      <c r="D88" s="214" t="s">
        <v>155</v>
      </c>
      <c r="E88" s="39"/>
      <c r="F88" s="215" t="s">
        <v>157</v>
      </c>
      <c r="G88" s="39"/>
      <c r="H88" s="39"/>
      <c r="I88" s="216"/>
      <c r="J88" s="39"/>
      <c r="K88" s="39"/>
      <c r="L88" s="43"/>
      <c r="M88" s="217"/>
      <c r="N88" s="218"/>
      <c r="O88" s="84"/>
      <c r="P88" s="84"/>
      <c r="Q88" s="84"/>
      <c r="R88" s="84"/>
      <c r="S88" s="84"/>
      <c r="T88" s="84"/>
      <c r="U88" s="85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155</v>
      </c>
      <c r="AU88" s="16" t="s">
        <v>81</v>
      </c>
    </row>
    <row r="89" s="12" customFormat="1" ht="22.8" customHeight="1">
      <c r="A89" s="12"/>
      <c r="B89" s="187"/>
      <c r="C89" s="188"/>
      <c r="D89" s="189" t="s">
        <v>72</v>
      </c>
      <c r="E89" s="219" t="s">
        <v>179</v>
      </c>
      <c r="F89" s="219" t="s">
        <v>180</v>
      </c>
      <c r="G89" s="188"/>
      <c r="H89" s="188"/>
      <c r="I89" s="191"/>
      <c r="J89" s="220">
        <f>BK89</f>
        <v>0</v>
      </c>
      <c r="K89" s="188"/>
      <c r="L89" s="193"/>
      <c r="M89" s="194"/>
      <c r="N89" s="195"/>
      <c r="O89" s="195"/>
      <c r="P89" s="196">
        <f>SUM(P90:P91)</f>
        <v>0</v>
      </c>
      <c r="Q89" s="195"/>
      <c r="R89" s="196">
        <f>SUM(R90:R91)</f>
        <v>0</v>
      </c>
      <c r="S89" s="195"/>
      <c r="T89" s="196">
        <f>SUM(T90:T91)</f>
        <v>0</v>
      </c>
      <c r="U89" s="197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8" t="s">
        <v>81</v>
      </c>
      <c r="AT89" s="199" t="s">
        <v>72</v>
      </c>
      <c r="AU89" s="199" t="s">
        <v>81</v>
      </c>
      <c r="AY89" s="198" t="s">
        <v>148</v>
      </c>
      <c r="BK89" s="200">
        <f>SUM(BK90:BK91)</f>
        <v>0</v>
      </c>
    </row>
    <row r="90" s="2" customFormat="1" ht="33" customHeight="1">
      <c r="A90" s="37"/>
      <c r="B90" s="38"/>
      <c r="C90" s="201" t="s">
        <v>159</v>
      </c>
      <c r="D90" s="201" t="s">
        <v>149</v>
      </c>
      <c r="E90" s="202" t="s">
        <v>182</v>
      </c>
      <c r="F90" s="203" t="s">
        <v>183</v>
      </c>
      <c r="G90" s="204" t="s">
        <v>184</v>
      </c>
      <c r="H90" s="205">
        <v>0.10000000000000001</v>
      </c>
      <c r="I90" s="206"/>
      <c r="J90" s="207">
        <f>ROUND(I90*H90,2)</f>
        <v>0</v>
      </c>
      <c r="K90" s="203" t="s">
        <v>19</v>
      </c>
      <c r="L90" s="43"/>
      <c r="M90" s="208" t="s">
        <v>19</v>
      </c>
      <c r="N90" s="209" t="s">
        <v>46</v>
      </c>
      <c r="O90" s="84"/>
      <c r="P90" s="210">
        <f>O90*H90</f>
        <v>0</v>
      </c>
      <c r="Q90" s="210">
        <v>0</v>
      </c>
      <c r="R90" s="210">
        <f>Q90*H90</f>
        <v>0</v>
      </c>
      <c r="S90" s="210">
        <v>0</v>
      </c>
      <c r="T90" s="210">
        <f>S90*H90</f>
        <v>0</v>
      </c>
      <c r="U90" s="211" t="s">
        <v>19</v>
      </c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2" t="s">
        <v>153</v>
      </c>
      <c r="AT90" s="212" t="s">
        <v>149</v>
      </c>
      <c r="AU90" s="212" t="s">
        <v>83</v>
      </c>
      <c r="AY90" s="16" t="s">
        <v>148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16" t="s">
        <v>153</v>
      </c>
      <c r="BK90" s="213">
        <f>ROUND(I90*H90,2)</f>
        <v>0</v>
      </c>
      <c r="BL90" s="16" t="s">
        <v>153</v>
      </c>
      <c r="BM90" s="212" t="s">
        <v>638</v>
      </c>
    </row>
    <row r="91" s="2" customFormat="1">
      <c r="A91" s="37"/>
      <c r="B91" s="38"/>
      <c r="C91" s="39"/>
      <c r="D91" s="214" t="s">
        <v>155</v>
      </c>
      <c r="E91" s="39"/>
      <c r="F91" s="215" t="s">
        <v>183</v>
      </c>
      <c r="G91" s="39"/>
      <c r="H91" s="39"/>
      <c r="I91" s="216"/>
      <c r="J91" s="39"/>
      <c r="K91" s="39"/>
      <c r="L91" s="43"/>
      <c r="M91" s="217"/>
      <c r="N91" s="218"/>
      <c r="O91" s="84"/>
      <c r="P91" s="84"/>
      <c r="Q91" s="84"/>
      <c r="R91" s="84"/>
      <c r="S91" s="84"/>
      <c r="T91" s="84"/>
      <c r="U91" s="85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155</v>
      </c>
      <c r="AU91" s="16" t="s">
        <v>83</v>
      </c>
    </row>
    <row r="92" s="12" customFormat="1" ht="25.92" customHeight="1">
      <c r="A92" s="12"/>
      <c r="B92" s="187"/>
      <c r="C92" s="188"/>
      <c r="D92" s="189" t="s">
        <v>72</v>
      </c>
      <c r="E92" s="190" t="s">
        <v>186</v>
      </c>
      <c r="F92" s="190" t="s">
        <v>187</v>
      </c>
      <c r="G92" s="188"/>
      <c r="H92" s="188"/>
      <c r="I92" s="191"/>
      <c r="J92" s="192">
        <f>BK92</f>
        <v>0</v>
      </c>
      <c r="K92" s="188"/>
      <c r="L92" s="193"/>
      <c r="M92" s="194"/>
      <c r="N92" s="195"/>
      <c r="O92" s="195"/>
      <c r="P92" s="196">
        <f>SUM(P93:P100)</f>
        <v>0</v>
      </c>
      <c r="Q92" s="195"/>
      <c r="R92" s="196">
        <f>SUM(R93:R100)</f>
        <v>0</v>
      </c>
      <c r="S92" s="195"/>
      <c r="T92" s="196">
        <f>SUM(T93:T100)</f>
        <v>0</v>
      </c>
      <c r="U92" s="197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83</v>
      </c>
      <c r="AT92" s="199" t="s">
        <v>72</v>
      </c>
      <c r="AU92" s="199" t="s">
        <v>73</v>
      </c>
      <c r="AY92" s="198" t="s">
        <v>148</v>
      </c>
      <c r="BK92" s="200">
        <f>SUM(BK93:BK100)</f>
        <v>0</v>
      </c>
    </row>
    <row r="93" s="2" customFormat="1" ht="24.15" customHeight="1">
      <c r="A93" s="37"/>
      <c r="B93" s="38"/>
      <c r="C93" s="201" t="s">
        <v>153</v>
      </c>
      <c r="D93" s="201" t="s">
        <v>149</v>
      </c>
      <c r="E93" s="202" t="s">
        <v>188</v>
      </c>
      <c r="F93" s="203" t="s">
        <v>189</v>
      </c>
      <c r="G93" s="204" t="s">
        <v>173</v>
      </c>
      <c r="H93" s="205">
        <v>10</v>
      </c>
      <c r="I93" s="206"/>
      <c r="J93" s="207">
        <f>ROUND(I93*H93,2)</f>
        <v>0</v>
      </c>
      <c r="K93" s="203" t="s">
        <v>19</v>
      </c>
      <c r="L93" s="43"/>
      <c r="M93" s="208" t="s">
        <v>19</v>
      </c>
      <c r="N93" s="209" t="s">
        <v>46</v>
      </c>
      <c r="O93" s="84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0">
        <f>S93*H93</f>
        <v>0</v>
      </c>
      <c r="U93" s="211" t="s">
        <v>19</v>
      </c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2" t="s">
        <v>190</v>
      </c>
      <c r="AT93" s="212" t="s">
        <v>149</v>
      </c>
      <c r="AU93" s="212" t="s">
        <v>81</v>
      </c>
      <c r="AY93" s="16" t="s">
        <v>148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6" t="s">
        <v>153</v>
      </c>
      <c r="BK93" s="213">
        <f>ROUND(I93*H93,2)</f>
        <v>0</v>
      </c>
      <c r="BL93" s="16" t="s">
        <v>190</v>
      </c>
      <c r="BM93" s="212" t="s">
        <v>639</v>
      </c>
    </row>
    <row r="94" s="2" customFormat="1">
      <c r="A94" s="37"/>
      <c r="B94" s="38"/>
      <c r="C94" s="39"/>
      <c r="D94" s="214" t="s">
        <v>155</v>
      </c>
      <c r="E94" s="39"/>
      <c r="F94" s="215" t="s">
        <v>189</v>
      </c>
      <c r="G94" s="39"/>
      <c r="H94" s="39"/>
      <c r="I94" s="216"/>
      <c r="J94" s="39"/>
      <c r="K94" s="39"/>
      <c r="L94" s="43"/>
      <c r="M94" s="217"/>
      <c r="N94" s="218"/>
      <c r="O94" s="84"/>
      <c r="P94" s="84"/>
      <c r="Q94" s="84"/>
      <c r="R94" s="84"/>
      <c r="S94" s="84"/>
      <c r="T94" s="84"/>
      <c r="U94" s="85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155</v>
      </c>
      <c r="AU94" s="16" t="s">
        <v>81</v>
      </c>
    </row>
    <row r="95" s="2" customFormat="1" ht="24.15" customHeight="1">
      <c r="A95" s="37"/>
      <c r="B95" s="38"/>
      <c r="C95" s="221" t="s">
        <v>170</v>
      </c>
      <c r="D95" s="221" t="s">
        <v>165</v>
      </c>
      <c r="E95" s="222" t="s">
        <v>193</v>
      </c>
      <c r="F95" s="223" t="s">
        <v>194</v>
      </c>
      <c r="G95" s="224" t="s">
        <v>173</v>
      </c>
      <c r="H95" s="225">
        <v>10</v>
      </c>
      <c r="I95" s="226"/>
      <c r="J95" s="227">
        <f>ROUND(I95*H95,2)</f>
        <v>0</v>
      </c>
      <c r="K95" s="223" t="s">
        <v>19</v>
      </c>
      <c r="L95" s="228"/>
      <c r="M95" s="229" t="s">
        <v>19</v>
      </c>
      <c r="N95" s="230" t="s">
        <v>46</v>
      </c>
      <c r="O95" s="84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0">
        <f>S95*H95</f>
        <v>0</v>
      </c>
      <c r="U95" s="211" t="s">
        <v>19</v>
      </c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2" t="s">
        <v>195</v>
      </c>
      <c r="AT95" s="212" t="s">
        <v>165</v>
      </c>
      <c r="AU95" s="212" t="s">
        <v>81</v>
      </c>
      <c r="AY95" s="16" t="s">
        <v>148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6" t="s">
        <v>153</v>
      </c>
      <c r="BK95" s="213">
        <f>ROUND(I95*H95,2)</f>
        <v>0</v>
      </c>
      <c r="BL95" s="16" t="s">
        <v>190</v>
      </c>
      <c r="BM95" s="212" t="s">
        <v>640</v>
      </c>
    </row>
    <row r="96" s="2" customFormat="1">
      <c r="A96" s="37"/>
      <c r="B96" s="38"/>
      <c r="C96" s="39"/>
      <c r="D96" s="214" t="s">
        <v>155</v>
      </c>
      <c r="E96" s="39"/>
      <c r="F96" s="215" t="s">
        <v>194</v>
      </c>
      <c r="G96" s="39"/>
      <c r="H96" s="39"/>
      <c r="I96" s="216"/>
      <c r="J96" s="39"/>
      <c r="K96" s="39"/>
      <c r="L96" s="43"/>
      <c r="M96" s="217"/>
      <c r="N96" s="218"/>
      <c r="O96" s="84"/>
      <c r="P96" s="84"/>
      <c r="Q96" s="84"/>
      <c r="R96" s="84"/>
      <c r="S96" s="84"/>
      <c r="T96" s="84"/>
      <c r="U96" s="85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155</v>
      </c>
      <c r="AU96" s="16" t="s">
        <v>81</v>
      </c>
    </row>
    <row r="97" s="2" customFormat="1" ht="16.5" customHeight="1">
      <c r="A97" s="37"/>
      <c r="B97" s="38"/>
      <c r="C97" s="201" t="s">
        <v>175</v>
      </c>
      <c r="D97" s="201" t="s">
        <v>149</v>
      </c>
      <c r="E97" s="202" t="s">
        <v>197</v>
      </c>
      <c r="F97" s="203" t="s">
        <v>385</v>
      </c>
      <c r="G97" s="204" t="s">
        <v>163</v>
      </c>
      <c r="H97" s="205">
        <v>1</v>
      </c>
      <c r="I97" s="206"/>
      <c r="J97" s="207">
        <f>ROUND(I97*H97,2)</f>
        <v>0</v>
      </c>
      <c r="K97" s="203" t="s">
        <v>19</v>
      </c>
      <c r="L97" s="43"/>
      <c r="M97" s="208" t="s">
        <v>19</v>
      </c>
      <c r="N97" s="209" t="s">
        <v>46</v>
      </c>
      <c r="O97" s="84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0">
        <f>S97*H97</f>
        <v>0</v>
      </c>
      <c r="U97" s="211" t="s">
        <v>19</v>
      </c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2" t="s">
        <v>190</v>
      </c>
      <c r="AT97" s="212" t="s">
        <v>149</v>
      </c>
      <c r="AU97" s="212" t="s">
        <v>81</v>
      </c>
      <c r="AY97" s="16" t="s">
        <v>148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16" t="s">
        <v>153</v>
      </c>
      <c r="BK97" s="213">
        <f>ROUND(I97*H97,2)</f>
        <v>0</v>
      </c>
      <c r="BL97" s="16" t="s">
        <v>190</v>
      </c>
      <c r="BM97" s="212" t="s">
        <v>641</v>
      </c>
    </row>
    <row r="98" s="2" customFormat="1">
      <c r="A98" s="37"/>
      <c r="B98" s="38"/>
      <c r="C98" s="39"/>
      <c r="D98" s="214" t="s">
        <v>155</v>
      </c>
      <c r="E98" s="39"/>
      <c r="F98" s="215" t="s">
        <v>385</v>
      </c>
      <c r="G98" s="39"/>
      <c r="H98" s="39"/>
      <c r="I98" s="216"/>
      <c r="J98" s="39"/>
      <c r="K98" s="39"/>
      <c r="L98" s="43"/>
      <c r="M98" s="217"/>
      <c r="N98" s="218"/>
      <c r="O98" s="84"/>
      <c r="P98" s="84"/>
      <c r="Q98" s="84"/>
      <c r="R98" s="84"/>
      <c r="S98" s="84"/>
      <c r="T98" s="84"/>
      <c r="U98" s="85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155</v>
      </c>
      <c r="AU98" s="16" t="s">
        <v>81</v>
      </c>
    </row>
    <row r="99" s="2" customFormat="1" ht="44.25" customHeight="1">
      <c r="A99" s="37"/>
      <c r="B99" s="38"/>
      <c r="C99" s="201" t="s">
        <v>181</v>
      </c>
      <c r="D99" s="201" t="s">
        <v>149</v>
      </c>
      <c r="E99" s="202" t="s">
        <v>200</v>
      </c>
      <c r="F99" s="203" t="s">
        <v>201</v>
      </c>
      <c r="G99" s="204" t="s">
        <v>184</v>
      </c>
      <c r="H99" s="205">
        <v>0.035999999999999997</v>
      </c>
      <c r="I99" s="206"/>
      <c r="J99" s="207">
        <f>ROUND(I99*H99,2)</f>
        <v>0</v>
      </c>
      <c r="K99" s="203" t="s">
        <v>19</v>
      </c>
      <c r="L99" s="43"/>
      <c r="M99" s="208" t="s">
        <v>19</v>
      </c>
      <c r="N99" s="209" t="s">
        <v>46</v>
      </c>
      <c r="O99" s="84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0">
        <f>S99*H99</f>
        <v>0</v>
      </c>
      <c r="U99" s="211" t="s">
        <v>19</v>
      </c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2" t="s">
        <v>190</v>
      </c>
      <c r="AT99" s="212" t="s">
        <v>149</v>
      </c>
      <c r="AU99" s="212" t="s">
        <v>81</v>
      </c>
      <c r="AY99" s="16" t="s">
        <v>148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6" t="s">
        <v>153</v>
      </c>
      <c r="BK99" s="213">
        <f>ROUND(I99*H99,2)</f>
        <v>0</v>
      </c>
      <c r="BL99" s="16" t="s">
        <v>190</v>
      </c>
      <c r="BM99" s="212" t="s">
        <v>642</v>
      </c>
    </row>
    <row r="100" s="2" customFormat="1">
      <c r="A100" s="37"/>
      <c r="B100" s="38"/>
      <c r="C100" s="39"/>
      <c r="D100" s="214" t="s">
        <v>155</v>
      </c>
      <c r="E100" s="39"/>
      <c r="F100" s="215" t="s">
        <v>201</v>
      </c>
      <c r="G100" s="39"/>
      <c r="H100" s="39"/>
      <c r="I100" s="216"/>
      <c r="J100" s="39"/>
      <c r="K100" s="39"/>
      <c r="L100" s="43"/>
      <c r="M100" s="217"/>
      <c r="N100" s="218"/>
      <c r="O100" s="84"/>
      <c r="P100" s="84"/>
      <c r="Q100" s="84"/>
      <c r="R100" s="84"/>
      <c r="S100" s="84"/>
      <c r="T100" s="84"/>
      <c r="U100" s="85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155</v>
      </c>
      <c r="AU100" s="16" t="s">
        <v>81</v>
      </c>
    </row>
    <row r="101" s="12" customFormat="1" ht="25.92" customHeight="1">
      <c r="A101" s="12"/>
      <c r="B101" s="187"/>
      <c r="C101" s="188"/>
      <c r="D101" s="189" t="s">
        <v>72</v>
      </c>
      <c r="E101" s="190" t="s">
        <v>247</v>
      </c>
      <c r="F101" s="190" t="s">
        <v>248</v>
      </c>
      <c r="G101" s="188"/>
      <c r="H101" s="188"/>
      <c r="I101" s="191"/>
      <c r="J101" s="192">
        <f>BK101</f>
        <v>0</v>
      </c>
      <c r="K101" s="188"/>
      <c r="L101" s="193"/>
      <c r="M101" s="194"/>
      <c r="N101" s="195"/>
      <c r="O101" s="195"/>
      <c r="P101" s="196">
        <f>SUM(P102:P125)</f>
        <v>0</v>
      </c>
      <c r="Q101" s="195"/>
      <c r="R101" s="196">
        <f>SUM(R102:R125)</f>
        <v>0</v>
      </c>
      <c r="S101" s="195"/>
      <c r="T101" s="196">
        <f>SUM(T102:T125)</f>
        <v>0</v>
      </c>
      <c r="U101" s="197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8" t="s">
        <v>153</v>
      </c>
      <c r="AT101" s="199" t="s">
        <v>72</v>
      </c>
      <c r="AU101" s="199" t="s">
        <v>73</v>
      </c>
      <c r="AY101" s="198" t="s">
        <v>148</v>
      </c>
      <c r="BK101" s="200">
        <f>SUM(BK102:BK125)</f>
        <v>0</v>
      </c>
    </row>
    <row r="102" s="2" customFormat="1" ht="16.5" customHeight="1">
      <c r="A102" s="37"/>
      <c r="B102" s="38"/>
      <c r="C102" s="201" t="s">
        <v>168</v>
      </c>
      <c r="D102" s="201" t="s">
        <v>149</v>
      </c>
      <c r="E102" s="202" t="s">
        <v>249</v>
      </c>
      <c r="F102" s="203" t="s">
        <v>250</v>
      </c>
      <c r="G102" s="204" t="s">
        <v>251</v>
      </c>
      <c r="H102" s="205">
        <v>1</v>
      </c>
      <c r="I102" s="206"/>
      <c r="J102" s="207">
        <f>ROUND(I102*H102,2)</f>
        <v>0</v>
      </c>
      <c r="K102" s="203" t="s">
        <v>19</v>
      </c>
      <c r="L102" s="43"/>
      <c r="M102" s="208" t="s">
        <v>19</v>
      </c>
      <c r="N102" s="209" t="s">
        <v>46</v>
      </c>
      <c r="O102" s="84"/>
      <c r="P102" s="210">
        <f>O102*H102</f>
        <v>0</v>
      </c>
      <c r="Q102" s="210">
        <v>0</v>
      </c>
      <c r="R102" s="210">
        <f>Q102*H102</f>
        <v>0</v>
      </c>
      <c r="S102" s="210">
        <v>0</v>
      </c>
      <c r="T102" s="210">
        <f>S102*H102</f>
        <v>0</v>
      </c>
      <c r="U102" s="211" t="s">
        <v>19</v>
      </c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2" t="s">
        <v>252</v>
      </c>
      <c r="AT102" s="212" t="s">
        <v>149</v>
      </c>
      <c r="AU102" s="212" t="s">
        <v>81</v>
      </c>
      <c r="AY102" s="16" t="s">
        <v>148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16" t="s">
        <v>153</v>
      </c>
      <c r="BK102" s="213">
        <f>ROUND(I102*H102,2)</f>
        <v>0</v>
      </c>
      <c r="BL102" s="16" t="s">
        <v>252</v>
      </c>
      <c r="BM102" s="212" t="s">
        <v>643</v>
      </c>
    </row>
    <row r="103" s="2" customFormat="1">
      <c r="A103" s="37"/>
      <c r="B103" s="38"/>
      <c r="C103" s="39"/>
      <c r="D103" s="214" t="s">
        <v>155</v>
      </c>
      <c r="E103" s="39"/>
      <c r="F103" s="215" t="s">
        <v>250</v>
      </c>
      <c r="G103" s="39"/>
      <c r="H103" s="39"/>
      <c r="I103" s="216"/>
      <c r="J103" s="39"/>
      <c r="K103" s="39"/>
      <c r="L103" s="43"/>
      <c r="M103" s="217"/>
      <c r="N103" s="218"/>
      <c r="O103" s="84"/>
      <c r="P103" s="84"/>
      <c r="Q103" s="84"/>
      <c r="R103" s="84"/>
      <c r="S103" s="84"/>
      <c r="T103" s="84"/>
      <c r="U103" s="85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155</v>
      </c>
      <c r="AU103" s="16" t="s">
        <v>81</v>
      </c>
    </row>
    <row r="104" s="2" customFormat="1" ht="16.5" customHeight="1">
      <c r="A104" s="37"/>
      <c r="B104" s="38"/>
      <c r="C104" s="201" t="s">
        <v>192</v>
      </c>
      <c r="D104" s="201" t="s">
        <v>149</v>
      </c>
      <c r="E104" s="202" t="s">
        <v>263</v>
      </c>
      <c r="F104" s="203" t="s">
        <v>272</v>
      </c>
      <c r="G104" s="204" t="s">
        <v>251</v>
      </c>
      <c r="H104" s="205">
        <v>1</v>
      </c>
      <c r="I104" s="206"/>
      <c r="J104" s="207">
        <f>ROUND(I104*H104,2)</f>
        <v>0</v>
      </c>
      <c r="K104" s="203" t="s">
        <v>19</v>
      </c>
      <c r="L104" s="43"/>
      <c r="M104" s="208" t="s">
        <v>19</v>
      </c>
      <c r="N104" s="209" t="s">
        <v>46</v>
      </c>
      <c r="O104" s="84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0">
        <f>S104*H104</f>
        <v>0</v>
      </c>
      <c r="U104" s="211" t="s">
        <v>19</v>
      </c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2" t="s">
        <v>252</v>
      </c>
      <c r="AT104" s="212" t="s">
        <v>149</v>
      </c>
      <c r="AU104" s="212" t="s">
        <v>81</v>
      </c>
      <c r="AY104" s="16" t="s">
        <v>148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6" t="s">
        <v>153</v>
      </c>
      <c r="BK104" s="213">
        <f>ROUND(I104*H104,2)</f>
        <v>0</v>
      </c>
      <c r="BL104" s="16" t="s">
        <v>252</v>
      </c>
      <c r="BM104" s="212" t="s">
        <v>644</v>
      </c>
    </row>
    <row r="105" s="2" customFormat="1">
      <c r="A105" s="37"/>
      <c r="B105" s="38"/>
      <c r="C105" s="39"/>
      <c r="D105" s="214" t="s">
        <v>155</v>
      </c>
      <c r="E105" s="39"/>
      <c r="F105" s="215" t="s">
        <v>272</v>
      </c>
      <c r="G105" s="39"/>
      <c r="H105" s="39"/>
      <c r="I105" s="216"/>
      <c r="J105" s="39"/>
      <c r="K105" s="39"/>
      <c r="L105" s="43"/>
      <c r="M105" s="217"/>
      <c r="N105" s="218"/>
      <c r="O105" s="84"/>
      <c r="P105" s="84"/>
      <c r="Q105" s="84"/>
      <c r="R105" s="84"/>
      <c r="S105" s="84"/>
      <c r="T105" s="84"/>
      <c r="U105" s="85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155</v>
      </c>
      <c r="AU105" s="16" t="s">
        <v>81</v>
      </c>
    </row>
    <row r="106" s="2" customFormat="1" ht="21.75" customHeight="1">
      <c r="A106" s="37"/>
      <c r="B106" s="38"/>
      <c r="C106" s="201" t="s">
        <v>108</v>
      </c>
      <c r="D106" s="201" t="s">
        <v>149</v>
      </c>
      <c r="E106" s="202" t="s">
        <v>267</v>
      </c>
      <c r="F106" s="203" t="s">
        <v>276</v>
      </c>
      <c r="G106" s="204" t="s">
        <v>251</v>
      </c>
      <c r="H106" s="205">
        <v>1</v>
      </c>
      <c r="I106" s="206"/>
      <c r="J106" s="207">
        <f>ROUND(I106*H106,2)</f>
        <v>0</v>
      </c>
      <c r="K106" s="203" t="s">
        <v>19</v>
      </c>
      <c r="L106" s="43"/>
      <c r="M106" s="208" t="s">
        <v>19</v>
      </c>
      <c r="N106" s="209" t="s">
        <v>46</v>
      </c>
      <c r="O106" s="84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0">
        <f>S106*H106</f>
        <v>0</v>
      </c>
      <c r="U106" s="211" t="s">
        <v>19</v>
      </c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2" t="s">
        <v>252</v>
      </c>
      <c r="AT106" s="212" t="s">
        <v>149</v>
      </c>
      <c r="AU106" s="212" t="s">
        <v>81</v>
      </c>
      <c r="AY106" s="16" t="s">
        <v>148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6" t="s">
        <v>153</v>
      </c>
      <c r="BK106" s="213">
        <f>ROUND(I106*H106,2)</f>
        <v>0</v>
      </c>
      <c r="BL106" s="16" t="s">
        <v>252</v>
      </c>
      <c r="BM106" s="212" t="s">
        <v>645</v>
      </c>
    </row>
    <row r="107" s="2" customFormat="1">
      <c r="A107" s="37"/>
      <c r="B107" s="38"/>
      <c r="C107" s="39"/>
      <c r="D107" s="214" t="s">
        <v>155</v>
      </c>
      <c r="E107" s="39"/>
      <c r="F107" s="215" t="s">
        <v>276</v>
      </c>
      <c r="G107" s="39"/>
      <c r="H107" s="39"/>
      <c r="I107" s="216"/>
      <c r="J107" s="39"/>
      <c r="K107" s="39"/>
      <c r="L107" s="43"/>
      <c r="M107" s="217"/>
      <c r="N107" s="218"/>
      <c r="O107" s="84"/>
      <c r="P107" s="84"/>
      <c r="Q107" s="84"/>
      <c r="R107" s="84"/>
      <c r="S107" s="84"/>
      <c r="T107" s="84"/>
      <c r="U107" s="85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155</v>
      </c>
      <c r="AU107" s="16" t="s">
        <v>81</v>
      </c>
    </row>
    <row r="108" s="2" customFormat="1" ht="33" customHeight="1">
      <c r="A108" s="37"/>
      <c r="B108" s="38"/>
      <c r="C108" s="201" t="s">
        <v>111</v>
      </c>
      <c r="D108" s="201" t="s">
        <v>149</v>
      </c>
      <c r="E108" s="202" t="s">
        <v>275</v>
      </c>
      <c r="F108" s="203" t="s">
        <v>268</v>
      </c>
      <c r="G108" s="204" t="s">
        <v>251</v>
      </c>
      <c r="H108" s="205">
        <v>1</v>
      </c>
      <c r="I108" s="206"/>
      <c r="J108" s="207">
        <f>ROUND(I108*H108,2)</f>
        <v>0</v>
      </c>
      <c r="K108" s="203" t="s">
        <v>19</v>
      </c>
      <c r="L108" s="43"/>
      <c r="M108" s="208" t="s">
        <v>19</v>
      </c>
      <c r="N108" s="209" t="s">
        <v>46</v>
      </c>
      <c r="O108" s="84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0">
        <f>S108*H108</f>
        <v>0</v>
      </c>
      <c r="U108" s="211" t="s">
        <v>19</v>
      </c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2" t="s">
        <v>252</v>
      </c>
      <c r="AT108" s="212" t="s">
        <v>149</v>
      </c>
      <c r="AU108" s="212" t="s">
        <v>81</v>
      </c>
      <c r="AY108" s="16" t="s">
        <v>148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6" t="s">
        <v>153</v>
      </c>
      <c r="BK108" s="213">
        <f>ROUND(I108*H108,2)</f>
        <v>0</v>
      </c>
      <c r="BL108" s="16" t="s">
        <v>252</v>
      </c>
      <c r="BM108" s="212" t="s">
        <v>646</v>
      </c>
    </row>
    <row r="109" s="2" customFormat="1">
      <c r="A109" s="37"/>
      <c r="B109" s="38"/>
      <c r="C109" s="39"/>
      <c r="D109" s="214" t="s">
        <v>155</v>
      </c>
      <c r="E109" s="39"/>
      <c r="F109" s="215" t="s">
        <v>268</v>
      </c>
      <c r="G109" s="39"/>
      <c r="H109" s="39"/>
      <c r="I109" s="216"/>
      <c r="J109" s="39"/>
      <c r="K109" s="39"/>
      <c r="L109" s="43"/>
      <c r="M109" s="217"/>
      <c r="N109" s="218"/>
      <c r="O109" s="84"/>
      <c r="P109" s="84"/>
      <c r="Q109" s="84"/>
      <c r="R109" s="84"/>
      <c r="S109" s="84"/>
      <c r="T109" s="84"/>
      <c r="U109" s="85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155</v>
      </c>
      <c r="AU109" s="16" t="s">
        <v>81</v>
      </c>
    </row>
    <row r="110" s="2" customFormat="1" ht="37.8" customHeight="1">
      <c r="A110" s="37"/>
      <c r="B110" s="38"/>
      <c r="C110" s="201" t="s">
        <v>8</v>
      </c>
      <c r="D110" s="201" t="s">
        <v>149</v>
      </c>
      <c r="E110" s="202" t="s">
        <v>322</v>
      </c>
      <c r="F110" s="203" t="s">
        <v>280</v>
      </c>
      <c r="G110" s="204" t="s">
        <v>251</v>
      </c>
      <c r="H110" s="205">
        <v>1</v>
      </c>
      <c r="I110" s="206"/>
      <c r="J110" s="207">
        <f>ROUND(I110*H110,2)</f>
        <v>0</v>
      </c>
      <c r="K110" s="203" t="s">
        <v>19</v>
      </c>
      <c r="L110" s="43"/>
      <c r="M110" s="208" t="s">
        <v>19</v>
      </c>
      <c r="N110" s="209" t="s">
        <v>46</v>
      </c>
      <c r="O110" s="84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0">
        <f>S110*H110</f>
        <v>0</v>
      </c>
      <c r="U110" s="211" t="s">
        <v>19</v>
      </c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2" t="s">
        <v>252</v>
      </c>
      <c r="AT110" s="212" t="s">
        <v>149</v>
      </c>
      <c r="AU110" s="212" t="s">
        <v>81</v>
      </c>
      <c r="AY110" s="16" t="s">
        <v>148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6" t="s">
        <v>153</v>
      </c>
      <c r="BK110" s="213">
        <f>ROUND(I110*H110,2)</f>
        <v>0</v>
      </c>
      <c r="BL110" s="16" t="s">
        <v>252</v>
      </c>
      <c r="BM110" s="212" t="s">
        <v>647</v>
      </c>
    </row>
    <row r="111" s="2" customFormat="1">
      <c r="A111" s="37"/>
      <c r="B111" s="38"/>
      <c r="C111" s="39"/>
      <c r="D111" s="214" t="s">
        <v>155</v>
      </c>
      <c r="E111" s="39"/>
      <c r="F111" s="215" t="s">
        <v>280</v>
      </c>
      <c r="G111" s="39"/>
      <c r="H111" s="39"/>
      <c r="I111" s="216"/>
      <c r="J111" s="39"/>
      <c r="K111" s="39"/>
      <c r="L111" s="43"/>
      <c r="M111" s="217"/>
      <c r="N111" s="218"/>
      <c r="O111" s="84"/>
      <c r="P111" s="84"/>
      <c r="Q111" s="84"/>
      <c r="R111" s="84"/>
      <c r="S111" s="84"/>
      <c r="T111" s="84"/>
      <c r="U111" s="85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155</v>
      </c>
      <c r="AU111" s="16" t="s">
        <v>81</v>
      </c>
    </row>
    <row r="112" s="2" customFormat="1" ht="21.75" customHeight="1">
      <c r="A112" s="37"/>
      <c r="B112" s="38"/>
      <c r="C112" s="201" t="s">
        <v>210</v>
      </c>
      <c r="D112" s="201" t="s">
        <v>149</v>
      </c>
      <c r="E112" s="202" t="s">
        <v>324</v>
      </c>
      <c r="F112" s="203" t="s">
        <v>284</v>
      </c>
      <c r="G112" s="204" t="s">
        <v>251</v>
      </c>
      <c r="H112" s="205">
        <v>1</v>
      </c>
      <c r="I112" s="206"/>
      <c r="J112" s="207">
        <f>ROUND(I112*H112,2)</f>
        <v>0</v>
      </c>
      <c r="K112" s="203" t="s">
        <v>19</v>
      </c>
      <c r="L112" s="43"/>
      <c r="M112" s="208" t="s">
        <v>19</v>
      </c>
      <c r="N112" s="209" t="s">
        <v>46</v>
      </c>
      <c r="O112" s="84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0">
        <f>S112*H112</f>
        <v>0</v>
      </c>
      <c r="U112" s="211" t="s">
        <v>19</v>
      </c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2" t="s">
        <v>252</v>
      </c>
      <c r="AT112" s="212" t="s">
        <v>149</v>
      </c>
      <c r="AU112" s="212" t="s">
        <v>81</v>
      </c>
      <c r="AY112" s="16" t="s">
        <v>148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6" t="s">
        <v>153</v>
      </c>
      <c r="BK112" s="213">
        <f>ROUND(I112*H112,2)</f>
        <v>0</v>
      </c>
      <c r="BL112" s="16" t="s">
        <v>252</v>
      </c>
      <c r="BM112" s="212" t="s">
        <v>648</v>
      </c>
    </row>
    <row r="113" s="2" customFormat="1">
      <c r="A113" s="37"/>
      <c r="B113" s="38"/>
      <c r="C113" s="39"/>
      <c r="D113" s="214" t="s">
        <v>155</v>
      </c>
      <c r="E113" s="39"/>
      <c r="F113" s="215" t="s">
        <v>284</v>
      </c>
      <c r="G113" s="39"/>
      <c r="H113" s="39"/>
      <c r="I113" s="216"/>
      <c r="J113" s="39"/>
      <c r="K113" s="39"/>
      <c r="L113" s="43"/>
      <c r="M113" s="217"/>
      <c r="N113" s="218"/>
      <c r="O113" s="84"/>
      <c r="P113" s="84"/>
      <c r="Q113" s="84"/>
      <c r="R113" s="84"/>
      <c r="S113" s="84"/>
      <c r="T113" s="84"/>
      <c r="U113" s="85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155</v>
      </c>
      <c r="AU113" s="16" t="s">
        <v>81</v>
      </c>
    </row>
    <row r="114" s="2" customFormat="1" ht="24.15" customHeight="1">
      <c r="A114" s="37"/>
      <c r="B114" s="38"/>
      <c r="C114" s="201" t="s">
        <v>215</v>
      </c>
      <c r="D114" s="201" t="s">
        <v>149</v>
      </c>
      <c r="E114" s="202" t="s">
        <v>279</v>
      </c>
      <c r="F114" s="203" t="s">
        <v>288</v>
      </c>
      <c r="G114" s="204" t="s">
        <v>251</v>
      </c>
      <c r="H114" s="205">
        <v>1</v>
      </c>
      <c r="I114" s="206"/>
      <c r="J114" s="207">
        <f>ROUND(I114*H114,2)</f>
        <v>0</v>
      </c>
      <c r="K114" s="203" t="s">
        <v>19</v>
      </c>
      <c r="L114" s="43"/>
      <c r="M114" s="208" t="s">
        <v>19</v>
      </c>
      <c r="N114" s="209" t="s">
        <v>46</v>
      </c>
      <c r="O114" s="84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0">
        <f>S114*H114</f>
        <v>0</v>
      </c>
      <c r="U114" s="211" t="s">
        <v>19</v>
      </c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2" t="s">
        <v>252</v>
      </c>
      <c r="AT114" s="212" t="s">
        <v>149</v>
      </c>
      <c r="AU114" s="212" t="s">
        <v>81</v>
      </c>
      <c r="AY114" s="16" t="s">
        <v>148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6" t="s">
        <v>153</v>
      </c>
      <c r="BK114" s="213">
        <f>ROUND(I114*H114,2)</f>
        <v>0</v>
      </c>
      <c r="BL114" s="16" t="s">
        <v>252</v>
      </c>
      <c r="BM114" s="212" t="s">
        <v>649</v>
      </c>
    </row>
    <row r="115" s="2" customFormat="1">
      <c r="A115" s="37"/>
      <c r="B115" s="38"/>
      <c r="C115" s="39"/>
      <c r="D115" s="214" t="s">
        <v>155</v>
      </c>
      <c r="E115" s="39"/>
      <c r="F115" s="215" t="s">
        <v>288</v>
      </c>
      <c r="G115" s="39"/>
      <c r="H115" s="39"/>
      <c r="I115" s="216"/>
      <c r="J115" s="39"/>
      <c r="K115" s="39"/>
      <c r="L115" s="43"/>
      <c r="M115" s="217"/>
      <c r="N115" s="218"/>
      <c r="O115" s="84"/>
      <c r="P115" s="84"/>
      <c r="Q115" s="84"/>
      <c r="R115" s="84"/>
      <c r="S115" s="84"/>
      <c r="T115" s="84"/>
      <c r="U115" s="85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155</v>
      </c>
      <c r="AU115" s="16" t="s">
        <v>81</v>
      </c>
    </row>
    <row r="116" s="2" customFormat="1" ht="16.5" customHeight="1">
      <c r="A116" s="37"/>
      <c r="B116" s="38"/>
      <c r="C116" s="201" t="s">
        <v>219</v>
      </c>
      <c r="D116" s="201" t="s">
        <v>149</v>
      </c>
      <c r="E116" s="202" t="s">
        <v>283</v>
      </c>
      <c r="F116" s="203" t="s">
        <v>292</v>
      </c>
      <c r="G116" s="204" t="s">
        <v>251</v>
      </c>
      <c r="H116" s="205">
        <v>1</v>
      </c>
      <c r="I116" s="206"/>
      <c r="J116" s="207">
        <f>ROUND(I116*H116,2)</f>
        <v>0</v>
      </c>
      <c r="K116" s="203" t="s">
        <v>19</v>
      </c>
      <c r="L116" s="43"/>
      <c r="M116" s="208" t="s">
        <v>19</v>
      </c>
      <c r="N116" s="209" t="s">
        <v>46</v>
      </c>
      <c r="O116" s="84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0">
        <f>S116*H116</f>
        <v>0</v>
      </c>
      <c r="U116" s="211" t="s">
        <v>19</v>
      </c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2" t="s">
        <v>252</v>
      </c>
      <c r="AT116" s="212" t="s">
        <v>149</v>
      </c>
      <c r="AU116" s="212" t="s">
        <v>81</v>
      </c>
      <c r="AY116" s="16" t="s">
        <v>148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6" t="s">
        <v>153</v>
      </c>
      <c r="BK116" s="213">
        <f>ROUND(I116*H116,2)</f>
        <v>0</v>
      </c>
      <c r="BL116" s="16" t="s">
        <v>252</v>
      </c>
      <c r="BM116" s="212" t="s">
        <v>650</v>
      </c>
    </row>
    <row r="117" s="2" customFormat="1">
      <c r="A117" s="37"/>
      <c r="B117" s="38"/>
      <c r="C117" s="39"/>
      <c r="D117" s="214" t="s">
        <v>155</v>
      </c>
      <c r="E117" s="39"/>
      <c r="F117" s="215" t="s">
        <v>292</v>
      </c>
      <c r="G117" s="39"/>
      <c r="H117" s="39"/>
      <c r="I117" s="216"/>
      <c r="J117" s="39"/>
      <c r="K117" s="39"/>
      <c r="L117" s="43"/>
      <c r="M117" s="217"/>
      <c r="N117" s="218"/>
      <c r="O117" s="84"/>
      <c r="P117" s="84"/>
      <c r="Q117" s="84"/>
      <c r="R117" s="84"/>
      <c r="S117" s="84"/>
      <c r="T117" s="84"/>
      <c r="U117" s="85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155</v>
      </c>
      <c r="AU117" s="16" t="s">
        <v>81</v>
      </c>
    </row>
    <row r="118" s="2" customFormat="1" ht="16.5" customHeight="1">
      <c r="A118" s="37"/>
      <c r="B118" s="38"/>
      <c r="C118" s="201" t="s">
        <v>190</v>
      </c>
      <c r="D118" s="201" t="s">
        <v>149</v>
      </c>
      <c r="E118" s="202" t="s">
        <v>287</v>
      </c>
      <c r="F118" s="203" t="s">
        <v>295</v>
      </c>
      <c r="G118" s="204" t="s">
        <v>251</v>
      </c>
      <c r="H118" s="205">
        <v>1</v>
      </c>
      <c r="I118" s="206"/>
      <c r="J118" s="207">
        <f>ROUND(I118*H118,2)</f>
        <v>0</v>
      </c>
      <c r="K118" s="203" t="s">
        <v>19</v>
      </c>
      <c r="L118" s="43"/>
      <c r="M118" s="208" t="s">
        <v>19</v>
      </c>
      <c r="N118" s="209" t="s">
        <v>46</v>
      </c>
      <c r="O118" s="84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0">
        <f>S118*H118</f>
        <v>0</v>
      </c>
      <c r="U118" s="211" t="s">
        <v>19</v>
      </c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2" t="s">
        <v>252</v>
      </c>
      <c r="AT118" s="212" t="s">
        <v>149</v>
      </c>
      <c r="AU118" s="212" t="s">
        <v>81</v>
      </c>
      <c r="AY118" s="16" t="s">
        <v>148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6" t="s">
        <v>153</v>
      </c>
      <c r="BK118" s="213">
        <f>ROUND(I118*H118,2)</f>
        <v>0</v>
      </c>
      <c r="BL118" s="16" t="s">
        <v>252</v>
      </c>
      <c r="BM118" s="212" t="s">
        <v>651</v>
      </c>
    </row>
    <row r="119" s="2" customFormat="1">
      <c r="A119" s="37"/>
      <c r="B119" s="38"/>
      <c r="C119" s="39"/>
      <c r="D119" s="214" t="s">
        <v>155</v>
      </c>
      <c r="E119" s="39"/>
      <c r="F119" s="215" t="s">
        <v>295</v>
      </c>
      <c r="G119" s="39"/>
      <c r="H119" s="39"/>
      <c r="I119" s="216"/>
      <c r="J119" s="39"/>
      <c r="K119" s="39"/>
      <c r="L119" s="43"/>
      <c r="M119" s="217"/>
      <c r="N119" s="218"/>
      <c r="O119" s="84"/>
      <c r="P119" s="84"/>
      <c r="Q119" s="84"/>
      <c r="R119" s="84"/>
      <c r="S119" s="84"/>
      <c r="T119" s="84"/>
      <c r="U119" s="85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155</v>
      </c>
      <c r="AU119" s="16" t="s">
        <v>81</v>
      </c>
    </row>
    <row r="120" s="2" customFormat="1" ht="16.5" customHeight="1">
      <c r="A120" s="37"/>
      <c r="B120" s="38"/>
      <c r="C120" s="201" t="s">
        <v>226</v>
      </c>
      <c r="D120" s="201" t="s">
        <v>149</v>
      </c>
      <c r="E120" s="202" t="s">
        <v>291</v>
      </c>
      <c r="F120" s="203" t="s">
        <v>299</v>
      </c>
      <c r="G120" s="204" t="s">
        <v>251</v>
      </c>
      <c r="H120" s="205">
        <v>1</v>
      </c>
      <c r="I120" s="206"/>
      <c r="J120" s="207">
        <f>ROUND(I120*H120,2)</f>
        <v>0</v>
      </c>
      <c r="K120" s="203" t="s">
        <v>19</v>
      </c>
      <c r="L120" s="43"/>
      <c r="M120" s="208" t="s">
        <v>19</v>
      </c>
      <c r="N120" s="209" t="s">
        <v>46</v>
      </c>
      <c r="O120" s="84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0">
        <f>S120*H120</f>
        <v>0</v>
      </c>
      <c r="U120" s="211" t="s">
        <v>19</v>
      </c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2" t="s">
        <v>252</v>
      </c>
      <c r="AT120" s="212" t="s">
        <v>149</v>
      </c>
      <c r="AU120" s="212" t="s">
        <v>81</v>
      </c>
      <c r="AY120" s="16" t="s">
        <v>148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6" t="s">
        <v>153</v>
      </c>
      <c r="BK120" s="213">
        <f>ROUND(I120*H120,2)</f>
        <v>0</v>
      </c>
      <c r="BL120" s="16" t="s">
        <v>252</v>
      </c>
      <c r="BM120" s="212" t="s">
        <v>652</v>
      </c>
    </row>
    <row r="121" s="2" customFormat="1">
      <c r="A121" s="37"/>
      <c r="B121" s="38"/>
      <c r="C121" s="39"/>
      <c r="D121" s="214" t="s">
        <v>155</v>
      </c>
      <c r="E121" s="39"/>
      <c r="F121" s="215" t="s">
        <v>299</v>
      </c>
      <c r="G121" s="39"/>
      <c r="H121" s="39"/>
      <c r="I121" s="216"/>
      <c r="J121" s="39"/>
      <c r="K121" s="39"/>
      <c r="L121" s="43"/>
      <c r="M121" s="217"/>
      <c r="N121" s="218"/>
      <c r="O121" s="84"/>
      <c r="P121" s="84"/>
      <c r="Q121" s="84"/>
      <c r="R121" s="84"/>
      <c r="S121" s="84"/>
      <c r="T121" s="84"/>
      <c r="U121" s="85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155</v>
      </c>
      <c r="AU121" s="16" t="s">
        <v>81</v>
      </c>
    </row>
    <row r="122" s="2" customFormat="1" ht="33" customHeight="1">
      <c r="A122" s="37"/>
      <c r="B122" s="38"/>
      <c r="C122" s="201" t="s">
        <v>231</v>
      </c>
      <c r="D122" s="201" t="s">
        <v>149</v>
      </c>
      <c r="E122" s="202" t="s">
        <v>294</v>
      </c>
      <c r="F122" s="203" t="s">
        <v>303</v>
      </c>
      <c r="G122" s="204" t="s">
        <v>251</v>
      </c>
      <c r="H122" s="205">
        <v>1</v>
      </c>
      <c r="I122" s="206"/>
      <c r="J122" s="207">
        <f>ROUND(I122*H122,2)</f>
        <v>0</v>
      </c>
      <c r="K122" s="203" t="s">
        <v>19</v>
      </c>
      <c r="L122" s="43"/>
      <c r="M122" s="208" t="s">
        <v>19</v>
      </c>
      <c r="N122" s="209" t="s">
        <v>46</v>
      </c>
      <c r="O122" s="84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0">
        <f>S122*H122</f>
        <v>0</v>
      </c>
      <c r="U122" s="211" t="s">
        <v>19</v>
      </c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2" t="s">
        <v>252</v>
      </c>
      <c r="AT122" s="212" t="s">
        <v>149</v>
      </c>
      <c r="AU122" s="212" t="s">
        <v>81</v>
      </c>
      <c r="AY122" s="16" t="s">
        <v>148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6" t="s">
        <v>153</v>
      </c>
      <c r="BK122" s="213">
        <f>ROUND(I122*H122,2)</f>
        <v>0</v>
      </c>
      <c r="BL122" s="16" t="s">
        <v>252</v>
      </c>
      <c r="BM122" s="212" t="s">
        <v>653</v>
      </c>
    </row>
    <row r="123" s="2" customFormat="1">
      <c r="A123" s="37"/>
      <c r="B123" s="38"/>
      <c r="C123" s="39"/>
      <c r="D123" s="214" t="s">
        <v>155</v>
      </c>
      <c r="E123" s="39"/>
      <c r="F123" s="215" t="s">
        <v>303</v>
      </c>
      <c r="G123" s="39"/>
      <c r="H123" s="39"/>
      <c r="I123" s="216"/>
      <c r="J123" s="39"/>
      <c r="K123" s="39"/>
      <c r="L123" s="43"/>
      <c r="M123" s="217"/>
      <c r="N123" s="218"/>
      <c r="O123" s="84"/>
      <c r="P123" s="84"/>
      <c r="Q123" s="84"/>
      <c r="R123" s="84"/>
      <c r="S123" s="84"/>
      <c r="T123" s="84"/>
      <c r="U123" s="85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155</v>
      </c>
      <c r="AU123" s="16" t="s">
        <v>81</v>
      </c>
    </row>
    <row r="124" s="2" customFormat="1" ht="16.5" customHeight="1">
      <c r="A124" s="37"/>
      <c r="B124" s="38"/>
      <c r="C124" s="201" t="s">
        <v>235</v>
      </c>
      <c r="D124" s="201" t="s">
        <v>149</v>
      </c>
      <c r="E124" s="202" t="s">
        <v>298</v>
      </c>
      <c r="F124" s="203" t="s">
        <v>307</v>
      </c>
      <c r="G124" s="204" t="s">
        <v>251</v>
      </c>
      <c r="H124" s="205">
        <v>1</v>
      </c>
      <c r="I124" s="206"/>
      <c r="J124" s="207">
        <f>ROUND(I124*H124,2)</f>
        <v>0</v>
      </c>
      <c r="K124" s="203" t="s">
        <v>19</v>
      </c>
      <c r="L124" s="43"/>
      <c r="M124" s="208" t="s">
        <v>19</v>
      </c>
      <c r="N124" s="209" t="s">
        <v>46</v>
      </c>
      <c r="O124" s="84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0">
        <f>S124*H124</f>
        <v>0</v>
      </c>
      <c r="U124" s="211" t="s">
        <v>19</v>
      </c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2" t="s">
        <v>252</v>
      </c>
      <c r="AT124" s="212" t="s">
        <v>149</v>
      </c>
      <c r="AU124" s="212" t="s">
        <v>81</v>
      </c>
      <c r="AY124" s="16" t="s">
        <v>148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6" t="s">
        <v>153</v>
      </c>
      <c r="BK124" s="213">
        <f>ROUND(I124*H124,2)</f>
        <v>0</v>
      </c>
      <c r="BL124" s="16" t="s">
        <v>252</v>
      </c>
      <c r="BM124" s="212" t="s">
        <v>654</v>
      </c>
    </row>
    <row r="125" s="2" customFormat="1">
      <c r="A125" s="37"/>
      <c r="B125" s="38"/>
      <c r="C125" s="39"/>
      <c r="D125" s="214" t="s">
        <v>155</v>
      </c>
      <c r="E125" s="39"/>
      <c r="F125" s="215" t="s">
        <v>307</v>
      </c>
      <c r="G125" s="39"/>
      <c r="H125" s="39"/>
      <c r="I125" s="216"/>
      <c r="J125" s="39"/>
      <c r="K125" s="39"/>
      <c r="L125" s="43"/>
      <c r="M125" s="253"/>
      <c r="N125" s="254"/>
      <c r="O125" s="255"/>
      <c r="P125" s="255"/>
      <c r="Q125" s="255"/>
      <c r="R125" s="255"/>
      <c r="S125" s="255"/>
      <c r="T125" s="255"/>
      <c r="U125" s="256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155</v>
      </c>
      <c r="AU125" s="16" t="s">
        <v>81</v>
      </c>
    </row>
    <row r="126" s="2" customFormat="1" ht="6.96" customHeight="1">
      <c r="A126" s="37"/>
      <c r="B126" s="59"/>
      <c r="C126" s="60"/>
      <c r="D126" s="60"/>
      <c r="E126" s="60"/>
      <c r="F126" s="60"/>
      <c r="G126" s="60"/>
      <c r="H126" s="60"/>
      <c r="I126" s="60"/>
      <c r="J126" s="60"/>
      <c r="K126" s="60"/>
      <c r="L126" s="43"/>
      <c r="M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</sheetData>
  <sheetProtection sheet="1" autoFilter="0" formatColumns="0" formatRows="0" objects="1" scenarios="1" spinCount="100000" saltValue="KYPkPS/sO87K+zKI5z9y5rRWxevx8+a9lyiayXDA4Gw4l/5L6bjbxtzX3zXNqbWcTlSTlDnTaNAcomcs5Bxg5g==" hashValue="6KL2ZLCO6T/rWIcwFG+3PH/fn1brU38r9OWDG9x5Encuaw+uacJUqzPA9ehtYyekqOUNpzL5ZnV8RYnJeye9fA==" algorithmName="SHA-512" password="CC35"/>
  <autoFilter ref="C82:K12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83</v>
      </c>
    </row>
    <row r="4" s="1" customFormat="1" ht="24.96" customHeight="1">
      <c r="B4" s="19"/>
      <c r="D4" s="130" t="s">
        <v>119</v>
      </c>
      <c r="L4" s="19"/>
      <c r="M4" s="131" t="s">
        <v>10</v>
      </c>
      <c r="AT4" s="16" t="s">
        <v>35</v>
      </c>
    </row>
    <row r="5" s="1" customFormat="1" ht="6.96" customHeight="1">
      <c r="B5" s="19"/>
      <c r="L5" s="19"/>
    </row>
    <row r="6" s="1" customFormat="1" ht="12" customHeight="1">
      <c r="B6" s="19"/>
      <c r="D6" s="132" t="s">
        <v>16</v>
      </c>
      <c r="L6" s="19"/>
    </row>
    <row r="7" s="1" customFormat="1" ht="16.5" customHeight="1">
      <c r="B7" s="19"/>
      <c r="E7" s="133" t="str">
        <f>'Rekapitulace stavby'!K6</f>
        <v>PTÚ Pardubice, Z3, zřízení přípojek pro náhradní zdroje</v>
      </c>
      <c r="F7" s="132"/>
      <c r="G7" s="132"/>
      <c r="H7" s="132"/>
      <c r="L7" s="19"/>
    </row>
    <row r="8" s="2" customFormat="1" ht="12" customHeight="1">
      <c r="A8" s="37"/>
      <c r="B8" s="43"/>
      <c r="C8" s="37"/>
      <c r="D8" s="132" t="s">
        <v>120</v>
      </c>
      <c r="E8" s="37"/>
      <c r="F8" s="37"/>
      <c r="G8" s="37"/>
      <c r="H8" s="37"/>
      <c r="I8" s="37"/>
      <c r="J8" s="37"/>
      <c r="K8" s="37"/>
      <c r="L8" s="13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5" t="s">
        <v>655</v>
      </c>
      <c r="F9" s="37"/>
      <c r="G9" s="37"/>
      <c r="H9" s="37"/>
      <c r="I9" s="37"/>
      <c r="J9" s="37"/>
      <c r="K9" s="37"/>
      <c r="L9" s="13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2" t="s">
        <v>18</v>
      </c>
      <c r="E11" s="37"/>
      <c r="F11" s="136" t="s">
        <v>19</v>
      </c>
      <c r="G11" s="37"/>
      <c r="H11" s="37"/>
      <c r="I11" s="132" t="s">
        <v>20</v>
      </c>
      <c r="J11" s="136" t="s">
        <v>19</v>
      </c>
      <c r="K11" s="37"/>
      <c r="L11" s="13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2" t="s">
        <v>21</v>
      </c>
      <c r="E12" s="37"/>
      <c r="F12" s="136" t="s">
        <v>22</v>
      </c>
      <c r="G12" s="37"/>
      <c r="H12" s="37"/>
      <c r="I12" s="132" t="s">
        <v>23</v>
      </c>
      <c r="J12" s="137" t="str">
        <f>'Rekapitulace stavby'!AN8</f>
        <v>2.5.2025</v>
      </c>
      <c r="K12" s="37"/>
      <c r="L12" s="13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2" t="s">
        <v>25</v>
      </c>
      <c r="E14" s="37"/>
      <c r="F14" s="37"/>
      <c r="G14" s="37"/>
      <c r="H14" s="37"/>
      <c r="I14" s="132" t="s">
        <v>26</v>
      </c>
      <c r="J14" s="136" t="s">
        <v>27</v>
      </c>
      <c r="K14" s="37"/>
      <c r="L14" s="13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6" t="s">
        <v>28</v>
      </c>
      <c r="F15" s="37"/>
      <c r="G15" s="37"/>
      <c r="H15" s="37"/>
      <c r="I15" s="132" t="s">
        <v>29</v>
      </c>
      <c r="J15" s="136" t="s">
        <v>30</v>
      </c>
      <c r="K15" s="37"/>
      <c r="L15" s="13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2" t="s">
        <v>31</v>
      </c>
      <c r="E17" s="37"/>
      <c r="F17" s="37"/>
      <c r="G17" s="37"/>
      <c r="H17" s="37"/>
      <c r="I17" s="132" t="s">
        <v>26</v>
      </c>
      <c r="J17" s="32" t="str">
        <f>'Rekapitulace stavby'!AN13</f>
        <v>Vyplň údaj</v>
      </c>
      <c r="K17" s="37"/>
      <c r="L17" s="13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6"/>
      <c r="G18" s="136"/>
      <c r="H18" s="136"/>
      <c r="I18" s="132" t="s">
        <v>29</v>
      </c>
      <c r="J18" s="32" t="str">
        <f>'Rekapitulace stavby'!AN14</f>
        <v>Vyplň údaj</v>
      </c>
      <c r="K18" s="37"/>
      <c r="L18" s="13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2" t="s">
        <v>33</v>
      </c>
      <c r="E20" s="37"/>
      <c r="F20" s="37"/>
      <c r="G20" s="37"/>
      <c r="H20" s="37"/>
      <c r="I20" s="132" t="s">
        <v>26</v>
      </c>
      <c r="J20" s="136" t="s">
        <v>19</v>
      </c>
      <c r="K20" s="37"/>
      <c r="L20" s="13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6" t="s">
        <v>34</v>
      </c>
      <c r="F21" s="37"/>
      <c r="G21" s="37"/>
      <c r="H21" s="37"/>
      <c r="I21" s="132" t="s">
        <v>29</v>
      </c>
      <c r="J21" s="136" t="s">
        <v>19</v>
      </c>
      <c r="K21" s="37"/>
      <c r="L21" s="13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2" t="s">
        <v>36</v>
      </c>
      <c r="E23" s="37"/>
      <c r="F23" s="37"/>
      <c r="G23" s="37"/>
      <c r="H23" s="37"/>
      <c r="I23" s="132" t="s">
        <v>26</v>
      </c>
      <c r="J23" s="136" t="s">
        <v>19</v>
      </c>
      <c r="K23" s="37"/>
      <c r="L23" s="13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6" t="s">
        <v>34</v>
      </c>
      <c r="F24" s="37"/>
      <c r="G24" s="37"/>
      <c r="H24" s="37"/>
      <c r="I24" s="132" t="s">
        <v>29</v>
      </c>
      <c r="J24" s="136" t="s">
        <v>19</v>
      </c>
      <c r="K24" s="37"/>
      <c r="L24" s="13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2" t="s">
        <v>37</v>
      </c>
      <c r="E26" s="37"/>
      <c r="F26" s="37"/>
      <c r="G26" s="37"/>
      <c r="H26" s="37"/>
      <c r="I26" s="37"/>
      <c r="J26" s="37"/>
      <c r="K26" s="37"/>
      <c r="L26" s="13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13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3" t="s">
        <v>39</v>
      </c>
      <c r="E30" s="37"/>
      <c r="F30" s="37"/>
      <c r="G30" s="37"/>
      <c r="H30" s="37"/>
      <c r="I30" s="37"/>
      <c r="J30" s="144">
        <f>ROUND(J83, 2)</f>
        <v>0</v>
      </c>
      <c r="K30" s="37"/>
      <c r="L30" s="13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2"/>
      <c r="E31" s="142"/>
      <c r="F31" s="142"/>
      <c r="G31" s="142"/>
      <c r="H31" s="142"/>
      <c r="I31" s="142"/>
      <c r="J31" s="142"/>
      <c r="K31" s="142"/>
      <c r="L31" s="13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5" t="s">
        <v>41</v>
      </c>
      <c r="G32" s="37"/>
      <c r="H32" s="37"/>
      <c r="I32" s="145" t="s">
        <v>40</v>
      </c>
      <c r="J32" s="145" t="s">
        <v>42</v>
      </c>
      <c r="K32" s="37"/>
      <c r="L32" s="13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6" t="s">
        <v>43</v>
      </c>
      <c r="E33" s="132" t="s">
        <v>44</v>
      </c>
      <c r="F33" s="147">
        <f>ROUND((SUM(BE83:BE117)),  2)</f>
        <v>0</v>
      </c>
      <c r="G33" s="37"/>
      <c r="H33" s="37"/>
      <c r="I33" s="148">
        <v>0.20999999999999999</v>
      </c>
      <c r="J33" s="147">
        <f>ROUND(((SUM(BE83:BE117))*I33),  2)</f>
        <v>0</v>
      </c>
      <c r="K33" s="37"/>
      <c r="L33" s="13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2" t="s">
        <v>45</v>
      </c>
      <c r="F34" s="147">
        <f>ROUND((SUM(BF83:BF117)),  2)</f>
        <v>0</v>
      </c>
      <c r="G34" s="37"/>
      <c r="H34" s="37"/>
      <c r="I34" s="148">
        <v>0.12</v>
      </c>
      <c r="J34" s="147">
        <f>ROUND(((SUM(BF83:BF117))*I34),  2)</f>
        <v>0</v>
      </c>
      <c r="K34" s="37"/>
      <c r="L34" s="13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32" t="s">
        <v>43</v>
      </c>
      <c r="E35" s="132" t="s">
        <v>46</v>
      </c>
      <c r="F35" s="147">
        <f>ROUND((SUM(BG83:BG117)),  2)</f>
        <v>0</v>
      </c>
      <c r="G35" s="37"/>
      <c r="H35" s="37"/>
      <c r="I35" s="148">
        <v>0.20999999999999999</v>
      </c>
      <c r="J35" s="147">
        <f>0</f>
        <v>0</v>
      </c>
      <c r="K35" s="37"/>
      <c r="L35" s="13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2" t="s">
        <v>47</v>
      </c>
      <c r="F36" s="147">
        <f>ROUND((SUM(BH83:BH117)),  2)</f>
        <v>0</v>
      </c>
      <c r="G36" s="37"/>
      <c r="H36" s="37"/>
      <c r="I36" s="148">
        <v>0.12</v>
      </c>
      <c r="J36" s="147">
        <f>0</f>
        <v>0</v>
      </c>
      <c r="K36" s="37"/>
      <c r="L36" s="13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2" t="s">
        <v>48</v>
      </c>
      <c r="F37" s="147">
        <f>ROUND((SUM(BI83:BI117)),  2)</f>
        <v>0</v>
      </c>
      <c r="G37" s="37"/>
      <c r="H37" s="37"/>
      <c r="I37" s="148">
        <v>0</v>
      </c>
      <c r="J37" s="147">
        <f>0</f>
        <v>0</v>
      </c>
      <c r="K37" s="37"/>
      <c r="L37" s="13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122</v>
      </c>
      <c r="D45" s="39"/>
      <c r="E45" s="39"/>
      <c r="F45" s="39"/>
      <c r="G45" s="39"/>
      <c r="H45" s="39"/>
      <c r="I45" s="39"/>
      <c r="J45" s="39"/>
      <c r="K45" s="39"/>
      <c r="L45" s="134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60" t="str">
        <f>E7</f>
        <v>PTÚ Pardubice, Z3, zřízení přípojek pro náhradní zdroje</v>
      </c>
      <c r="F48" s="31"/>
      <c r="G48" s="31"/>
      <c r="H48" s="31"/>
      <c r="I48" s="39"/>
      <c r="J48" s="39"/>
      <c r="K48" s="39"/>
      <c r="L48" s="13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120</v>
      </c>
      <c r="D49" s="39"/>
      <c r="E49" s="39"/>
      <c r="F49" s="39"/>
      <c r="G49" s="39"/>
      <c r="H49" s="39"/>
      <c r="I49" s="39"/>
      <c r="J49" s="39"/>
      <c r="K49" s="39"/>
      <c r="L49" s="13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9" t="str">
        <f>E9</f>
        <v>VRN - Vedlejší rozpočtové náklady</v>
      </c>
      <c r="F50" s="39"/>
      <c r="G50" s="39"/>
      <c r="H50" s="39"/>
      <c r="I50" s="39"/>
      <c r="J50" s="39"/>
      <c r="K50" s="39"/>
      <c r="L50" s="13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4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PTÚ Pardubice</v>
      </c>
      <c r="G52" s="39"/>
      <c r="H52" s="39"/>
      <c r="I52" s="31" t="s">
        <v>23</v>
      </c>
      <c r="J52" s="72" t="str">
        <f>IF(J12="","",J12)</f>
        <v>2.5.2025</v>
      </c>
      <c r="K52" s="39"/>
      <c r="L52" s="13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Povodí Labe, státní podnik</v>
      </c>
      <c r="G54" s="39"/>
      <c r="H54" s="39"/>
      <c r="I54" s="31" t="s">
        <v>33</v>
      </c>
      <c r="J54" s="35" t="str">
        <f>E21</f>
        <v xml:space="preserve"> </v>
      </c>
      <c r="K54" s="39"/>
      <c r="L54" s="13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 xml:space="preserve"> </v>
      </c>
      <c r="K55" s="39"/>
      <c r="L55" s="13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1" t="s">
        <v>123</v>
      </c>
      <c r="D57" s="162"/>
      <c r="E57" s="162"/>
      <c r="F57" s="162"/>
      <c r="G57" s="162"/>
      <c r="H57" s="162"/>
      <c r="I57" s="162"/>
      <c r="J57" s="163" t="s">
        <v>124</v>
      </c>
      <c r="K57" s="162"/>
      <c r="L57" s="13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4" t="s">
        <v>71</v>
      </c>
      <c r="D59" s="39"/>
      <c r="E59" s="39"/>
      <c r="F59" s="39"/>
      <c r="G59" s="39"/>
      <c r="H59" s="39"/>
      <c r="I59" s="39"/>
      <c r="J59" s="102">
        <f>J83</f>
        <v>0</v>
      </c>
      <c r="K59" s="39"/>
      <c r="L59" s="13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125</v>
      </c>
    </row>
    <row r="60" hidden="1" s="9" customFormat="1" ht="24.96" customHeight="1">
      <c r="A60" s="9"/>
      <c r="B60" s="165"/>
      <c r="C60" s="166"/>
      <c r="D60" s="167" t="s">
        <v>656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9" customFormat="1" ht="24.96" customHeight="1">
      <c r="A61" s="9"/>
      <c r="B61" s="165"/>
      <c r="C61" s="166"/>
      <c r="D61" s="167" t="s">
        <v>657</v>
      </c>
      <c r="E61" s="168"/>
      <c r="F61" s="168"/>
      <c r="G61" s="168"/>
      <c r="H61" s="168"/>
      <c r="I61" s="168"/>
      <c r="J61" s="169">
        <f>J97</f>
        <v>0</v>
      </c>
      <c r="K61" s="166"/>
      <c r="L61" s="17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hidden="1" s="9" customFormat="1" ht="24.96" customHeight="1">
      <c r="A62" s="9"/>
      <c r="B62" s="165"/>
      <c r="C62" s="166"/>
      <c r="D62" s="167" t="s">
        <v>658</v>
      </c>
      <c r="E62" s="168"/>
      <c r="F62" s="168"/>
      <c r="G62" s="168"/>
      <c r="H62" s="168"/>
      <c r="I62" s="168"/>
      <c r="J62" s="169">
        <f>J102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9" customFormat="1" ht="24.96" customHeight="1">
      <c r="A63" s="9"/>
      <c r="B63" s="165"/>
      <c r="C63" s="166"/>
      <c r="D63" s="167" t="s">
        <v>659</v>
      </c>
      <c r="E63" s="168"/>
      <c r="F63" s="168"/>
      <c r="G63" s="168"/>
      <c r="H63" s="168"/>
      <c r="I63" s="168"/>
      <c r="J63" s="169">
        <f>J107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34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 s="2" customFormat="1" ht="6.96" customHeight="1">
      <c r="A65" s="37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/>
    <row r="67" hidden="1"/>
    <row r="68" hidden="1"/>
    <row r="69" s="2" customFormat="1" ht="6.96" customHeight="1">
      <c r="A69" s="37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132</v>
      </c>
      <c r="D70" s="39"/>
      <c r="E70" s="39"/>
      <c r="F70" s="39"/>
      <c r="G70" s="39"/>
      <c r="H70" s="39"/>
      <c r="I70" s="39"/>
      <c r="J70" s="39"/>
      <c r="K70" s="39"/>
      <c r="L70" s="13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3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0" t="str">
        <f>E7</f>
        <v>PTÚ Pardubice, Z3, zřízení přípojek pro náhradní zdroje</v>
      </c>
      <c r="F73" s="31"/>
      <c r="G73" s="31"/>
      <c r="H73" s="31"/>
      <c r="I73" s="39"/>
      <c r="J73" s="39"/>
      <c r="K73" s="39"/>
      <c r="L73" s="13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120</v>
      </c>
      <c r="D74" s="39"/>
      <c r="E74" s="39"/>
      <c r="F74" s="39"/>
      <c r="G74" s="39"/>
      <c r="H74" s="39"/>
      <c r="I74" s="39"/>
      <c r="J74" s="39"/>
      <c r="K74" s="39"/>
      <c r="L74" s="13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69" t="str">
        <f>E9</f>
        <v>VRN - Vedlejší rozpočtové náklady</v>
      </c>
      <c r="F75" s="39"/>
      <c r="G75" s="39"/>
      <c r="H75" s="39"/>
      <c r="I75" s="39"/>
      <c r="J75" s="39"/>
      <c r="K75" s="39"/>
      <c r="L75" s="13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21</v>
      </c>
      <c r="D77" s="39"/>
      <c r="E77" s="39"/>
      <c r="F77" s="26" t="str">
        <f>F12</f>
        <v xml:space="preserve"> PTÚ Pardubice</v>
      </c>
      <c r="G77" s="39"/>
      <c r="H77" s="39"/>
      <c r="I77" s="31" t="s">
        <v>23</v>
      </c>
      <c r="J77" s="72" t="str">
        <f>IF(J12="","",J12)</f>
        <v>2.5.2025</v>
      </c>
      <c r="K77" s="39"/>
      <c r="L77" s="13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25</v>
      </c>
      <c r="D79" s="39"/>
      <c r="E79" s="39"/>
      <c r="F79" s="26" t="str">
        <f>E15</f>
        <v>Povodí Labe, státní podnik</v>
      </c>
      <c r="G79" s="39"/>
      <c r="H79" s="39"/>
      <c r="I79" s="31" t="s">
        <v>33</v>
      </c>
      <c r="J79" s="35" t="str">
        <f>E21</f>
        <v xml:space="preserve"> </v>
      </c>
      <c r="K79" s="39"/>
      <c r="L79" s="13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31</v>
      </c>
      <c r="D80" s="39"/>
      <c r="E80" s="39"/>
      <c r="F80" s="26" t="str">
        <f>IF(E18="","",E18)</f>
        <v>Vyplň údaj</v>
      </c>
      <c r="G80" s="39"/>
      <c r="H80" s="39"/>
      <c r="I80" s="31" t="s">
        <v>36</v>
      </c>
      <c r="J80" s="35" t="str">
        <f>E24</f>
        <v xml:space="preserve"> </v>
      </c>
      <c r="K80" s="39"/>
      <c r="L80" s="13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0.32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11" customFormat="1" ht="29.28" customHeight="1">
      <c r="A82" s="177"/>
      <c r="B82" s="178"/>
      <c r="C82" s="179" t="s">
        <v>133</v>
      </c>
      <c r="D82" s="180" t="s">
        <v>58</v>
      </c>
      <c r="E82" s="180" t="s">
        <v>54</v>
      </c>
      <c r="F82" s="180" t="s">
        <v>55</v>
      </c>
      <c r="G82" s="180" t="s">
        <v>134</v>
      </c>
      <c r="H82" s="180" t="s">
        <v>135</v>
      </c>
      <c r="I82" s="180" t="s">
        <v>136</v>
      </c>
      <c r="J82" s="180" t="s">
        <v>124</v>
      </c>
      <c r="K82" s="181" t="s">
        <v>137</v>
      </c>
      <c r="L82" s="182"/>
      <c r="M82" s="92" t="s">
        <v>19</v>
      </c>
      <c r="N82" s="93" t="s">
        <v>43</v>
      </c>
      <c r="O82" s="93" t="s">
        <v>138</v>
      </c>
      <c r="P82" s="93" t="s">
        <v>139</v>
      </c>
      <c r="Q82" s="93" t="s">
        <v>140</v>
      </c>
      <c r="R82" s="93" t="s">
        <v>141</v>
      </c>
      <c r="S82" s="93" t="s">
        <v>142</v>
      </c>
      <c r="T82" s="93" t="s">
        <v>143</v>
      </c>
      <c r="U82" s="94" t="s">
        <v>144</v>
      </c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7"/>
      <c r="B83" s="38"/>
      <c r="C83" s="99" t="s">
        <v>145</v>
      </c>
      <c r="D83" s="39"/>
      <c r="E83" s="39"/>
      <c r="F83" s="39"/>
      <c r="G83" s="39"/>
      <c r="H83" s="39"/>
      <c r="I83" s="39"/>
      <c r="J83" s="183">
        <f>BK83</f>
        <v>0</v>
      </c>
      <c r="K83" s="39"/>
      <c r="L83" s="43"/>
      <c r="M83" s="95"/>
      <c r="N83" s="184"/>
      <c r="O83" s="96"/>
      <c r="P83" s="185">
        <f>P84+P97+P102+P107</f>
        <v>0</v>
      </c>
      <c r="Q83" s="96"/>
      <c r="R83" s="185">
        <f>R84+R97+R102+R107</f>
        <v>0</v>
      </c>
      <c r="S83" s="96"/>
      <c r="T83" s="185">
        <f>T84+T97+T102+T107</f>
        <v>0</v>
      </c>
      <c r="U83" s="9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16" t="s">
        <v>72</v>
      </c>
      <c r="AU83" s="16" t="s">
        <v>125</v>
      </c>
      <c r="BK83" s="186">
        <f>BK84+BK97+BK102+BK107</f>
        <v>0</v>
      </c>
    </row>
    <row r="84" s="12" customFormat="1" ht="25.92" customHeight="1">
      <c r="A84" s="12"/>
      <c r="B84" s="187"/>
      <c r="C84" s="188"/>
      <c r="D84" s="189" t="s">
        <v>72</v>
      </c>
      <c r="E84" s="190" t="s">
        <v>78</v>
      </c>
      <c r="F84" s="190" t="s">
        <v>117</v>
      </c>
      <c r="G84" s="188"/>
      <c r="H84" s="188"/>
      <c r="I84" s="191"/>
      <c r="J84" s="192">
        <f>BK84</f>
        <v>0</v>
      </c>
      <c r="K84" s="188"/>
      <c r="L84" s="193"/>
      <c r="M84" s="194"/>
      <c r="N84" s="195"/>
      <c r="O84" s="195"/>
      <c r="P84" s="196">
        <f>SUM(P85:P96)</f>
        <v>0</v>
      </c>
      <c r="Q84" s="195"/>
      <c r="R84" s="196">
        <f>SUM(R85:R96)</f>
        <v>0</v>
      </c>
      <c r="S84" s="195"/>
      <c r="T84" s="196">
        <f>SUM(T85:T96)</f>
        <v>0</v>
      </c>
      <c r="U84" s="197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8" t="s">
        <v>81</v>
      </c>
      <c r="AT84" s="199" t="s">
        <v>72</v>
      </c>
      <c r="AU84" s="199" t="s">
        <v>73</v>
      </c>
      <c r="AY84" s="198" t="s">
        <v>148</v>
      </c>
      <c r="BK84" s="200">
        <f>SUM(BK85:BK96)</f>
        <v>0</v>
      </c>
    </row>
    <row r="85" s="2" customFormat="1" ht="24.15" customHeight="1">
      <c r="A85" s="37"/>
      <c r="B85" s="38"/>
      <c r="C85" s="201" t="s">
        <v>81</v>
      </c>
      <c r="D85" s="201" t="s">
        <v>149</v>
      </c>
      <c r="E85" s="202" t="s">
        <v>660</v>
      </c>
      <c r="F85" s="203" t="s">
        <v>661</v>
      </c>
      <c r="G85" s="204" t="s">
        <v>152</v>
      </c>
      <c r="H85" s="205">
        <v>1</v>
      </c>
      <c r="I85" s="206"/>
      <c r="J85" s="207">
        <f>ROUND(I85*H85,2)</f>
        <v>0</v>
      </c>
      <c r="K85" s="203" t="s">
        <v>19</v>
      </c>
      <c r="L85" s="43"/>
      <c r="M85" s="208" t="s">
        <v>19</v>
      </c>
      <c r="N85" s="209" t="s">
        <v>46</v>
      </c>
      <c r="O85" s="84"/>
      <c r="P85" s="210">
        <f>O85*H85</f>
        <v>0</v>
      </c>
      <c r="Q85" s="210">
        <v>0</v>
      </c>
      <c r="R85" s="210">
        <f>Q85*H85</f>
        <v>0</v>
      </c>
      <c r="S85" s="210">
        <v>0</v>
      </c>
      <c r="T85" s="210">
        <f>S85*H85</f>
        <v>0</v>
      </c>
      <c r="U85" s="211" t="s">
        <v>19</v>
      </c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12" t="s">
        <v>153</v>
      </c>
      <c r="AT85" s="212" t="s">
        <v>149</v>
      </c>
      <c r="AU85" s="212" t="s">
        <v>81</v>
      </c>
      <c r="AY85" s="16" t="s">
        <v>148</v>
      </c>
      <c r="BE85" s="213">
        <f>IF(N85="základní",J85,0)</f>
        <v>0</v>
      </c>
      <c r="BF85" s="213">
        <f>IF(N85="snížená",J85,0)</f>
        <v>0</v>
      </c>
      <c r="BG85" s="213">
        <f>IF(N85="zákl. přenesená",J85,0)</f>
        <v>0</v>
      </c>
      <c r="BH85" s="213">
        <f>IF(N85="sníž. přenesená",J85,0)</f>
        <v>0</v>
      </c>
      <c r="BI85" s="213">
        <f>IF(N85="nulová",J85,0)</f>
        <v>0</v>
      </c>
      <c r="BJ85" s="16" t="s">
        <v>153</v>
      </c>
      <c r="BK85" s="213">
        <f>ROUND(I85*H85,2)</f>
        <v>0</v>
      </c>
      <c r="BL85" s="16" t="s">
        <v>153</v>
      </c>
      <c r="BM85" s="212" t="s">
        <v>662</v>
      </c>
    </row>
    <row r="86" s="2" customFormat="1">
      <c r="A86" s="37"/>
      <c r="B86" s="38"/>
      <c r="C86" s="39"/>
      <c r="D86" s="214" t="s">
        <v>155</v>
      </c>
      <c r="E86" s="39"/>
      <c r="F86" s="215" t="s">
        <v>661</v>
      </c>
      <c r="G86" s="39"/>
      <c r="H86" s="39"/>
      <c r="I86" s="216"/>
      <c r="J86" s="39"/>
      <c r="K86" s="39"/>
      <c r="L86" s="43"/>
      <c r="M86" s="217"/>
      <c r="N86" s="218"/>
      <c r="O86" s="84"/>
      <c r="P86" s="84"/>
      <c r="Q86" s="84"/>
      <c r="R86" s="84"/>
      <c r="S86" s="84"/>
      <c r="T86" s="84"/>
      <c r="U86" s="85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155</v>
      </c>
      <c r="AU86" s="16" t="s">
        <v>81</v>
      </c>
    </row>
    <row r="87" s="2" customFormat="1" ht="24.15" customHeight="1">
      <c r="A87" s="37"/>
      <c r="B87" s="38"/>
      <c r="C87" s="201" t="s">
        <v>83</v>
      </c>
      <c r="D87" s="201" t="s">
        <v>149</v>
      </c>
      <c r="E87" s="202" t="s">
        <v>663</v>
      </c>
      <c r="F87" s="203" t="s">
        <v>664</v>
      </c>
      <c r="G87" s="204" t="s">
        <v>152</v>
      </c>
      <c r="H87" s="205">
        <v>1</v>
      </c>
      <c r="I87" s="206"/>
      <c r="J87" s="207">
        <f>ROUND(I87*H87,2)</f>
        <v>0</v>
      </c>
      <c r="K87" s="203" t="s">
        <v>19</v>
      </c>
      <c r="L87" s="43"/>
      <c r="M87" s="208" t="s">
        <v>19</v>
      </c>
      <c r="N87" s="209" t="s">
        <v>46</v>
      </c>
      <c r="O87" s="84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0">
        <f>S87*H87</f>
        <v>0</v>
      </c>
      <c r="U87" s="211" t="s">
        <v>19</v>
      </c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2" t="s">
        <v>153</v>
      </c>
      <c r="AT87" s="212" t="s">
        <v>149</v>
      </c>
      <c r="AU87" s="212" t="s">
        <v>81</v>
      </c>
      <c r="AY87" s="16" t="s">
        <v>148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16" t="s">
        <v>153</v>
      </c>
      <c r="BK87" s="213">
        <f>ROUND(I87*H87,2)</f>
        <v>0</v>
      </c>
      <c r="BL87" s="16" t="s">
        <v>153</v>
      </c>
      <c r="BM87" s="212" t="s">
        <v>665</v>
      </c>
    </row>
    <row r="88" s="2" customFormat="1">
      <c r="A88" s="37"/>
      <c r="B88" s="38"/>
      <c r="C88" s="39"/>
      <c r="D88" s="214" t="s">
        <v>155</v>
      </c>
      <c r="E88" s="39"/>
      <c r="F88" s="215" t="s">
        <v>664</v>
      </c>
      <c r="G88" s="39"/>
      <c r="H88" s="39"/>
      <c r="I88" s="216"/>
      <c r="J88" s="39"/>
      <c r="K88" s="39"/>
      <c r="L88" s="43"/>
      <c r="M88" s="217"/>
      <c r="N88" s="218"/>
      <c r="O88" s="84"/>
      <c r="P88" s="84"/>
      <c r="Q88" s="84"/>
      <c r="R88" s="84"/>
      <c r="S88" s="84"/>
      <c r="T88" s="84"/>
      <c r="U88" s="85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155</v>
      </c>
      <c r="AU88" s="16" t="s">
        <v>81</v>
      </c>
    </row>
    <row r="89" s="2" customFormat="1" ht="24.15" customHeight="1">
      <c r="A89" s="37"/>
      <c r="B89" s="38"/>
      <c r="C89" s="201" t="s">
        <v>159</v>
      </c>
      <c r="D89" s="201" t="s">
        <v>149</v>
      </c>
      <c r="E89" s="202" t="s">
        <v>666</v>
      </c>
      <c r="F89" s="203" t="s">
        <v>667</v>
      </c>
      <c r="G89" s="204" t="s">
        <v>152</v>
      </c>
      <c r="H89" s="205">
        <v>1</v>
      </c>
      <c r="I89" s="206"/>
      <c r="J89" s="207">
        <f>ROUND(I89*H89,2)</f>
        <v>0</v>
      </c>
      <c r="K89" s="203" t="s">
        <v>19</v>
      </c>
      <c r="L89" s="43"/>
      <c r="M89" s="208" t="s">
        <v>19</v>
      </c>
      <c r="N89" s="209" t="s">
        <v>46</v>
      </c>
      <c r="O89" s="84"/>
      <c r="P89" s="210">
        <f>O89*H89</f>
        <v>0</v>
      </c>
      <c r="Q89" s="210">
        <v>0</v>
      </c>
      <c r="R89" s="210">
        <f>Q89*H89</f>
        <v>0</v>
      </c>
      <c r="S89" s="210">
        <v>0</v>
      </c>
      <c r="T89" s="210">
        <f>S89*H89</f>
        <v>0</v>
      </c>
      <c r="U89" s="211" t="s">
        <v>19</v>
      </c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2" t="s">
        <v>153</v>
      </c>
      <c r="AT89" s="212" t="s">
        <v>149</v>
      </c>
      <c r="AU89" s="212" t="s">
        <v>81</v>
      </c>
      <c r="AY89" s="16" t="s">
        <v>148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6" t="s">
        <v>153</v>
      </c>
      <c r="BK89" s="213">
        <f>ROUND(I89*H89,2)</f>
        <v>0</v>
      </c>
      <c r="BL89" s="16" t="s">
        <v>153</v>
      </c>
      <c r="BM89" s="212" t="s">
        <v>668</v>
      </c>
    </row>
    <row r="90" s="2" customFormat="1">
      <c r="A90" s="37"/>
      <c r="B90" s="38"/>
      <c r="C90" s="39"/>
      <c r="D90" s="214" t="s">
        <v>155</v>
      </c>
      <c r="E90" s="39"/>
      <c r="F90" s="215" t="s">
        <v>667</v>
      </c>
      <c r="G90" s="39"/>
      <c r="H90" s="39"/>
      <c r="I90" s="216"/>
      <c r="J90" s="39"/>
      <c r="K90" s="39"/>
      <c r="L90" s="43"/>
      <c r="M90" s="217"/>
      <c r="N90" s="218"/>
      <c r="O90" s="84"/>
      <c r="P90" s="84"/>
      <c r="Q90" s="84"/>
      <c r="R90" s="84"/>
      <c r="S90" s="84"/>
      <c r="T90" s="84"/>
      <c r="U90" s="85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155</v>
      </c>
      <c r="AU90" s="16" t="s">
        <v>81</v>
      </c>
    </row>
    <row r="91" s="2" customFormat="1" ht="37.8" customHeight="1">
      <c r="A91" s="37"/>
      <c r="B91" s="38"/>
      <c r="C91" s="201" t="s">
        <v>153</v>
      </c>
      <c r="D91" s="201" t="s">
        <v>149</v>
      </c>
      <c r="E91" s="202" t="s">
        <v>669</v>
      </c>
      <c r="F91" s="203" t="s">
        <v>670</v>
      </c>
      <c r="G91" s="204" t="s">
        <v>152</v>
      </c>
      <c r="H91" s="205">
        <v>1</v>
      </c>
      <c r="I91" s="206"/>
      <c r="J91" s="207">
        <f>ROUND(I91*H91,2)</f>
        <v>0</v>
      </c>
      <c r="K91" s="203" t="s">
        <v>19</v>
      </c>
      <c r="L91" s="43"/>
      <c r="M91" s="208" t="s">
        <v>19</v>
      </c>
      <c r="N91" s="209" t="s">
        <v>46</v>
      </c>
      <c r="O91" s="84"/>
      <c r="P91" s="210">
        <f>O91*H91</f>
        <v>0</v>
      </c>
      <c r="Q91" s="210">
        <v>0</v>
      </c>
      <c r="R91" s="210">
        <f>Q91*H91</f>
        <v>0</v>
      </c>
      <c r="S91" s="210">
        <v>0</v>
      </c>
      <c r="T91" s="210">
        <f>S91*H91</f>
        <v>0</v>
      </c>
      <c r="U91" s="211" t="s">
        <v>19</v>
      </c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2" t="s">
        <v>153</v>
      </c>
      <c r="AT91" s="212" t="s">
        <v>149</v>
      </c>
      <c r="AU91" s="212" t="s">
        <v>81</v>
      </c>
      <c r="AY91" s="16" t="s">
        <v>148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6" t="s">
        <v>153</v>
      </c>
      <c r="BK91" s="213">
        <f>ROUND(I91*H91,2)</f>
        <v>0</v>
      </c>
      <c r="BL91" s="16" t="s">
        <v>153</v>
      </c>
      <c r="BM91" s="212" t="s">
        <v>671</v>
      </c>
    </row>
    <row r="92" s="2" customFormat="1">
      <c r="A92" s="37"/>
      <c r="B92" s="38"/>
      <c r="C92" s="39"/>
      <c r="D92" s="214" t="s">
        <v>155</v>
      </c>
      <c r="E92" s="39"/>
      <c r="F92" s="215" t="s">
        <v>670</v>
      </c>
      <c r="G92" s="39"/>
      <c r="H92" s="39"/>
      <c r="I92" s="216"/>
      <c r="J92" s="39"/>
      <c r="K92" s="39"/>
      <c r="L92" s="43"/>
      <c r="M92" s="217"/>
      <c r="N92" s="218"/>
      <c r="O92" s="84"/>
      <c r="P92" s="84"/>
      <c r="Q92" s="84"/>
      <c r="R92" s="84"/>
      <c r="S92" s="84"/>
      <c r="T92" s="84"/>
      <c r="U92" s="85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155</v>
      </c>
      <c r="AU92" s="16" t="s">
        <v>81</v>
      </c>
    </row>
    <row r="93" s="2" customFormat="1" ht="37.8" customHeight="1">
      <c r="A93" s="37"/>
      <c r="B93" s="38"/>
      <c r="C93" s="201" t="s">
        <v>170</v>
      </c>
      <c r="D93" s="201" t="s">
        <v>149</v>
      </c>
      <c r="E93" s="202" t="s">
        <v>672</v>
      </c>
      <c r="F93" s="203" t="s">
        <v>673</v>
      </c>
      <c r="G93" s="204" t="s">
        <v>152</v>
      </c>
      <c r="H93" s="205">
        <v>1</v>
      </c>
      <c r="I93" s="206"/>
      <c r="J93" s="207">
        <f>ROUND(I93*H93,2)</f>
        <v>0</v>
      </c>
      <c r="K93" s="203" t="s">
        <v>19</v>
      </c>
      <c r="L93" s="43"/>
      <c r="M93" s="208" t="s">
        <v>19</v>
      </c>
      <c r="N93" s="209" t="s">
        <v>46</v>
      </c>
      <c r="O93" s="84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0">
        <f>S93*H93</f>
        <v>0</v>
      </c>
      <c r="U93" s="211" t="s">
        <v>19</v>
      </c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2" t="s">
        <v>153</v>
      </c>
      <c r="AT93" s="212" t="s">
        <v>149</v>
      </c>
      <c r="AU93" s="212" t="s">
        <v>81</v>
      </c>
      <c r="AY93" s="16" t="s">
        <v>148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6" t="s">
        <v>153</v>
      </c>
      <c r="BK93" s="213">
        <f>ROUND(I93*H93,2)</f>
        <v>0</v>
      </c>
      <c r="BL93" s="16" t="s">
        <v>153</v>
      </c>
      <c r="BM93" s="212" t="s">
        <v>674</v>
      </c>
    </row>
    <row r="94" s="2" customFormat="1">
      <c r="A94" s="37"/>
      <c r="B94" s="38"/>
      <c r="C94" s="39"/>
      <c r="D94" s="214" t="s">
        <v>155</v>
      </c>
      <c r="E94" s="39"/>
      <c r="F94" s="215" t="s">
        <v>673</v>
      </c>
      <c r="G94" s="39"/>
      <c r="H94" s="39"/>
      <c r="I94" s="216"/>
      <c r="J94" s="39"/>
      <c r="K94" s="39"/>
      <c r="L94" s="43"/>
      <c r="M94" s="217"/>
      <c r="N94" s="218"/>
      <c r="O94" s="84"/>
      <c r="P94" s="84"/>
      <c r="Q94" s="84"/>
      <c r="R94" s="84"/>
      <c r="S94" s="84"/>
      <c r="T94" s="84"/>
      <c r="U94" s="85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155</v>
      </c>
      <c r="AU94" s="16" t="s">
        <v>81</v>
      </c>
    </row>
    <row r="95" s="2" customFormat="1" ht="37.8" customHeight="1">
      <c r="A95" s="37"/>
      <c r="B95" s="38"/>
      <c r="C95" s="201" t="s">
        <v>175</v>
      </c>
      <c r="D95" s="201" t="s">
        <v>149</v>
      </c>
      <c r="E95" s="202" t="s">
        <v>675</v>
      </c>
      <c r="F95" s="203" t="s">
        <v>676</v>
      </c>
      <c r="G95" s="204" t="s">
        <v>152</v>
      </c>
      <c r="H95" s="205">
        <v>1</v>
      </c>
      <c r="I95" s="206"/>
      <c r="J95" s="207">
        <f>ROUND(I95*H95,2)</f>
        <v>0</v>
      </c>
      <c r="K95" s="203" t="s">
        <v>19</v>
      </c>
      <c r="L95" s="43"/>
      <c r="M95" s="208" t="s">
        <v>19</v>
      </c>
      <c r="N95" s="209" t="s">
        <v>46</v>
      </c>
      <c r="O95" s="84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0">
        <f>S95*H95</f>
        <v>0</v>
      </c>
      <c r="U95" s="211" t="s">
        <v>19</v>
      </c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2" t="s">
        <v>153</v>
      </c>
      <c r="AT95" s="212" t="s">
        <v>149</v>
      </c>
      <c r="AU95" s="212" t="s">
        <v>81</v>
      </c>
      <c r="AY95" s="16" t="s">
        <v>148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6" t="s">
        <v>153</v>
      </c>
      <c r="BK95" s="213">
        <f>ROUND(I95*H95,2)</f>
        <v>0</v>
      </c>
      <c r="BL95" s="16" t="s">
        <v>153</v>
      </c>
      <c r="BM95" s="212" t="s">
        <v>677</v>
      </c>
    </row>
    <row r="96" s="2" customFormat="1">
      <c r="A96" s="37"/>
      <c r="B96" s="38"/>
      <c r="C96" s="39"/>
      <c r="D96" s="214" t="s">
        <v>155</v>
      </c>
      <c r="E96" s="39"/>
      <c r="F96" s="215" t="s">
        <v>676</v>
      </c>
      <c r="G96" s="39"/>
      <c r="H96" s="39"/>
      <c r="I96" s="216"/>
      <c r="J96" s="39"/>
      <c r="K96" s="39"/>
      <c r="L96" s="43"/>
      <c r="M96" s="217"/>
      <c r="N96" s="218"/>
      <c r="O96" s="84"/>
      <c r="P96" s="84"/>
      <c r="Q96" s="84"/>
      <c r="R96" s="84"/>
      <c r="S96" s="84"/>
      <c r="T96" s="84"/>
      <c r="U96" s="85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155</v>
      </c>
      <c r="AU96" s="16" t="s">
        <v>81</v>
      </c>
    </row>
    <row r="97" s="12" customFormat="1" ht="25.92" customHeight="1">
      <c r="A97" s="12"/>
      <c r="B97" s="187"/>
      <c r="C97" s="188"/>
      <c r="D97" s="189" t="s">
        <v>72</v>
      </c>
      <c r="E97" s="190" t="s">
        <v>84</v>
      </c>
      <c r="F97" s="190" t="s">
        <v>678</v>
      </c>
      <c r="G97" s="188"/>
      <c r="H97" s="188"/>
      <c r="I97" s="191"/>
      <c r="J97" s="192">
        <f>BK97</f>
        <v>0</v>
      </c>
      <c r="K97" s="188"/>
      <c r="L97" s="193"/>
      <c r="M97" s="194"/>
      <c r="N97" s="195"/>
      <c r="O97" s="195"/>
      <c r="P97" s="196">
        <f>SUM(P98:P101)</f>
        <v>0</v>
      </c>
      <c r="Q97" s="195"/>
      <c r="R97" s="196">
        <f>SUM(R98:R101)</f>
        <v>0</v>
      </c>
      <c r="S97" s="195"/>
      <c r="T97" s="196">
        <f>SUM(T98:T101)</f>
        <v>0</v>
      </c>
      <c r="U97" s="197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8" t="s">
        <v>81</v>
      </c>
      <c r="AT97" s="199" t="s">
        <v>72</v>
      </c>
      <c r="AU97" s="199" t="s">
        <v>73</v>
      </c>
      <c r="AY97" s="198" t="s">
        <v>148</v>
      </c>
      <c r="BK97" s="200">
        <f>SUM(BK98:BK101)</f>
        <v>0</v>
      </c>
    </row>
    <row r="98" s="2" customFormat="1" ht="16.5" customHeight="1">
      <c r="A98" s="37"/>
      <c r="B98" s="38"/>
      <c r="C98" s="201" t="s">
        <v>181</v>
      </c>
      <c r="D98" s="201" t="s">
        <v>149</v>
      </c>
      <c r="E98" s="202" t="s">
        <v>679</v>
      </c>
      <c r="F98" s="203" t="s">
        <v>680</v>
      </c>
      <c r="G98" s="204" t="s">
        <v>163</v>
      </c>
      <c r="H98" s="205">
        <v>1</v>
      </c>
      <c r="I98" s="206"/>
      <c r="J98" s="207">
        <f>ROUND(I98*H98,2)</f>
        <v>0</v>
      </c>
      <c r="K98" s="203" t="s">
        <v>19</v>
      </c>
      <c r="L98" s="43"/>
      <c r="M98" s="208" t="s">
        <v>19</v>
      </c>
      <c r="N98" s="209" t="s">
        <v>46</v>
      </c>
      <c r="O98" s="84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0">
        <f>S98*H98</f>
        <v>0</v>
      </c>
      <c r="U98" s="211" t="s">
        <v>19</v>
      </c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2" t="s">
        <v>153</v>
      </c>
      <c r="AT98" s="212" t="s">
        <v>149</v>
      </c>
      <c r="AU98" s="212" t="s">
        <v>81</v>
      </c>
      <c r="AY98" s="16" t="s">
        <v>148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6" t="s">
        <v>153</v>
      </c>
      <c r="BK98" s="213">
        <f>ROUND(I98*H98,2)</f>
        <v>0</v>
      </c>
      <c r="BL98" s="16" t="s">
        <v>153</v>
      </c>
      <c r="BM98" s="212" t="s">
        <v>681</v>
      </c>
    </row>
    <row r="99" s="2" customFormat="1">
      <c r="A99" s="37"/>
      <c r="B99" s="38"/>
      <c r="C99" s="39"/>
      <c r="D99" s="214" t="s">
        <v>155</v>
      </c>
      <c r="E99" s="39"/>
      <c r="F99" s="215" t="s">
        <v>680</v>
      </c>
      <c r="G99" s="39"/>
      <c r="H99" s="39"/>
      <c r="I99" s="216"/>
      <c r="J99" s="39"/>
      <c r="K99" s="39"/>
      <c r="L99" s="43"/>
      <c r="M99" s="217"/>
      <c r="N99" s="218"/>
      <c r="O99" s="84"/>
      <c r="P99" s="84"/>
      <c r="Q99" s="84"/>
      <c r="R99" s="84"/>
      <c r="S99" s="84"/>
      <c r="T99" s="84"/>
      <c r="U99" s="85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155</v>
      </c>
      <c r="AU99" s="16" t="s">
        <v>81</v>
      </c>
    </row>
    <row r="100" s="2" customFormat="1" ht="24.15" customHeight="1">
      <c r="A100" s="37"/>
      <c r="B100" s="38"/>
      <c r="C100" s="201" t="s">
        <v>168</v>
      </c>
      <c r="D100" s="201" t="s">
        <v>149</v>
      </c>
      <c r="E100" s="202" t="s">
        <v>682</v>
      </c>
      <c r="F100" s="203" t="s">
        <v>683</v>
      </c>
      <c r="G100" s="204" t="s">
        <v>163</v>
      </c>
      <c r="H100" s="205">
        <v>1</v>
      </c>
      <c r="I100" s="206"/>
      <c r="J100" s="207">
        <f>ROUND(I100*H100,2)</f>
        <v>0</v>
      </c>
      <c r="K100" s="203" t="s">
        <v>19</v>
      </c>
      <c r="L100" s="43"/>
      <c r="M100" s="208" t="s">
        <v>19</v>
      </c>
      <c r="N100" s="209" t="s">
        <v>46</v>
      </c>
      <c r="O100" s="84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0">
        <f>S100*H100</f>
        <v>0</v>
      </c>
      <c r="U100" s="211" t="s">
        <v>19</v>
      </c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2" t="s">
        <v>153</v>
      </c>
      <c r="AT100" s="212" t="s">
        <v>149</v>
      </c>
      <c r="AU100" s="212" t="s">
        <v>81</v>
      </c>
      <c r="AY100" s="16" t="s">
        <v>148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6" t="s">
        <v>153</v>
      </c>
      <c r="BK100" s="213">
        <f>ROUND(I100*H100,2)</f>
        <v>0</v>
      </c>
      <c r="BL100" s="16" t="s">
        <v>153</v>
      </c>
      <c r="BM100" s="212" t="s">
        <v>684</v>
      </c>
    </row>
    <row r="101" s="2" customFormat="1">
      <c r="A101" s="37"/>
      <c r="B101" s="38"/>
      <c r="C101" s="39"/>
      <c r="D101" s="214" t="s">
        <v>155</v>
      </c>
      <c r="E101" s="39"/>
      <c r="F101" s="215" t="s">
        <v>683</v>
      </c>
      <c r="G101" s="39"/>
      <c r="H101" s="39"/>
      <c r="I101" s="216"/>
      <c r="J101" s="39"/>
      <c r="K101" s="39"/>
      <c r="L101" s="43"/>
      <c r="M101" s="217"/>
      <c r="N101" s="218"/>
      <c r="O101" s="84"/>
      <c r="P101" s="84"/>
      <c r="Q101" s="84"/>
      <c r="R101" s="84"/>
      <c r="S101" s="84"/>
      <c r="T101" s="84"/>
      <c r="U101" s="85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155</v>
      </c>
      <c r="AU101" s="16" t="s">
        <v>81</v>
      </c>
    </row>
    <row r="102" s="12" customFormat="1" ht="25.92" customHeight="1">
      <c r="A102" s="12"/>
      <c r="B102" s="187"/>
      <c r="C102" s="188"/>
      <c r="D102" s="189" t="s">
        <v>72</v>
      </c>
      <c r="E102" s="190" t="s">
        <v>87</v>
      </c>
      <c r="F102" s="190" t="s">
        <v>685</v>
      </c>
      <c r="G102" s="188"/>
      <c r="H102" s="188"/>
      <c r="I102" s="191"/>
      <c r="J102" s="192">
        <f>BK102</f>
        <v>0</v>
      </c>
      <c r="K102" s="188"/>
      <c r="L102" s="193"/>
      <c r="M102" s="194"/>
      <c r="N102" s="195"/>
      <c r="O102" s="195"/>
      <c r="P102" s="196">
        <f>SUM(P103:P106)</f>
        <v>0</v>
      </c>
      <c r="Q102" s="195"/>
      <c r="R102" s="196">
        <f>SUM(R103:R106)</f>
        <v>0</v>
      </c>
      <c r="S102" s="195"/>
      <c r="T102" s="196">
        <f>SUM(T103:T106)</f>
        <v>0</v>
      </c>
      <c r="U102" s="197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8" t="s">
        <v>81</v>
      </c>
      <c r="AT102" s="199" t="s">
        <v>72</v>
      </c>
      <c r="AU102" s="199" t="s">
        <v>73</v>
      </c>
      <c r="AY102" s="198" t="s">
        <v>148</v>
      </c>
      <c r="BK102" s="200">
        <f>SUM(BK103:BK106)</f>
        <v>0</v>
      </c>
    </row>
    <row r="103" s="2" customFormat="1" ht="76.35" customHeight="1">
      <c r="A103" s="37"/>
      <c r="B103" s="38"/>
      <c r="C103" s="201" t="s">
        <v>192</v>
      </c>
      <c r="D103" s="201" t="s">
        <v>149</v>
      </c>
      <c r="E103" s="202" t="s">
        <v>686</v>
      </c>
      <c r="F103" s="203" t="s">
        <v>687</v>
      </c>
      <c r="G103" s="204" t="s">
        <v>152</v>
      </c>
      <c r="H103" s="205">
        <v>1</v>
      </c>
      <c r="I103" s="206"/>
      <c r="J103" s="207">
        <f>ROUND(I103*H103,2)</f>
        <v>0</v>
      </c>
      <c r="K103" s="203" t="s">
        <v>19</v>
      </c>
      <c r="L103" s="43"/>
      <c r="M103" s="208" t="s">
        <v>19</v>
      </c>
      <c r="N103" s="209" t="s">
        <v>46</v>
      </c>
      <c r="O103" s="84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0">
        <f>S103*H103</f>
        <v>0</v>
      </c>
      <c r="U103" s="211" t="s">
        <v>19</v>
      </c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2" t="s">
        <v>153</v>
      </c>
      <c r="AT103" s="212" t="s">
        <v>149</v>
      </c>
      <c r="AU103" s="212" t="s">
        <v>81</v>
      </c>
      <c r="AY103" s="16" t="s">
        <v>148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6" t="s">
        <v>153</v>
      </c>
      <c r="BK103" s="213">
        <f>ROUND(I103*H103,2)</f>
        <v>0</v>
      </c>
      <c r="BL103" s="16" t="s">
        <v>153</v>
      </c>
      <c r="BM103" s="212" t="s">
        <v>688</v>
      </c>
    </row>
    <row r="104" s="2" customFormat="1">
      <c r="A104" s="37"/>
      <c r="B104" s="38"/>
      <c r="C104" s="39"/>
      <c r="D104" s="214" t="s">
        <v>155</v>
      </c>
      <c r="E104" s="39"/>
      <c r="F104" s="215" t="s">
        <v>689</v>
      </c>
      <c r="G104" s="39"/>
      <c r="H104" s="39"/>
      <c r="I104" s="216"/>
      <c r="J104" s="39"/>
      <c r="K104" s="39"/>
      <c r="L104" s="43"/>
      <c r="M104" s="217"/>
      <c r="N104" s="218"/>
      <c r="O104" s="84"/>
      <c r="P104" s="84"/>
      <c r="Q104" s="84"/>
      <c r="R104" s="84"/>
      <c r="S104" s="84"/>
      <c r="T104" s="84"/>
      <c r="U104" s="85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155</v>
      </c>
      <c r="AU104" s="16" t="s">
        <v>81</v>
      </c>
    </row>
    <row r="105" s="2" customFormat="1" ht="24.15" customHeight="1">
      <c r="A105" s="37"/>
      <c r="B105" s="38"/>
      <c r="C105" s="201" t="s">
        <v>108</v>
      </c>
      <c r="D105" s="201" t="s">
        <v>149</v>
      </c>
      <c r="E105" s="202" t="s">
        <v>690</v>
      </c>
      <c r="F105" s="203" t="s">
        <v>691</v>
      </c>
      <c r="G105" s="204" t="s">
        <v>152</v>
      </c>
      <c r="H105" s="205">
        <v>1</v>
      </c>
      <c r="I105" s="206"/>
      <c r="J105" s="207">
        <f>ROUND(I105*H105,2)</f>
        <v>0</v>
      </c>
      <c r="K105" s="203" t="s">
        <v>19</v>
      </c>
      <c r="L105" s="43"/>
      <c r="M105" s="208" t="s">
        <v>19</v>
      </c>
      <c r="N105" s="209" t="s">
        <v>46</v>
      </c>
      <c r="O105" s="84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0">
        <f>S105*H105</f>
        <v>0</v>
      </c>
      <c r="U105" s="211" t="s">
        <v>19</v>
      </c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2" t="s">
        <v>153</v>
      </c>
      <c r="AT105" s="212" t="s">
        <v>149</v>
      </c>
      <c r="AU105" s="212" t="s">
        <v>81</v>
      </c>
      <c r="AY105" s="16" t="s">
        <v>148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6" t="s">
        <v>153</v>
      </c>
      <c r="BK105" s="213">
        <f>ROUND(I105*H105,2)</f>
        <v>0</v>
      </c>
      <c r="BL105" s="16" t="s">
        <v>153</v>
      </c>
      <c r="BM105" s="212" t="s">
        <v>692</v>
      </c>
    </row>
    <row r="106" s="2" customFormat="1">
      <c r="A106" s="37"/>
      <c r="B106" s="38"/>
      <c r="C106" s="39"/>
      <c r="D106" s="214" t="s">
        <v>155</v>
      </c>
      <c r="E106" s="39"/>
      <c r="F106" s="215" t="s">
        <v>691</v>
      </c>
      <c r="G106" s="39"/>
      <c r="H106" s="39"/>
      <c r="I106" s="216"/>
      <c r="J106" s="39"/>
      <c r="K106" s="39"/>
      <c r="L106" s="43"/>
      <c r="M106" s="217"/>
      <c r="N106" s="218"/>
      <c r="O106" s="84"/>
      <c r="P106" s="84"/>
      <c r="Q106" s="84"/>
      <c r="R106" s="84"/>
      <c r="S106" s="84"/>
      <c r="T106" s="84"/>
      <c r="U106" s="85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155</v>
      </c>
      <c r="AU106" s="16" t="s">
        <v>81</v>
      </c>
    </row>
    <row r="107" s="12" customFormat="1" ht="25.92" customHeight="1">
      <c r="A107" s="12"/>
      <c r="B107" s="187"/>
      <c r="C107" s="188"/>
      <c r="D107" s="189" t="s">
        <v>72</v>
      </c>
      <c r="E107" s="190" t="s">
        <v>105</v>
      </c>
      <c r="F107" s="190" t="s">
        <v>693</v>
      </c>
      <c r="G107" s="188"/>
      <c r="H107" s="188"/>
      <c r="I107" s="191"/>
      <c r="J107" s="192">
        <f>BK107</f>
        <v>0</v>
      </c>
      <c r="K107" s="188"/>
      <c r="L107" s="193"/>
      <c r="M107" s="194"/>
      <c r="N107" s="195"/>
      <c r="O107" s="195"/>
      <c r="P107" s="196">
        <f>SUM(P108:P117)</f>
        <v>0</v>
      </c>
      <c r="Q107" s="195"/>
      <c r="R107" s="196">
        <f>SUM(R108:R117)</f>
        <v>0</v>
      </c>
      <c r="S107" s="195"/>
      <c r="T107" s="196">
        <f>SUM(T108:T117)</f>
        <v>0</v>
      </c>
      <c r="U107" s="197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8" t="s">
        <v>81</v>
      </c>
      <c r="AT107" s="199" t="s">
        <v>72</v>
      </c>
      <c r="AU107" s="199" t="s">
        <v>73</v>
      </c>
      <c r="AY107" s="198" t="s">
        <v>148</v>
      </c>
      <c r="BK107" s="200">
        <f>SUM(BK108:BK117)</f>
        <v>0</v>
      </c>
    </row>
    <row r="108" s="2" customFormat="1" ht="49.05" customHeight="1">
      <c r="A108" s="37"/>
      <c r="B108" s="38"/>
      <c r="C108" s="201" t="s">
        <v>111</v>
      </c>
      <c r="D108" s="201" t="s">
        <v>149</v>
      </c>
      <c r="E108" s="202" t="s">
        <v>694</v>
      </c>
      <c r="F108" s="203" t="s">
        <v>695</v>
      </c>
      <c r="G108" s="204" t="s">
        <v>152</v>
      </c>
      <c r="H108" s="205">
        <v>1</v>
      </c>
      <c r="I108" s="206"/>
      <c r="J108" s="207">
        <f>ROUND(I108*H108,2)</f>
        <v>0</v>
      </c>
      <c r="K108" s="203" t="s">
        <v>19</v>
      </c>
      <c r="L108" s="43"/>
      <c r="M108" s="208" t="s">
        <v>19</v>
      </c>
      <c r="N108" s="209" t="s">
        <v>46</v>
      </c>
      <c r="O108" s="84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0">
        <f>S108*H108</f>
        <v>0</v>
      </c>
      <c r="U108" s="211" t="s">
        <v>19</v>
      </c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2" t="s">
        <v>153</v>
      </c>
      <c r="AT108" s="212" t="s">
        <v>149</v>
      </c>
      <c r="AU108" s="212" t="s">
        <v>81</v>
      </c>
      <c r="AY108" s="16" t="s">
        <v>148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6" t="s">
        <v>153</v>
      </c>
      <c r="BK108" s="213">
        <f>ROUND(I108*H108,2)</f>
        <v>0</v>
      </c>
      <c r="BL108" s="16" t="s">
        <v>153</v>
      </c>
      <c r="BM108" s="212" t="s">
        <v>696</v>
      </c>
    </row>
    <row r="109" s="2" customFormat="1">
      <c r="A109" s="37"/>
      <c r="B109" s="38"/>
      <c r="C109" s="39"/>
      <c r="D109" s="214" t="s">
        <v>155</v>
      </c>
      <c r="E109" s="39"/>
      <c r="F109" s="215" t="s">
        <v>695</v>
      </c>
      <c r="G109" s="39"/>
      <c r="H109" s="39"/>
      <c r="I109" s="216"/>
      <c r="J109" s="39"/>
      <c r="K109" s="39"/>
      <c r="L109" s="43"/>
      <c r="M109" s="217"/>
      <c r="N109" s="218"/>
      <c r="O109" s="84"/>
      <c r="P109" s="84"/>
      <c r="Q109" s="84"/>
      <c r="R109" s="84"/>
      <c r="S109" s="84"/>
      <c r="T109" s="84"/>
      <c r="U109" s="85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155</v>
      </c>
      <c r="AU109" s="16" t="s">
        <v>81</v>
      </c>
    </row>
    <row r="110" s="2" customFormat="1" ht="62.7" customHeight="1">
      <c r="A110" s="37"/>
      <c r="B110" s="38"/>
      <c r="C110" s="201" t="s">
        <v>8</v>
      </c>
      <c r="D110" s="201" t="s">
        <v>149</v>
      </c>
      <c r="E110" s="202" t="s">
        <v>697</v>
      </c>
      <c r="F110" s="203" t="s">
        <v>698</v>
      </c>
      <c r="G110" s="204" t="s">
        <v>152</v>
      </c>
      <c r="H110" s="205">
        <v>1</v>
      </c>
      <c r="I110" s="206"/>
      <c r="J110" s="207">
        <f>ROUND(I110*H110,2)</f>
        <v>0</v>
      </c>
      <c r="K110" s="203" t="s">
        <v>19</v>
      </c>
      <c r="L110" s="43"/>
      <c r="M110" s="208" t="s">
        <v>19</v>
      </c>
      <c r="N110" s="209" t="s">
        <v>46</v>
      </c>
      <c r="O110" s="84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0">
        <f>S110*H110</f>
        <v>0</v>
      </c>
      <c r="U110" s="211" t="s">
        <v>19</v>
      </c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2" t="s">
        <v>153</v>
      </c>
      <c r="AT110" s="212" t="s">
        <v>149</v>
      </c>
      <c r="AU110" s="212" t="s">
        <v>81</v>
      </c>
      <c r="AY110" s="16" t="s">
        <v>148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6" t="s">
        <v>153</v>
      </c>
      <c r="BK110" s="213">
        <f>ROUND(I110*H110,2)</f>
        <v>0</v>
      </c>
      <c r="BL110" s="16" t="s">
        <v>153</v>
      </c>
      <c r="BM110" s="212" t="s">
        <v>699</v>
      </c>
    </row>
    <row r="111" s="2" customFormat="1">
      <c r="A111" s="37"/>
      <c r="B111" s="38"/>
      <c r="C111" s="39"/>
      <c r="D111" s="214" t="s">
        <v>155</v>
      </c>
      <c r="E111" s="39"/>
      <c r="F111" s="215" t="s">
        <v>698</v>
      </c>
      <c r="G111" s="39"/>
      <c r="H111" s="39"/>
      <c r="I111" s="216"/>
      <c r="J111" s="39"/>
      <c r="K111" s="39"/>
      <c r="L111" s="43"/>
      <c r="M111" s="217"/>
      <c r="N111" s="218"/>
      <c r="O111" s="84"/>
      <c r="P111" s="84"/>
      <c r="Q111" s="84"/>
      <c r="R111" s="84"/>
      <c r="S111" s="84"/>
      <c r="T111" s="84"/>
      <c r="U111" s="85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155</v>
      </c>
      <c r="AU111" s="16" t="s">
        <v>81</v>
      </c>
    </row>
    <row r="112" s="2" customFormat="1" ht="24.15" customHeight="1">
      <c r="A112" s="37"/>
      <c r="B112" s="38"/>
      <c r="C112" s="201" t="s">
        <v>210</v>
      </c>
      <c r="D112" s="201" t="s">
        <v>149</v>
      </c>
      <c r="E112" s="202" t="s">
        <v>700</v>
      </c>
      <c r="F112" s="203" t="s">
        <v>701</v>
      </c>
      <c r="G112" s="204" t="s">
        <v>152</v>
      </c>
      <c r="H112" s="205">
        <v>1</v>
      </c>
      <c r="I112" s="206"/>
      <c r="J112" s="207">
        <f>ROUND(I112*H112,2)</f>
        <v>0</v>
      </c>
      <c r="K112" s="203" t="s">
        <v>19</v>
      </c>
      <c r="L112" s="43"/>
      <c r="M112" s="208" t="s">
        <v>19</v>
      </c>
      <c r="N112" s="209" t="s">
        <v>46</v>
      </c>
      <c r="O112" s="84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0">
        <f>S112*H112</f>
        <v>0</v>
      </c>
      <c r="U112" s="211" t="s">
        <v>19</v>
      </c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2" t="s">
        <v>153</v>
      </c>
      <c r="AT112" s="212" t="s">
        <v>149</v>
      </c>
      <c r="AU112" s="212" t="s">
        <v>81</v>
      </c>
      <c r="AY112" s="16" t="s">
        <v>148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6" t="s">
        <v>153</v>
      </c>
      <c r="BK112" s="213">
        <f>ROUND(I112*H112,2)</f>
        <v>0</v>
      </c>
      <c r="BL112" s="16" t="s">
        <v>153</v>
      </c>
      <c r="BM112" s="212" t="s">
        <v>702</v>
      </c>
    </row>
    <row r="113" s="2" customFormat="1">
      <c r="A113" s="37"/>
      <c r="B113" s="38"/>
      <c r="C113" s="39"/>
      <c r="D113" s="214" t="s">
        <v>155</v>
      </c>
      <c r="E113" s="39"/>
      <c r="F113" s="215" t="s">
        <v>701</v>
      </c>
      <c r="G113" s="39"/>
      <c r="H113" s="39"/>
      <c r="I113" s="216"/>
      <c r="J113" s="39"/>
      <c r="K113" s="39"/>
      <c r="L113" s="43"/>
      <c r="M113" s="217"/>
      <c r="N113" s="218"/>
      <c r="O113" s="84"/>
      <c r="P113" s="84"/>
      <c r="Q113" s="84"/>
      <c r="R113" s="84"/>
      <c r="S113" s="84"/>
      <c r="T113" s="84"/>
      <c r="U113" s="85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155</v>
      </c>
      <c r="AU113" s="16" t="s">
        <v>81</v>
      </c>
    </row>
    <row r="114" s="2" customFormat="1" ht="16.5" customHeight="1">
      <c r="A114" s="37"/>
      <c r="B114" s="38"/>
      <c r="C114" s="201" t="s">
        <v>215</v>
      </c>
      <c r="D114" s="201" t="s">
        <v>149</v>
      </c>
      <c r="E114" s="202" t="s">
        <v>703</v>
      </c>
      <c r="F114" s="203" t="s">
        <v>704</v>
      </c>
      <c r="G114" s="204" t="s">
        <v>152</v>
      </c>
      <c r="H114" s="205">
        <v>1</v>
      </c>
      <c r="I114" s="206"/>
      <c r="J114" s="207">
        <f>ROUND(I114*H114,2)</f>
        <v>0</v>
      </c>
      <c r="K114" s="203" t="s">
        <v>19</v>
      </c>
      <c r="L114" s="43"/>
      <c r="M114" s="208" t="s">
        <v>19</v>
      </c>
      <c r="N114" s="209" t="s">
        <v>46</v>
      </c>
      <c r="O114" s="84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0">
        <f>S114*H114</f>
        <v>0</v>
      </c>
      <c r="U114" s="211" t="s">
        <v>19</v>
      </c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2" t="s">
        <v>153</v>
      </c>
      <c r="AT114" s="212" t="s">
        <v>149</v>
      </c>
      <c r="AU114" s="212" t="s">
        <v>81</v>
      </c>
      <c r="AY114" s="16" t="s">
        <v>148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6" t="s">
        <v>153</v>
      </c>
      <c r="BK114" s="213">
        <f>ROUND(I114*H114,2)</f>
        <v>0</v>
      </c>
      <c r="BL114" s="16" t="s">
        <v>153</v>
      </c>
      <c r="BM114" s="212" t="s">
        <v>705</v>
      </c>
    </row>
    <row r="115" s="2" customFormat="1">
      <c r="A115" s="37"/>
      <c r="B115" s="38"/>
      <c r="C115" s="39"/>
      <c r="D115" s="214" t="s">
        <v>155</v>
      </c>
      <c r="E115" s="39"/>
      <c r="F115" s="215" t="s">
        <v>704</v>
      </c>
      <c r="G115" s="39"/>
      <c r="H115" s="39"/>
      <c r="I115" s="216"/>
      <c r="J115" s="39"/>
      <c r="K115" s="39"/>
      <c r="L115" s="43"/>
      <c r="M115" s="217"/>
      <c r="N115" s="218"/>
      <c r="O115" s="84"/>
      <c r="P115" s="84"/>
      <c r="Q115" s="84"/>
      <c r="R115" s="84"/>
      <c r="S115" s="84"/>
      <c r="T115" s="84"/>
      <c r="U115" s="85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155</v>
      </c>
      <c r="AU115" s="16" t="s">
        <v>81</v>
      </c>
    </row>
    <row r="116" s="2" customFormat="1" ht="33" customHeight="1">
      <c r="A116" s="37"/>
      <c r="B116" s="38"/>
      <c r="C116" s="201" t="s">
        <v>219</v>
      </c>
      <c r="D116" s="201" t="s">
        <v>149</v>
      </c>
      <c r="E116" s="202" t="s">
        <v>706</v>
      </c>
      <c r="F116" s="203" t="s">
        <v>707</v>
      </c>
      <c r="G116" s="204" t="s">
        <v>152</v>
      </c>
      <c r="H116" s="205">
        <v>1</v>
      </c>
      <c r="I116" s="206"/>
      <c r="J116" s="207">
        <f>ROUND(I116*H116,2)</f>
        <v>0</v>
      </c>
      <c r="K116" s="203" t="s">
        <v>19</v>
      </c>
      <c r="L116" s="43"/>
      <c r="M116" s="208" t="s">
        <v>19</v>
      </c>
      <c r="N116" s="209" t="s">
        <v>46</v>
      </c>
      <c r="O116" s="84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0">
        <f>S116*H116</f>
        <v>0</v>
      </c>
      <c r="U116" s="211" t="s">
        <v>19</v>
      </c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2" t="s">
        <v>153</v>
      </c>
      <c r="AT116" s="212" t="s">
        <v>149</v>
      </c>
      <c r="AU116" s="212" t="s">
        <v>81</v>
      </c>
      <c r="AY116" s="16" t="s">
        <v>148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6" t="s">
        <v>153</v>
      </c>
      <c r="BK116" s="213">
        <f>ROUND(I116*H116,2)</f>
        <v>0</v>
      </c>
      <c r="BL116" s="16" t="s">
        <v>153</v>
      </c>
      <c r="BM116" s="212" t="s">
        <v>708</v>
      </c>
    </row>
    <row r="117" s="2" customFormat="1">
      <c r="A117" s="37"/>
      <c r="B117" s="38"/>
      <c r="C117" s="39"/>
      <c r="D117" s="214" t="s">
        <v>155</v>
      </c>
      <c r="E117" s="39"/>
      <c r="F117" s="215" t="s">
        <v>707</v>
      </c>
      <c r="G117" s="39"/>
      <c r="H117" s="39"/>
      <c r="I117" s="216"/>
      <c r="J117" s="39"/>
      <c r="K117" s="39"/>
      <c r="L117" s="43"/>
      <c r="M117" s="253"/>
      <c r="N117" s="254"/>
      <c r="O117" s="255"/>
      <c r="P117" s="255"/>
      <c r="Q117" s="255"/>
      <c r="R117" s="255"/>
      <c r="S117" s="255"/>
      <c r="T117" s="255"/>
      <c r="U117" s="256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155</v>
      </c>
      <c r="AU117" s="16" t="s">
        <v>81</v>
      </c>
    </row>
    <row r="118" s="2" customFormat="1" ht="6.96" customHeight="1">
      <c r="A118" s="37"/>
      <c r="B118" s="59"/>
      <c r="C118" s="60"/>
      <c r="D118" s="60"/>
      <c r="E118" s="60"/>
      <c r="F118" s="60"/>
      <c r="G118" s="60"/>
      <c r="H118" s="60"/>
      <c r="I118" s="60"/>
      <c r="J118" s="60"/>
      <c r="K118" s="60"/>
      <c r="L118" s="43"/>
      <c r="M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</sheetData>
  <sheetProtection sheet="1" autoFilter="0" formatColumns="0" formatRows="0" objects="1" scenarios="1" spinCount="100000" saltValue="a9NgyN/zhX/wYPPA97qljITloHdtBQ60YJJeNuG1UjSWVPvVbaRNh0D2RnjWqNH0RZPOnxhgM1jPrYS2jTSOQQ==" hashValue="dusONWTcDd91be+rGgTaykbu1v+wR3PS1Iu5M3atsJWnV25ExV9pUeKSB3uhsCevofiyKMhRV0GtyqoqcEkYaw==" algorithmName="SHA-512" password="CC35"/>
  <autoFilter ref="C82:K117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83</v>
      </c>
    </row>
    <row r="4" s="1" customFormat="1" ht="24.96" customHeight="1">
      <c r="B4" s="19"/>
      <c r="D4" s="130" t="s">
        <v>119</v>
      </c>
      <c r="L4" s="19"/>
      <c r="M4" s="131" t="s">
        <v>10</v>
      </c>
      <c r="AT4" s="16" t="s">
        <v>35</v>
      </c>
    </row>
    <row r="5" s="1" customFormat="1" ht="6.96" customHeight="1">
      <c r="B5" s="19"/>
      <c r="L5" s="19"/>
    </row>
    <row r="6" s="1" customFormat="1" ht="12" customHeight="1">
      <c r="B6" s="19"/>
      <c r="D6" s="132" t="s">
        <v>16</v>
      </c>
      <c r="L6" s="19"/>
    </row>
    <row r="7" s="1" customFormat="1" ht="16.5" customHeight="1">
      <c r="B7" s="19"/>
      <c r="E7" s="133" t="str">
        <f>'Rekapitulace stavby'!K6</f>
        <v>PTÚ Pardubice, Z3, zřízení přípojek pro náhradní zdroje</v>
      </c>
      <c r="F7" s="132"/>
      <c r="G7" s="132"/>
      <c r="H7" s="132"/>
      <c r="L7" s="19"/>
    </row>
    <row r="8" s="2" customFormat="1" ht="12" customHeight="1">
      <c r="A8" s="37"/>
      <c r="B8" s="43"/>
      <c r="C8" s="37"/>
      <c r="D8" s="132" t="s">
        <v>120</v>
      </c>
      <c r="E8" s="37"/>
      <c r="F8" s="37"/>
      <c r="G8" s="37"/>
      <c r="H8" s="37"/>
      <c r="I8" s="37"/>
      <c r="J8" s="37"/>
      <c r="K8" s="37"/>
      <c r="L8" s="13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5" t="s">
        <v>121</v>
      </c>
      <c r="F9" s="37"/>
      <c r="G9" s="37"/>
      <c r="H9" s="37"/>
      <c r="I9" s="37"/>
      <c r="J9" s="37"/>
      <c r="K9" s="37"/>
      <c r="L9" s="13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2" t="s">
        <v>18</v>
      </c>
      <c r="E11" s="37"/>
      <c r="F11" s="136" t="s">
        <v>19</v>
      </c>
      <c r="G11" s="37"/>
      <c r="H11" s="37"/>
      <c r="I11" s="132" t="s">
        <v>20</v>
      </c>
      <c r="J11" s="136" t="s">
        <v>19</v>
      </c>
      <c r="K11" s="37"/>
      <c r="L11" s="13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2" t="s">
        <v>21</v>
      </c>
      <c r="E12" s="37"/>
      <c r="F12" s="136" t="s">
        <v>22</v>
      </c>
      <c r="G12" s="37"/>
      <c r="H12" s="37"/>
      <c r="I12" s="132" t="s">
        <v>23</v>
      </c>
      <c r="J12" s="137" t="str">
        <f>'Rekapitulace stavby'!AN8</f>
        <v>2.5.2025</v>
      </c>
      <c r="K12" s="37"/>
      <c r="L12" s="13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2" t="s">
        <v>25</v>
      </c>
      <c r="E14" s="37"/>
      <c r="F14" s="37"/>
      <c r="G14" s="37"/>
      <c r="H14" s="37"/>
      <c r="I14" s="132" t="s">
        <v>26</v>
      </c>
      <c r="J14" s="136" t="s">
        <v>27</v>
      </c>
      <c r="K14" s="37"/>
      <c r="L14" s="13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6" t="s">
        <v>28</v>
      </c>
      <c r="F15" s="37"/>
      <c r="G15" s="37"/>
      <c r="H15" s="37"/>
      <c r="I15" s="132" t="s">
        <v>29</v>
      </c>
      <c r="J15" s="136" t="s">
        <v>30</v>
      </c>
      <c r="K15" s="37"/>
      <c r="L15" s="13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2" t="s">
        <v>31</v>
      </c>
      <c r="E17" s="37"/>
      <c r="F17" s="37"/>
      <c r="G17" s="37"/>
      <c r="H17" s="37"/>
      <c r="I17" s="132" t="s">
        <v>26</v>
      </c>
      <c r="J17" s="32" t="str">
        <f>'Rekapitulace stavby'!AN13</f>
        <v>Vyplň údaj</v>
      </c>
      <c r="K17" s="37"/>
      <c r="L17" s="13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6"/>
      <c r="G18" s="136"/>
      <c r="H18" s="136"/>
      <c r="I18" s="132" t="s">
        <v>29</v>
      </c>
      <c r="J18" s="32" t="str">
        <f>'Rekapitulace stavby'!AN14</f>
        <v>Vyplň údaj</v>
      </c>
      <c r="K18" s="37"/>
      <c r="L18" s="13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2" t="s">
        <v>33</v>
      </c>
      <c r="E20" s="37"/>
      <c r="F20" s="37"/>
      <c r="G20" s="37"/>
      <c r="H20" s="37"/>
      <c r="I20" s="132" t="s">
        <v>26</v>
      </c>
      <c r="J20" s="136" t="s">
        <v>19</v>
      </c>
      <c r="K20" s="37"/>
      <c r="L20" s="13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6" t="s">
        <v>34</v>
      </c>
      <c r="F21" s="37"/>
      <c r="G21" s="37"/>
      <c r="H21" s="37"/>
      <c r="I21" s="132" t="s">
        <v>29</v>
      </c>
      <c r="J21" s="136" t="s">
        <v>19</v>
      </c>
      <c r="K21" s="37"/>
      <c r="L21" s="13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2" t="s">
        <v>36</v>
      </c>
      <c r="E23" s="37"/>
      <c r="F23" s="37"/>
      <c r="G23" s="37"/>
      <c r="H23" s="37"/>
      <c r="I23" s="132" t="s">
        <v>26</v>
      </c>
      <c r="J23" s="136" t="s">
        <v>19</v>
      </c>
      <c r="K23" s="37"/>
      <c r="L23" s="13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6" t="s">
        <v>34</v>
      </c>
      <c r="F24" s="37"/>
      <c r="G24" s="37"/>
      <c r="H24" s="37"/>
      <c r="I24" s="132" t="s">
        <v>29</v>
      </c>
      <c r="J24" s="136" t="s">
        <v>19</v>
      </c>
      <c r="K24" s="37"/>
      <c r="L24" s="13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2" t="s">
        <v>37</v>
      </c>
      <c r="E26" s="37"/>
      <c r="F26" s="37"/>
      <c r="G26" s="37"/>
      <c r="H26" s="37"/>
      <c r="I26" s="37"/>
      <c r="J26" s="37"/>
      <c r="K26" s="37"/>
      <c r="L26" s="13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13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3" t="s">
        <v>39</v>
      </c>
      <c r="E30" s="37"/>
      <c r="F30" s="37"/>
      <c r="G30" s="37"/>
      <c r="H30" s="37"/>
      <c r="I30" s="37"/>
      <c r="J30" s="144">
        <f>ROUND(J85, 2)</f>
        <v>0</v>
      </c>
      <c r="K30" s="37"/>
      <c r="L30" s="13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2"/>
      <c r="E31" s="142"/>
      <c r="F31" s="142"/>
      <c r="G31" s="142"/>
      <c r="H31" s="142"/>
      <c r="I31" s="142"/>
      <c r="J31" s="142"/>
      <c r="K31" s="142"/>
      <c r="L31" s="13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5" t="s">
        <v>41</v>
      </c>
      <c r="G32" s="37"/>
      <c r="H32" s="37"/>
      <c r="I32" s="145" t="s">
        <v>40</v>
      </c>
      <c r="J32" s="145" t="s">
        <v>42</v>
      </c>
      <c r="K32" s="37"/>
      <c r="L32" s="13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6" t="s">
        <v>43</v>
      </c>
      <c r="E33" s="132" t="s">
        <v>44</v>
      </c>
      <c r="F33" s="147">
        <f>ROUND((SUM(BE85:BE163)),  2)</f>
        <v>0</v>
      </c>
      <c r="G33" s="37"/>
      <c r="H33" s="37"/>
      <c r="I33" s="148">
        <v>0.20999999999999999</v>
      </c>
      <c r="J33" s="147">
        <f>ROUND(((SUM(BE85:BE163))*I33),  2)</f>
        <v>0</v>
      </c>
      <c r="K33" s="37"/>
      <c r="L33" s="13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2" t="s">
        <v>45</v>
      </c>
      <c r="F34" s="147">
        <f>ROUND((SUM(BF85:BF163)),  2)</f>
        <v>0</v>
      </c>
      <c r="G34" s="37"/>
      <c r="H34" s="37"/>
      <c r="I34" s="148">
        <v>0.12</v>
      </c>
      <c r="J34" s="147">
        <f>ROUND(((SUM(BF85:BF163))*I34),  2)</f>
        <v>0</v>
      </c>
      <c r="K34" s="37"/>
      <c r="L34" s="13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32" t="s">
        <v>43</v>
      </c>
      <c r="E35" s="132" t="s">
        <v>46</v>
      </c>
      <c r="F35" s="147">
        <f>ROUND((SUM(BG85:BG163)),  2)</f>
        <v>0</v>
      </c>
      <c r="G35" s="37"/>
      <c r="H35" s="37"/>
      <c r="I35" s="148">
        <v>0.20999999999999999</v>
      </c>
      <c r="J35" s="147">
        <f>0</f>
        <v>0</v>
      </c>
      <c r="K35" s="37"/>
      <c r="L35" s="13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2" t="s">
        <v>47</v>
      </c>
      <c r="F36" s="147">
        <f>ROUND((SUM(BH85:BH163)),  2)</f>
        <v>0</v>
      </c>
      <c r="G36" s="37"/>
      <c r="H36" s="37"/>
      <c r="I36" s="148">
        <v>0.12</v>
      </c>
      <c r="J36" s="147">
        <f>0</f>
        <v>0</v>
      </c>
      <c r="K36" s="37"/>
      <c r="L36" s="13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2" t="s">
        <v>48</v>
      </c>
      <c r="F37" s="147">
        <f>ROUND((SUM(BI85:BI163)),  2)</f>
        <v>0</v>
      </c>
      <c r="G37" s="37"/>
      <c r="H37" s="37"/>
      <c r="I37" s="148">
        <v>0</v>
      </c>
      <c r="J37" s="147">
        <f>0</f>
        <v>0</v>
      </c>
      <c r="K37" s="37"/>
      <c r="L37" s="13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122</v>
      </c>
      <c r="D45" s="39"/>
      <c r="E45" s="39"/>
      <c r="F45" s="39"/>
      <c r="G45" s="39"/>
      <c r="H45" s="39"/>
      <c r="I45" s="39"/>
      <c r="J45" s="39"/>
      <c r="K45" s="39"/>
      <c r="L45" s="134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60" t="str">
        <f>E7</f>
        <v>PTÚ Pardubice, Z3, zřízení přípojek pro náhradní zdroje</v>
      </c>
      <c r="F48" s="31"/>
      <c r="G48" s="31"/>
      <c r="H48" s="31"/>
      <c r="I48" s="39"/>
      <c r="J48" s="39"/>
      <c r="K48" s="39"/>
      <c r="L48" s="13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120</v>
      </c>
      <c r="D49" s="39"/>
      <c r="E49" s="39"/>
      <c r="F49" s="39"/>
      <c r="G49" s="39"/>
      <c r="H49" s="39"/>
      <c r="I49" s="39"/>
      <c r="J49" s="39"/>
      <c r="K49" s="39"/>
      <c r="L49" s="13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9" t="str">
        <f>E9</f>
        <v>01 - VD Srnojedy</v>
      </c>
      <c r="F50" s="39"/>
      <c r="G50" s="39"/>
      <c r="H50" s="39"/>
      <c r="I50" s="39"/>
      <c r="J50" s="39"/>
      <c r="K50" s="39"/>
      <c r="L50" s="13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4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PTÚ Pardubice</v>
      </c>
      <c r="G52" s="39"/>
      <c r="H52" s="39"/>
      <c r="I52" s="31" t="s">
        <v>23</v>
      </c>
      <c r="J52" s="72" t="str">
        <f>IF(J12="","",J12)</f>
        <v>2.5.2025</v>
      </c>
      <c r="K52" s="39"/>
      <c r="L52" s="13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Povodí Labe, státní podnik</v>
      </c>
      <c r="G54" s="39"/>
      <c r="H54" s="39"/>
      <c r="I54" s="31" t="s">
        <v>33</v>
      </c>
      <c r="J54" s="35" t="str">
        <f>E21</f>
        <v xml:space="preserve"> </v>
      </c>
      <c r="K54" s="39"/>
      <c r="L54" s="13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 xml:space="preserve"> </v>
      </c>
      <c r="K55" s="39"/>
      <c r="L55" s="13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1" t="s">
        <v>123</v>
      </c>
      <c r="D57" s="162"/>
      <c r="E57" s="162"/>
      <c r="F57" s="162"/>
      <c r="G57" s="162"/>
      <c r="H57" s="162"/>
      <c r="I57" s="162"/>
      <c r="J57" s="163" t="s">
        <v>124</v>
      </c>
      <c r="K57" s="162"/>
      <c r="L57" s="13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4" t="s">
        <v>71</v>
      </c>
      <c r="D59" s="39"/>
      <c r="E59" s="39"/>
      <c r="F59" s="39"/>
      <c r="G59" s="39"/>
      <c r="H59" s="39"/>
      <c r="I59" s="39"/>
      <c r="J59" s="102">
        <f>J85</f>
        <v>0</v>
      </c>
      <c r="K59" s="39"/>
      <c r="L59" s="13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125</v>
      </c>
    </row>
    <row r="60" hidden="1" s="9" customFormat="1" ht="24.96" customHeight="1">
      <c r="A60" s="9"/>
      <c r="B60" s="165"/>
      <c r="C60" s="166"/>
      <c r="D60" s="167" t="s">
        <v>126</v>
      </c>
      <c r="E60" s="168"/>
      <c r="F60" s="168"/>
      <c r="G60" s="168"/>
      <c r="H60" s="168"/>
      <c r="I60" s="168"/>
      <c r="J60" s="169">
        <f>J86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127</v>
      </c>
      <c r="E61" s="174"/>
      <c r="F61" s="174"/>
      <c r="G61" s="174"/>
      <c r="H61" s="174"/>
      <c r="I61" s="174"/>
      <c r="J61" s="175">
        <f>J91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128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9" customFormat="1" ht="24.96" customHeight="1">
      <c r="A63" s="9"/>
      <c r="B63" s="165"/>
      <c r="C63" s="166"/>
      <c r="D63" s="167" t="s">
        <v>129</v>
      </c>
      <c r="E63" s="168"/>
      <c r="F63" s="168"/>
      <c r="G63" s="168"/>
      <c r="H63" s="168"/>
      <c r="I63" s="168"/>
      <c r="J63" s="169">
        <f>J103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9" customFormat="1" ht="24.96" customHeight="1">
      <c r="A64" s="9"/>
      <c r="B64" s="165"/>
      <c r="C64" s="166"/>
      <c r="D64" s="167" t="s">
        <v>130</v>
      </c>
      <c r="E64" s="168"/>
      <c r="F64" s="168"/>
      <c r="G64" s="168"/>
      <c r="H64" s="168"/>
      <c r="I64" s="168"/>
      <c r="J64" s="169">
        <f>J112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9" customFormat="1" ht="24.96" customHeight="1">
      <c r="A65" s="9"/>
      <c r="B65" s="165"/>
      <c r="C65" s="166"/>
      <c r="D65" s="167" t="s">
        <v>131</v>
      </c>
      <c r="E65" s="168"/>
      <c r="F65" s="168"/>
      <c r="G65" s="168"/>
      <c r="H65" s="168"/>
      <c r="I65" s="168"/>
      <c r="J65" s="169">
        <f>J133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34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hidden="1" s="2" customFormat="1" ht="6.96" customHeight="1">
      <c r="A67" s="37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34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hidden="1"/>
    <row r="69" hidden="1"/>
    <row r="70" hidden="1"/>
    <row r="71" s="2" customFormat="1" ht="6.96" customHeight="1">
      <c r="A71" s="37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132</v>
      </c>
      <c r="D72" s="39"/>
      <c r="E72" s="39"/>
      <c r="F72" s="39"/>
      <c r="G72" s="39"/>
      <c r="H72" s="39"/>
      <c r="I72" s="39"/>
      <c r="J72" s="39"/>
      <c r="K72" s="39"/>
      <c r="L72" s="13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16</v>
      </c>
      <c r="D74" s="39"/>
      <c r="E74" s="39"/>
      <c r="F74" s="39"/>
      <c r="G74" s="39"/>
      <c r="H74" s="39"/>
      <c r="I74" s="39"/>
      <c r="J74" s="39"/>
      <c r="K74" s="39"/>
      <c r="L74" s="13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160" t="str">
        <f>E7</f>
        <v>PTÚ Pardubice, Z3, zřízení přípojek pro náhradní zdroje</v>
      </c>
      <c r="F75" s="31"/>
      <c r="G75" s="31"/>
      <c r="H75" s="31"/>
      <c r="I75" s="39"/>
      <c r="J75" s="39"/>
      <c r="K75" s="39"/>
      <c r="L75" s="13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120</v>
      </c>
      <c r="D76" s="39"/>
      <c r="E76" s="39"/>
      <c r="F76" s="39"/>
      <c r="G76" s="39"/>
      <c r="H76" s="39"/>
      <c r="I76" s="39"/>
      <c r="J76" s="39"/>
      <c r="K76" s="39"/>
      <c r="L76" s="13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9" t="str">
        <f>E9</f>
        <v>01 - VD Srnojedy</v>
      </c>
      <c r="F77" s="39"/>
      <c r="G77" s="39"/>
      <c r="H77" s="39"/>
      <c r="I77" s="39"/>
      <c r="J77" s="39"/>
      <c r="K77" s="39"/>
      <c r="L77" s="13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F12</f>
        <v xml:space="preserve"> PTÚ Pardubice</v>
      </c>
      <c r="G79" s="39"/>
      <c r="H79" s="39"/>
      <c r="I79" s="31" t="s">
        <v>23</v>
      </c>
      <c r="J79" s="72" t="str">
        <f>IF(J12="","",J12)</f>
        <v>2.5.2025</v>
      </c>
      <c r="K79" s="39"/>
      <c r="L79" s="13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E15</f>
        <v>Povodí Labe, státní podnik</v>
      </c>
      <c r="G81" s="39"/>
      <c r="H81" s="39"/>
      <c r="I81" s="31" t="s">
        <v>33</v>
      </c>
      <c r="J81" s="35" t="str">
        <f>E21</f>
        <v xml:space="preserve"> </v>
      </c>
      <c r="K81" s="39"/>
      <c r="L81" s="13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31</v>
      </c>
      <c r="D82" s="39"/>
      <c r="E82" s="39"/>
      <c r="F82" s="26" t="str">
        <f>IF(E18="","",E18)</f>
        <v>Vyplň údaj</v>
      </c>
      <c r="G82" s="39"/>
      <c r="H82" s="39"/>
      <c r="I82" s="31" t="s">
        <v>36</v>
      </c>
      <c r="J82" s="35" t="str">
        <f>E24</f>
        <v xml:space="preserve"> </v>
      </c>
      <c r="K82" s="39"/>
      <c r="L82" s="13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1" customFormat="1" ht="29.28" customHeight="1">
      <c r="A84" s="177"/>
      <c r="B84" s="178"/>
      <c r="C84" s="179" t="s">
        <v>133</v>
      </c>
      <c r="D84" s="180" t="s">
        <v>58</v>
      </c>
      <c r="E84" s="180" t="s">
        <v>54</v>
      </c>
      <c r="F84" s="180" t="s">
        <v>55</v>
      </c>
      <c r="G84" s="180" t="s">
        <v>134</v>
      </c>
      <c r="H84" s="180" t="s">
        <v>135</v>
      </c>
      <c r="I84" s="180" t="s">
        <v>136</v>
      </c>
      <c r="J84" s="180" t="s">
        <v>124</v>
      </c>
      <c r="K84" s="181" t="s">
        <v>137</v>
      </c>
      <c r="L84" s="182"/>
      <c r="M84" s="92" t="s">
        <v>19</v>
      </c>
      <c r="N84" s="93" t="s">
        <v>43</v>
      </c>
      <c r="O84" s="93" t="s">
        <v>138</v>
      </c>
      <c r="P84" s="93" t="s">
        <v>139</v>
      </c>
      <c r="Q84" s="93" t="s">
        <v>140</v>
      </c>
      <c r="R84" s="93" t="s">
        <v>141</v>
      </c>
      <c r="S84" s="93" t="s">
        <v>142</v>
      </c>
      <c r="T84" s="93" t="s">
        <v>143</v>
      </c>
      <c r="U84" s="94" t="s">
        <v>144</v>
      </c>
      <c r="V84" s="177"/>
      <c r="W84" s="177"/>
      <c r="X84" s="177"/>
      <c r="Y84" s="177"/>
      <c r="Z84" s="177"/>
      <c r="AA84" s="177"/>
      <c r="AB84" s="177"/>
      <c r="AC84" s="177"/>
      <c r="AD84" s="177"/>
      <c r="AE84" s="177"/>
    </row>
    <row r="85" s="2" customFormat="1" ht="22.8" customHeight="1">
      <c r="A85" s="37"/>
      <c r="B85" s="38"/>
      <c r="C85" s="99" t="s">
        <v>145</v>
      </c>
      <c r="D85" s="39"/>
      <c r="E85" s="39"/>
      <c r="F85" s="39"/>
      <c r="G85" s="39"/>
      <c r="H85" s="39"/>
      <c r="I85" s="39"/>
      <c r="J85" s="183">
        <f>BK85</f>
        <v>0</v>
      </c>
      <c r="K85" s="39"/>
      <c r="L85" s="43"/>
      <c r="M85" s="95"/>
      <c r="N85" s="184"/>
      <c r="O85" s="96"/>
      <c r="P85" s="185">
        <f>P86+P103+P112+P133</f>
        <v>0</v>
      </c>
      <c r="Q85" s="96"/>
      <c r="R85" s="185">
        <f>R86+R103+R112+R133</f>
        <v>0</v>
      </c>
      <c r="S85" s="96"/>
      <c r="T85" s="185">
        <f>T86+T103+T112+T133</f>
        <v>0</v>
      </c>
      <c r="U85" s="9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72</v>
      </c>
      <c r="AU85" s="16" t="s">
        <v>125</v>
      </c>
      <c r="BK85" s="186">
        <f>BK86+BK103+BK112+BK133</f>
        <v>0</v>
      </c>
    </row>
    <row r="86" s="12" customFormat="1" ht="25.92" customHeight="1">
      <c r="A86" s="12"/>
      <c r="B86" s="187"/>
      <c r="C86" s="188"/>
      <c r="D86" s="189" t="s">
        <v>72</v>
      </c>
      <c r="E86" s="190" t="s">
        <v>146</v>
      </c>
      <c r="F86" s="190" t="s">
        <v>147</v>
      </c>
      <c r="G86" s="188"/>
      <c r="H86" s="188"/>
      <c r="I86" s="191"/>
      <c r="J86" s="192">
        <f>BK86</f>
        <v>0</v>
      </c>
      <c r="K86" s="188"/>
      <c r="L86" s="193"/>
      <c r="M86" s="194"/>
      <c r="N86" s="195"/>
      <c r="O86" s="195"/>
      <c r="P86" s="196">
        <f>P87+SUM(P88:P91)+P100</f>
        <v>0</v>
      </c>
      <c r="Q86" s="195"/>
      <c r="R86" s="196">
        <f>R87+SUM(R88:R91)+R100</f>
        <v>0</v>
      </c>
      <c r="S86" s="195"/>
      <c r="T86" s="196">
        <f>T87+SUM(T88:T91)+T100</f>
        <v>0</v>
      </c>
      <c r="U86" s="197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8" t="s">
        <v>81</v>
      </c>
      <c r="AT86" s="199" t="s">
        <v>72</v>
      </c>
      <c r="AU86" s="199" t="s">
        <v>73</v>
      </c>
      <c r="AY86" s="198" t="s">
        <v>148</v>
      </c>
      <c r="BK86" s="200">
        <f>BK87+SUM(BK88:BK91)+BK100</f>
        <v>0</v>
      </c>
    </row>
    <row r="87" s="2" customFormat="1" ht="24.15" customHeight="1">
      <c r="A87" s="37"/>
      <c r="B87" s="38"/>
      <c r="C87" s="201" t="s">
        <v>81</v>
      </c>
      <c r="D87" s="201" t="s">
        <v>149</v>
      </c>
      <c r="E87" s="202" t="s">
        <v>150</v>
      </c>
      <c r="F87" s="203" t="s">
        <v>151</v>
      </c>
      <c r="G87" s="204" t="s">
        <v>152</v>
      </c>
      <c r="H87" s="205">
        <v>1</v>
      </c>
      <c r="I87" s="206"/>
      <c r="J87" s="207">
        <f>ROUND(I87*H87,2)</f>
        <v>0</v>
      </c>
      <c r="K87" s="203" t="s">
        <v>19</v>
      </c>
      <c r="L87" s="43"/>
      <c r="M87" s="208" t="s">
        <v>19</v>
      </c>
      <c r="N87" s="209" t="s">
        <v>46</v>
      </c>
      <c r="O87" s="84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0">
        <f>S87*H87</f>
        <v>0</v>
      </c>
      <c r="U87" s="211" t="s">
        <v>19</v>
      </c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2" t="s">
        <v>153</v>
      </c>
      <c r="AT87" s="212" t="s">
        <v>149</v>
      </c>
      <c r="AU87" s="212" t="s">
        <v>81</v>
      </c>
      <c r="AY87" s="16" t="s">
        <v>148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16" t="s">
        <v>153</v>
      </c>
      <c r="BK87" s="213">
        <f>ROUND(I87*H87,2)</f>
        <v>0</v>
      </c>
      <c r="BL87" s="16" t="s">
        <v>153</v>
      </c>
      <c r="BM87" s="212" t="s">
        <v>154</v>
      </c>
    </row>
    <row r="88" s="2" customFormat="1">
      <c r="A88" s="37"/>
      <c r="B88" s="38"/>
      <c r="C88" s="39"/>
      <c r="D88" s="214" t="s">
        <v>155</v>
      </c>
      <c r="E88" s="39"/>
      <c r="F88" s="215" t="s">
        <v>151</v>
      </c>
      <c r="G88" s="39"/>
      <c r="H88" s="39"/>
      <c r="I88" s="216"/>
      <c r="J88" s="39"/>
      <c r="K88" s="39"/>
      <c r="L88" s="43"/>
      <c r="M88" s="217"/>
      <c r="N88" s="218"/>
      <c r="O88" s="84"/>
      <c r="P88" s="84"/>
      <c r="Q88" s="84"/>
      <c r="R88" s="84"/>
      <c r="S88" s="84"/>
      <c r="T88" s="84"/>
      <c r="U88" s="85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155</v>
      </c>
      <c r="AU88" s="16" t="s">
        <v>81</v>
      </c>
    </row>
    <row r="89" s="2" customFormat="1" ht="55.5" customHeight="1">
      <c r="A89" s="37"/>
      <c r="B89" s="38"/>
      <c r="C89" s="201" t="s">
        <v>83</v>
      </c>
      <c r="D89" s="201" t="s">
        <v>149</v>
      </c>
      <c r="E89" s="202" t="s">
        <v>156</v>
      </c>
      <c r="F89" s="203" t="s">
        <v>157</v>
      </c>
      <c r="G89" s="204" t="s">
        <v>152</v>
      </c>
      <c r="H89" s="205">
        <v>1</v>
      </c>
      <c r="I89" s="206"/>
      <c r="J89" s="207">
        <f>ROUND(I89*H89,2)</f>
        <v>0</v>
      </c>
      <c r="K89" s="203" t="s">
        <v>19</v>
      </c>
      <c r="L89" s="43"/>
      <c r="M89" s="208" t="s">
        <v>19</v>
      </c>
      <c r="N89" s="209" t="s">
        <v>46</v>
      </c>
      <c r="O89" s="84"/>
      <c r="P89" s="210">
        <f>O89*H89</f>
        <v>0</v>
      </c>
      <c r="Q89" s="210">
        <v>0</v>
      </c>
      <c r="R89" s="210">
        <f>Q89*H89</f>
        <v>0</v>
      </c>
      <c r="S89" s="210">
        <v>0</v>
      </c>
      <c r="T89" s="210">
        <f>S89*H89</f>
        <v>0</v>
      </c>
      <c r="U89" s="211" t="s">
        <v>19</v>
      </c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2" t="s">
        <v>153</v>
      </c>
      <c r="AT89" s="212" t="s">
        <v>149</v>
      </c>
      <c r="AU89" s="212" t="s">
        <v>81</v>
      </c>
      <c r="AY89" s="16" t="s">
        <v>148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6" t="s">
        <v>153</v>
      </c>
      <c r="BK89" s="213">
        <f>ROUND(I89*H89,2)</f>
        <v>0</v>
      </c>
      <c r="BL89" s="16" t="s">
        <v>153</v>
      </c>
      <c r="BM89" s="212" t="s">
        <v>158</v>
      </c>
    </row>
    <row r="90" s="2" customFormat="1">
      <c r="A90" s="37"/>
      <c r="B90" s="38"/>
      <c r="C90" s="39"/>
      <c r="D90" s="214" t="s">
        <v>155</v>
      </c>
      <c r="E90" s="39"/>
      <c r="F90" s="215" t="s">
        <v>157</v>
      </c>
      <c r="G90" s="39"/>
      <c r="H90" s="39"/>
      <c r="I90" s="216"/>
      <c r="J90" s="39"/>
      <c r="K90" s="39"/>
      <c r="L90" s="43"/>
      <c r="M90" s="217"/>
      <c r="N90" s="218"/>
      <c r="O90" s="84"/>
      <c r="P90" s="84"/>
      <c r="Q90" s="84"/>
      <c r="R90" s="84"/>
      <c r="S90" s="84"/>
      <c r="T90" s="84"/>
      <c r="U90" s="85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155</v>
      </c>
      <c r="AU90" s="16" t="s">
        <v>81</v>
      </c>
    </row>
    <row r="91" s="12" customFormat="1" ht="22.8" customHeight="1">
      <c r="A91" s="12"/>
      <c r="B91" s="187"/>
      <c r="C91" s="188"/>
      <c r="D91" s="189" t="s">
        <v>72</v>
      </c>
      <c r="E91" s="219" t="s">
        <v>159</v>
      </c>
      <c r="F91" s="219" t="s">
        <v>160</v>
      </c>
      <c r="G91" s="188"/>
      <c r="H91" s="188"/>
      <c r="I91" s="191"/>
      <c r="J91" s="220">
        <f>BK91</f>
        <v>0</v>
      </c>
      <c r="K91" s="188"/>
      <c r="L91" s="193"/>
      <c r="M91" s="194"/>
      <c r="N91" s="195"/>
      <c r="O91" s="195"/>
      <c r="P91" s="196">
        <f>SUM(P92:P99)</f>
        <v>0</v>
      </c>
      <c r="Q91" s="195"/>
      <c r="R91" s="196">
        <f>SUM(R92:R99)</f>
        <v>0</v>
      </c>
      <c r="S91" s="195"/>
      <c r="T91" s="196">
        <f>SUM(T92:T99)</f>
        <v>0</v>
      </c>
      <c r="U91" s="197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8" t="s">
        <v>81</v>
      </c>
      <c r="AT91" s="199" t="s">
        <v>72</v>
      </c>
      <c r="AU91" s="199" t="s">
        <v>81</v>
      </c>
      <c r="AY91" s="198" t="s">
        <v>148</v>
      </c>
      <c r="BK91" s="200">
        <f>SUM(BK92:BK99)</f>
        <v>0</v>
      </c>
    </row>
    <row r="92" s="2" customFormat="1" ht="37.8" customHeight="1">
      <c r="A92" s="37"/>
      <c r="B92" s="38"/>
      <c r="C92" s="201" t="s">
        <v>159</v>
      </c>
      <c r="D92" s="201" t="s">
        <v>149</v>
      </c>
      <c r="E92" s="202" t="s">
        <v>161</v>
      </c>
      <c r="F92" s="203" t="s">
        <v>162</v>
      </c>
      <c r="G92" s="204" t="s">
        <v>163</v>
      </c>
      <c r="H92" s="205">
        <v>2</v>
      </c>
      <c r="I92" s="206"/>
      <c r="J92" s="207">
        <f>ROUND(I92*H92,2)</f>
        <v>0</v>
      </c>
      <c r="K92" s="203" t="s">
        <v>19</v>
      </c>
      <c r="L92" s="43"/>
      <c r="M92" s="208" t="s">
        <v>19</v>
      </c>
      <c r="N92" s="209" t="s">
        <v>46</v>
      </c>
      <c r="O92" s="84"/>
      <c r="P92" s="210">
        <f>O92*H92</f>
        <v>0</v>
      </c>
      <c r="Q92" s="210">
        <v>0</v>
      </c>
      <c r="R92" s="210">
        <f>Q92*H92</f>
        <v>0</v>
      </c>
      <c r="S92" s="210">
        <v>0</v>
      </c>
      <c r="T92" s="210">
        <f>S92*H92</f>
        <v>0</v>
      </c>
      <c r="U92" s="211" t="s">
        <v>19</v>
      </c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2" t="s">
        <v>153</v>
      </c>
      <c r="AT92" s="212" t="s">
        <v>149</v>
      </c>
      <c r="AU92" s="212" t="s">
        <v>83</v>
      </c>
      <c r="AY92" s="16" t="s">
        <v>148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6" t="s">
        <v>153</v>
      </c>
      <c r="BK92" s="213">
        <f>ROUND(I92*H92,2)</f>
        <v>0</v>
      </c>
      <c r="BL92" s="16" t="s">
        <v>153</v>
      </c>
      <c r="BM92" s="212" t="s">
        <v>164</v>
      </c>
    </row>
    <row r="93" s="2" customFormat="1">
      <c r="A93" s="37"/>
      <c r="B93" s="38"/>
      <c r="C93" s="39"/>
      <c r="D93" s="214" t="s">
        <v>155</v>
      </c>
      <c r="E93" s="39"/>
      <c r="F93" s="215" t="s">
        <v>162</v>
      </c>
      <c r="G93" s="39"/>
      <c r="H93" s="39"/>
      <c r="I93" s="216"/>
      <c r="J93" s="39"/>
      <c r="K93" s="39"/>
      <c r="L93" s="43"/>
      <c r="M93" s="217"/>
      <c r="N93" s="218"/>
      <c r="O93" s="84"/>
      <c r="P93" s="84"/>
      <c r="Q93" s="84"/>
      <c r="R93" s="84"/>
      <c r="S93" s="84"/>
      <c r="T93" s="84"/>
      <c r="U93" s="85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155</v>
      </c>
      <c r="AU93" s="16" t="s">
        <v>83</v>
      </c>
    </row>
    <row r="94" s="2" customFormat="1" ht="16.5" customHeight="1">
      <c r="A94" s="37"/>
      <c r="B94" s="38"/>
      <c r="C94" s="221" t="s">
        <v>153</v>
      </c>
      <c r="D94" s="221" t="s">
        <v>165</v>
      </c>
      <c r="E94" s="222" t="s">
        <v>166</v>
      </c>
      <c r="F94" s="223" t="s">
        <v>167</v>
      </c>
      <c r="G94" s="224" t="s">
        <v>163</v>
      </c>
      <c r="H94" s="225">
        <v>2</v>
      </c>
      <c r="I94" s="226"/>
      <c r="J94" s="227">
        <f>ROUND(I94*H94,2)</f>
        <v>0</v>
      </c>
      <c r="K94" s="223" t="s">
        <v>19</v>
      </c>
      <c r="L94" s="228"/>
      <c r="M94" s="229" t="s">
        <v>19</v>
      </c>
      <c r="N94" s="230" t="s">
        <v>46</v>
      </c>
      <c r="O94" s="84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0">
        <f>S94*H94</f>
        <v>0</v>
      </c>
      <c r="U94" s="211" t="s">
        <v>19</v>
      </c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2" t="s">
        <v>168</v>
      </c>
      <c r="AT94" s="212" t="s">
        <v>165</v>
      </c>
      <c r="AU94" s="212" t="s">
        <v>83</v>
      </c>
      <c r="AY94" s="16" t="s">
        <v>148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6" t="s">
        <v>153</v>
      </c>
      <c r="BK94" s="213">
        <f>ROUND(I94*H94,2)</f>
        <v>0</v>
      </c>
      <c r="BL94" s="16" t="s">
        <v>153</v>
      </c>
      <c r="BM94" s="212" t="s">
        <v>169</v>
      </c>
    </row>
    <row r="95" s="2" customFormat="1">
      <c r="A95" s="37"/>
      <c r="B95" s="38"/>
      <c r="C95" s="39"/>
      <c r="D95" s="214" t="s">
        <v>155</v>
      </c>
      <c r="E95" s="39"/>
      <c r="F95" s="215" t="s">
        <v>167</v>
      </c>
      <c r="G95" s="39"/>
      <c r="H95" s="39"/>
      <c r="I95" s="216"/>
      <c r="J95" s="39"/>
      <c r="K95" s="39"/>
      <c r="L95" s="43"/>
      <c r="M95" s="217"/>
      <c r="N95" s="218"/>
      <c r="O95" s="84"/>
      <c r="P95" s="84"/>
      <c r="Q95" s="84"/>
      <c r="R95" s="84"/>
      <c r="S95" s="84"/>
      <c r="T95" s="84"/>
      <c r="U95" s="85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155</v>
      </c>
      <c r="AU95" s="16" t="s">
        <v>83</v>
      </c>
    </row>
    <row r="96" s="2" customFormat="1" ht="24.15" customHeight="1">
      <c r="A96" s="37"/>
      <c r="B96" s="38"/>
      <c r="C96" s="201" t="s">
        <v>170</v>
      </c>
      <c r="D96" s="201" t="s">
        <v>149</v>
      </c>
      <c r="E96" s="202" t="s">
        <v>171</v>
      </c>
      <c r="F96" s="203" t="s">
        <v>172</v>
      </c>
      <c r="G96" s="204" t="s">
        <v>173</v>
      </c>
      <c r="H96" s="205">
        <v>1.5</v>
      </c>
      <c r="I96" s="206"/>
      <c r="J96" s="207">
        <f>ROUND(I96*H96,2)</f>
        <v>0</v>
      </c>
      <c r="K96" s="203" t="s">
        <v>19</v>
      </c>
      <c r="L96" s="43"/>
      <c r="M96" s="208" t="s">
        <v>19</v>
      </c>
      <c r="N96" s="209" t="s">
        <v>46</v>
      </c>
      <c r="O96" s="84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0">
        <f>S96*H96</f>
        <v>0</v>
      </c>
      <c r="U96" s="211" t="s">
        <v>19</v>
      </c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2" t="s">
        <v>153</v>
      </c>
      <c r="AT96" s="212" t="s">
        <v>149</v>
      </c>
      <c r="AU96" s="212" t="s">
        <v>83</v>
      </c>
      <c r="AY96" s="16" t="s">
        <v>148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6" t="s">
        <v>153</v>
      </c>
      <c r="BK96" s="213">
        <f>ROUND(I96*H96,2)</f>
        <v>0</v>
      </c>
      <c r="BL96" s="16" t="s">
        <v>153</v>
      </c>
      <c r="BM96" s="212" t="s">
        <v>174</v>
      </c>
    </row>
    <row r="97" s="2" customFormat="1">
      <c r="A97" s="37"/>
      <c r="B97" s="38"/>
      <c r="C97" s="39"/>
      <c r="D97" s="214" t="s">
        <v>155</v>
      </c>
      <c r="E97" s="39"/>
      <c r="F97" s="215" t="s">
        <v>172</v>
      </c>
      <c r="G97" s="39"/>
      <c r="H97" s="39"/>
      <c r="I97" s="216"/>
      <c r="J97" s="39"/>
      <c r="K97" s="39"/>
      <c r="L97" s="43"/>
      <c r="M97" s="217"/>
      <c r="N97" s="218"/>
      <c r="O97" s="84"/>
      <c r="P97" s="84"/>
      <c r="Q97" s="84"/>
      <c r="R97" s="84"/>
      <c r="S97" s="84"/>
      <c r="T97" s="84"/>
      <c r="U97" s="85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155</v>
      </c>
      <c r="AU97" s="16" t="s">
        <v>83</v>
      </c>
    </row>
    <row r="98" s="2" customFormat="1" ht="16.5" customHeight="1">
      <c r="A98" s="37"/>
      <c r="B98" s="38"/>
      <c r="C98" s="221" t="s">
        <v>175</v>
      </c>
      <c r="D98" s="221" t="s">
        <v>165</v>
      </c>
      <c r="E98" s="222" t="s">
        <v>176</v>
      </c>
      <c r="F98" s="223" t="s">
        <v>177</v>
      </c>
      <c r="G98" s="224" t="s">
        <v>163</v>
      </c>
      <c r="H98" s="225">
        <v>1</v>
      </c>
      <c r="I98" s="226"/>
      <c r="J98" s="227">
        <f>ROUND(I98*H98,2)</f>
        <v>0</v>
      </c>
      <c r="K98" s="223" t="s">
        <v>19</v>
      </c>
      <c r="L98" s="228"/>
      <c r="M98" s="229" t="s">
        <v>19</v>
      </c>
      <c r="N98" s="230" t="s">
        <v>46</v>
      </c>
      <c r="O98" s="84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0">
        <f>S98*H98</f>
        <v>0</v>
      </c>
      <c r="U98" s="211" t="s">
        <v>19</v>
      </c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2" t="s">
        <v>168</v>
      </c>
      <c r="AT98" s="212" t="s">
        <v>165</v>
      </c>
      <c r="AU98" s="212" t="s">
        <v>83</v>
      </c>
      <c r="AY98" s="16" t="s">
        <v>148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6" t="s">
        <v>153</v>
      </c>
      <c r="BK98" s="213">
        <f>ROUND(I98*H98,2)</f>
        <v>0</v>
      </c>
      <c r="BL98" s="16" t="s">
        <v>153</v>
      </c>
      <c r="BM98" s="212" t="s">
        <v>178</v>
      </c>
    </row>
    <row r="99" s="2" customFormat="1">
      <c r="A99" s="37"/>
      <c r="B99" s="38"/>
      <c r="C99" s="39"/>
      <c r="D99" s="214" t="s">
        <v>155</v>
      </c>
      <c r="E99" s="39"/>
      <c r="F99" s="215" t="s">
        <v>177</v>
      </c>
      <c r="G99" s="39"/>
      <c r="H99" s="39"/>
      <c r="I99" s="216"/>
      <c r="J99" s="39"/>
      <c r="K99" s="39"/>
      <c r="L99" s="43"/>
      <c r="M99" s="217"/>
      <c r="N99" s="218"/>
      <c r="O99" s="84"/>
      <c r="P99" s="84"/>
      <c r="Q99" s="84"/>
      <c r="R99" s="84"/>
      <c r="S99" s="84"/>
      <c r="T99" s="84"/>
      <c r="U99" s="85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155</v>
      </c>
      <c r="AU99" s="16" t="s">
        <v>83</v>
      </c>
    </row>
    <row r="100" s="12" customFormat="1" ht="22.8" customHeight="1">
      <c r="A100" s="12"/>
      <c r="B100" s="187"/>
      <c r="C100" s="188"/>
      <c r="D100" s="189" t="s">
        <v>72</v>
      </c>
      <c r="E100" s="219" t="s">
        <v>179</v>
      </c>
      <c r="F100" s="219" t="s">
        <v>180</v>
      </c>
      <c r="G100" s="188"/>
      <c r="H100" s="188"/>
      <c r="I100" s="191"/>
      <c r="J100" s="220">
        <f>BK100</f>
        <v>0</v>
      </c>
      <c r="K100" s="188"/>
      <c r="L100" s="193"/>
      <c r="M100" s="194"/>
      <c r="N100" s="195"/>
      <c r="O100" s="195"/>
      <c r="P100" s="196">
        <f>SUM(P101:P102)</f>
        <v>0</v>
      </c>
      <c r="Q100" s="195"/>
      <c r="R100" s="196">
        <f>SUM(R101:R102)</f>
        <v>0</v>
      </c>
      <c r="S100" s="195"/>
      <c r="T100" s="196">
        <f>SUM(T101:T102)</f>
        <v>0</v>
      </c>
      <c r="U100" s="197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8" t="s">
        <v>81</v>
      </c>
      <c r="AT100" s="199" t="s">
        <v>72</v>
      </c>
      <c r="AU100" s="199" t="s">
        <v>81</v>
      </c>
      <c r="AY100" s="198" t="s">
        <v>148</v>
      </c>
      <c r="BK100" s="200">
        <f>SUM(BK101:BK102)</f>
        <v>0</v>
      </c>
    </row>
    <row r="101" s="2" customFormat="1" ht="33" customHeight="1">
      <c r="A101" s="37"/>
      <c r="B101" s="38"/>
      <c r="C101" s="201" t="s">
        <v>181</v>
      </c>
      <c r="D101" s="201" t="s">
        <v>149</v>
      </c>
      <c r="E101" s="202" t="s">
        <v>182</v>
      </c>
      <c r="F101" s="203" t="s">
        <v>183</v>
      </c>
      <c r="G101" s="204" t="s">
        <v>184</v>
      </c>
      <c r="H101" s="205">
        <v>0.5</v>
      </c>
      <c r="I101" s="206"/>
      <c r="J101" s="207">
        <f>ROUND(I101*H101,2)</f>
        <v>0</v>
      </c>
      <c r="K101" s="203" t="s">
        <v>19</v>
      </c>
      <c r="L101" s="43"/>
      <c r="M101" s="208" t="s">
        <v>19</v>
      </c>
      <c r="N101" s="209" t="s">
        <v>46</v>
      </c>
      <c r="O101" s="84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0">
        <f>S101*H101</f>
        <v>0</v>
      </c>
      <c r="U101" s="211" t="s">
        <v>19</v>
      </c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2" t="s">
        <v>153</v>
      </c>
      <c r="AT101" s="212" t="s">
        <v>149</v>
      </c>
      <c r="AU101" s="212" t="s">
        <v>83</v>
      </c>
      <c r="AY101" s="16" t="s">
        <v>148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6" t="s">
        <v>153</v>
      </c>
      <c r="BK101" s="213">
        <f>ROUND(I101*H101,2)</f>
        <v>0</v>
      </c>
      <c r="BL101" s="16" t="s">
        <v>153</v>
      </c>
      <c r="BM101" s="212" t="s">
        <v>185</v>
      </c>
    </row>
    <row r="102" s="2" customFormat="1">
      <c r="A102" s="37"/>
      <c r="B102" s="38"/>
      <c r="C102" s="39"/>
      <c r="D102" s="214" t="s">
        <v>155</v>
      </c>
      <c r="E102" s="39"/>
      <c r="F102" s="215" t="s">
        <v>183</v>
      </c>
      <c r="G102" s="39"/>
      <c r="H102" s="39"/>
      <c r="I102" s="216"/>
      <c r="J102" s="39"/>
      <c r="K102" s="39"/>
      <c r="L102" s="43"/>
      <c r="M102" s="217"/>
      <c r="N102" s="218"/>
      <c r="O102" s="84"/>
      <c r="P102" s="84"/>
      <c r="Q102" s="84"/>
      <c r="R102" s="84"/>
      <c r="S102" s="84"/>
      <c r="T102" s="84"/>
      <c r="U102" s="85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155</v>
      </c>
      <c r="AU102" s="16" t="s">
        <v>83</v>
      </c>
    </row>
    <row r="103" s="12" customFormat="1" ht="25.92" customHeight="1">
      <c r="A103" s="12"/>
      <c r="B103" s="187"/>
      <c r="C103" s="188"/>
      <c r="D103" s="189" t="s">
        <v>72</v>
      </c>
      <c r="E103" s="190" t="s">
        <v>186</v>
      </c>
      <c r="F103" s="190" t="s">
        <v>187</v>
      </c>
      <c r="G103" s="188"/>
      <c r="H103" s="188"/>
      <c r="I103" s="191"/>
      <c r="J103" s="192">
        <f>BK103</f>
        <v>0</v>
      </c>
      <c r="K103" s="188"/>
      <c r="L103" s="193"/>
      <c r="M103" s="194"/>
      <c r="N103" s="195"/>
      <c r="O103" s="195"/>
      <c r="P103" s="196">
        <f>SUM(P104:P111)</f>
        <v>0</v>
      </c>
      <c r="Q103" s="195"/>
      <c r="R103" s="196">
        <f>SUM(R104:R111)</f>
        <v>0</v>
      </c>
      <c r="S103" s="195"/>
      <c r="T103" s="196">
        <f>SUM(T104:T111)</f>
        <v>0</v>
      </c>
      <c r="U103" s="197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8" t="s">
        <v>83</v>
      </c>
      <c r="AT103" s="199" t="s">
        <v>72</v>
      </c>
      <c r="AU103" s="199" t="s">
        <v>73</v>
      </c>
      <c r="AY103" s="198" t="s">
        <v>148</v>
      </c>
      <c r="BK103" s="200">
        <f>SUM(BK104:BK111)</f>
        <v>0</v>
      </c>
    </row>
    <row r="104" s="2" customFormat="1" ht="24.15" customHeight="1">
      <c r="A104" s="37"/>
      <c r="B104" s="38"/>
      <c r="C104" s="201" t="s">
        <v>168</v>
      </c>
      <c r="D104" s="201" t="s">
        <v>149</v>
      </c>
      <c r="E104" s="202" t="s">
        <v>188</v>
      </c>
      <c r="F104" s="203" t="s">
        <v>189</v>
      </c>
      <c r="G104" s="204" t="s">
        <v>173</v>
      </c>
      <c r="H104" s="205">
        <v>5</v>
      </c>
      <c r="I104" s="206"/>
      <c r="J104" s="207">
        <f>ROUND(I104*H104,2)</f>
        <v>0</v>
      </c>
      <c r="K104" s="203" t="s">
        <v>19</v>
      </c>
      <c r="L104" s="43"/>
      <c r="M104" s="208" t="s">
        <v>19</v>
      </c>
      <c r="N104" s="209" t="s">
        <v>46</v>
      </c>
      <c r="O104" s="84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0">
        <f>S104*H104</f>
        <v>0</v>
      </c>
      <c r="U104" s="211" t="s">
        <v>19</v>
      </c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2" t="s">
        <v>190</v>
      </c>
      <c r="AT104" s="212" t="s">
        <v>149</v>
      </c>
      <c r="AU104" s="212" t="s">
        <v>81</v>
      </c>
      <c r="AY104" s="16" t="s">
        <v>148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6" t="s">
        <v>153</v>
      </c>
      <c r="BK104" s="213">
        <f>ROUND(I104*H104,2)</f>
        <v>0</v>
      </c>
      <c r="BL104" s="16" t="s">
        <v>190</v>
      </c>
      <c r="BM104" s="212" t="s">
        <v>191</v>
      </c>
    </row>
    <row r="105" s="2" customFormat="1">
      <c r="A105" s="37"/>
      <c r="B105" s="38"/>
      <c r="C105" s="39"/>
      <c r="D105" s="214" t="s">
        <v>155</v>
      </c>
      <c r="E105" s="39"/>
      <c r="F105" s="215" t="s">
        <v>189</v>
      </c>
      <c r="G105" s="39"/>
      <c r="H105" s="39"/>
      <c r="I105" s="216"/>
      <c r="J105" s="39"/>
      <c r="K105" s="39"/>
      <c r="L105" s="43"/>
      <c r="M105" s="217"/>
      <c r="N105" s="218"/>
      <c r="O105" s="84"/>
      <c r="P105" s="84"/>
      <c r="Q105" s="84"/>
      <c r="R105" s="84"/>
      <c r="S105" s="84"/>
      <c r="T105" s="84"/>
      <c r="U105" s="85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155</v>
      </c>
      <c r="AU105" s="16" t="s">
        <v>81</v>
      </c>
    </row>
    <row r="106" s="2" customFormat="1" ht="24.15" customHeight="1">
      <c r="A106" s="37"/>
      <c r="B106" s="38"/>
      <c r="C106" s="221" t="s">
        <v>192</v>
      </c>
      <c r="D106" s="221" t="s">
        <v>165</v>
      </c>
      <c r="E106" s="222" t="s">
        <v>193</v>
      </c>
      <c r="F106" s="223" t="s">
        <v>194</v>
      </c>
      <c r="G106" s="224" t="s">
        <v>173</v>
      </c>
      <c r="H106" s="225">
        <v>5</v>
      </c>
      <c r="I106" s="226"/>
      <c r="J106" s="227">
        <f>ROUND(I106*H106,2)</f>
        <v>0</v>
      </c>
      <c r="K106" s="223" t="s">
        <v>19</v>
      </c>
      <c r="L106" s="228"/>
      <c r="M106" s="229" t="s">
        <v>19</v>
      </c>
      <c r="N106" s="230" t="s">
        <v>46</v>
      </c>
      <c r="O106" s="84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0">
        <f>S106*H106</f>
        <v>0</v>
      </c>
      <c r="U106" s="211" t="s">
        <v>19</v>
      </c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2" t="s">
        <v>195</v>
      </c>
      <c r="AT106" s="212" t="s">
        <v>165</v>
      </c>
      <c r="AU106" s="212" t="s">
        <v>81</v>
      </c>
      <c r="AY106" s="16" t="s">
        <v>148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6" t="s">
        <v>153</v>
      </c>
      <c r="BK106" s="213">
        <f>ROUND(I106*H106,2)</f>
        <v>0</v>
      </c>
      <c r="BL106" s="16" t="s">
        <v>190</v>
      </c>
      <c r="BM106" s="212" t="s">
        <v>196</v>
      </c>
    </row>
    <row r="107" s="2" customFormat="1">
      <c r="A107" s="37"/>
      <c r="B107" s="38"/>
      <c r="C107" s="39"/>
      <c r="D107" s="214" t="s">
        <v>155</v>
      </c>
      <c r="E107" s="39"/>
      <c r="F107" s="215" t="s">
        <v>194</v>
      </c>
      <c r="G107" s="39"/>
      <c r="H107" s="39"/>
      <c r="I107" s="216"/>
      <c r="J107" s="39"/>
      <c r="K107" s="39"/>
      <c r="L107" s="43"/>
      <c r="M107" s="217"/>
      <c r="N107" s="218"/>
      <c r="O107" s="84"/>
      <c r="P107" s="84"/>
      <c r="Q107" s="84"/>
      <c r="R107" s="84"/>
      <c r="S107" s="84"/>
      <c r="T107" s="84"/>
      <c r="U107" s="85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155</v>
      </c>
      <c r="AU107" s="16" t="s">
        <v>81</v>
      </c>
    </row>
    <row r="108" s="2" customFormat="1" ht="16.5" customHeight="1">
      <c r="A108" s="37"/>
      <c r="B108" s="38"/>
      <c r="C108" s="201" t="s">
        <v>108</v>
      </c>
      <c r="D108" s="201" t="s">
        <v>149</v>
      </c>
      <c r="E108" s="202" t="s">
        <v>197</v>
      </c>
      <c r="F108" s="203" t="s">
        <v>198</v>
      </c>
      <c r="G108" s="204" t="s">
        <v>163</v>
      </c>
      <c r="H108" s="205">
        <v>1</v>
      </c>
      <c r="I108" s="206"/>
      <c r="J108" s="207">
        <f>ROUND(I108*H108,2)</f>
        <v>0</v>
      </c>
      <c r="K108" s="203" t="s">
        <v>19</v>
      </c>
      <c r="L108" s="43"/>
      <c r="M108" s="208" t="s">
        <v>19</v>
      </c>
      <c r="N108" s="209" t="s">
        <v>46</v>
      </c>
      <c r="O108" s="84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0">
        <f>S108*H108</f>
        <v>0</v>
      </c>
      <c r="U108" s="211" t="s">
        <v>19</v>
      </c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2" t="s">
        <v>190</v>
      </c>
      <c r="AT108" s="212" t="s">
        <v>149</v>
      </c>
      <c r="AU108" s="212" t="s">
        <v>81</v>
      </c>
      <c r="AY108" s="16" t="s">
        <v>148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6" t="s">
        <v>153</v>
      </c>
      <c r="BK108" s="213">
        <f>ROUND(I108*H108,2)</f>
        <v>0</v>
      </c>
      <c r="BL108" s="16" t="s">
        <v>190</v>
      </c>
      <c r="BM108" s="212" t="s">
        <v>199</v>
      </c>
    </row>
    <row r="109" s="2" customFormat="1">
      <c r="A109" s="37"/>
      <c r="B109" s="38"/>
      <c r="C109" s="39"/>
      <c r="D109" s="214" t="s">
        <v>155</v>
      </c>
      <c r="E109" s="39"/>
      <c r="F109" s="215" t="s">
        <v>198</v>
      </c>
      <c r="G109" s="39"/>
      <c r="H109" s="39"/>
      <c r="I109" s="216"/>
      <c r="J109" s="39"/>
      <c r="K109" s="39"/>
      <c r="L109" s="43"/>
      <c r="M109" s="217"/>
      <c r="N109" s="218"/>
      <c r="O109" s="84"/>
      <c r="P109" s="84"/>
      <c r="Q109" s="84"/>
      <c r="R109" s="84"/>
      <c r="S109" s="84"/>
      <c r="T109" s="84"/>
      <c r="U109" s="85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155</v>
      </c>
      <c r="AU109" s="16" t="s">
        <v>81</v>
      </c>
    </row>
    <row r="110" s="2" customFormat="1" ht="44.25" customHeight="1">
      <c r="A110" s="37"/>
      <c r="B110" s="38"/>
      <c r="C110" s="201" t="s">
        <v>111</v>
      </c>
      <c r="D110" s="201" t="s">
        <v>149</v>
      </c>
      <c r="E110" s="202" t="s">
        <v>200</v>
      </c>
      <c r="F110" s="203" t="s">
        <v>201</v>
      </c>
      <c r="G110" s="204" t="s">
        <v>184</v>
      </c>
      <c r="H110" s="205">
        <v>0.017999999999999999</v>
      </c>
      <c r="I110" s="206"/>
      <c r="J110" s="207">
        <f>ROUND(I110*H110,2)</f>
        <v>0</v>
      </c>
      <c r="K110" s="203" t="s">
        <v>19</v>
      </c>
      <c r="L110" s="43"/>
      <c r="M110" s="208" t="s">
        <v>19</v>
      </c>
      <c r="N110" s="209" t="s">
        <v>46</v>
      </c>
      <c r="O110" s="84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0">
        <f>S110*H110</f>
        <v>0</v>
      </c>
      <c r="U110" s="211" t="s">
        <v>19</v>
      </c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2" t="s">
        <v>190</v>
      </c>
      <c r="AT110" s="212" t="s">
        <v>149</v>
      </c>
      <c r="AU110" s="212" t="s">
        <v>81</v>
      </c>
      <c r="AY110" s="16" t="s">
        <v>148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6" t="s">
        <v>153</v>
      </c>
      <c r="BK110" s="213">
        <f>ROUND(I110*H110,2)</f>
        <v>0</v>
      </c>
      <c r="BL110" s="16" t="s">
        <v>190</v>
      </c>
      <c r="BM110" s="212" t="s">
        <v>202</v>
      </c>
    </row>
    <row r="111" s="2" customFormat="1">
      <c r="A111" s="37"/>
      <c r="B111" s="38"/>
      <c r="C111" s="39"/>
      <c r="D111" s="214" t="s">
        <v>155</v>
      </c>
      <c r="E111" s="39"/>
      <c r="F111" s="215" t="s">
        <v>201</v>
      </c>
      <c r="G111" s="39"/>
      <c r="H111" s="39"/>
      <c r="I111" s="216"/>
      <c r="J111" s="39"/>
      <c r="K111" s="39"/>
      <c r="L111" s="43"/>
      <c r="M111" s="217"/>
      <c r="N111" s="218"/>
      <c r="O111" s="84"/>
      <c r="P111" s="84"/>
      <c r="Q111" s="84"/>
      <c r="R111" s="84"/>
      <c r="S111" s="84"/>
      <c r="T111" s="84"/>
      <c r="U111" s="85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155</v>
      </c>
      <c r="AU111" s="16" t="s">
        <v>81</v>
      </c>
    </row>
    <row r="112" s="12" customFormat="1" ht="25.92" customHeight="1">
      <c r="A112" s="12"/>
      <c r="B112" s="187"/>
      <c r="C112" s="188"/>
      <c r="D112" s="189" t="s">
        <v>72</v>
      </c>
      <c r="E112" s="190" t="s">
        <v>203</v>
      </c>
      <c r="F112" s="190" t="s">
        <v>204</v>
      </c>
      <c r="G112" s="188"/>
      <c r="H112" s="188"/>
      <c r="I112" s="191"/>
      <c r="J112" s="192">
        <f>BK112</f>
        <v>0</v>
      </c>
      <c r="K112" s="188"/>
      <c r="L112" s="193"/>
      <c r="M112" s="194"/>
      <c r="N112" s="195"/>
      <c r="O112" s="195"/>
      <c r="P112" s="196">
        <f>SUM(P113:P132)</f>
        <v>0</v>
      </c>
      <c r="Q112" s="195"/>
      <c r="R112" s="196">
        <f>SUM(R113:R132)</f>
        <v>0</v>
      </c>
      <c r="S112" s="195"/>
      <c r="T112" s="196">
        <f>SUM(T113:T132)</f>
        <v>0</v>
      </c>
      <c r="U112" s="197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8" t="s">
        <v>159</v>
      </c>
      <c r="AT112" s="199" t="s">
        <v>72</v>
      </c>
      <c r="AU112" s="199" t="s">
        <v>73</v>
      </c>
      <c r="AY112" s="198" t="s">
        <v>148</v>
      </c>
      <c r="BK112" s="200">
        <f>SUM(BK113:BK132)</f>
        <v>0</v>
      </c>
    </row>
    <row r="113" s="2" customFormat="1" ht="24.15" customHeight="1">
      <c r="A113" s="37"/>
      <c r="B113" s="38"/>
      <c r="C113" s="201" t="s">
        <v>8</v>
      </c>
      <c r="D113" s="201" t="s">
        <v>149</v>
      </c>
      <c r="E113" s="202" t="s">
        <v>205</v>
      </c>
      <c r="F113" s="203" t="s">
        <v>206</v>
      </c>
      <c r="G113" s="204" t="s">
        <v>207</v>
      </c>
      <c r="H113" s="205">
        <v>0.02</v>
      </c>
      <c r="I113" s="206"/>
      <c r="J113" s="207">
        <f>ROUND(I113*H113,2)</f>
        <v>0</v>
      </c>
      <c r="K113" s="203" t="s">
        <v>19</v>
      </c>
      <c r="L113" s="43"/>
      <c r="M113" s="208" t="s">
        <v>19</v>
      </c>
      <c r="N113" s="209" t="s">
        <v>46</v>
      </c>
      <c r="O113" s="84"/>
      <c r="P113" s="210">
        <f>O113*H113</f>
        <v>0</v>
      </c>
      <c r="Q113" s="210">
        <v>0</v>
      </c>
      <c r="R113" s="210">
        <f>Q113*H113</f>
        <v>0</v>
      </c>
      <c r="S113" s="210">
        <v>0</v>
      </c>
      <c r="T113" s="210">
        <f>S113*H113</f>
        <v>0</v>
      </c>
      <c r="U113" s="211" t="s">
        <v>19</v>
      </c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2" t="s">
        <v>208</v>
      </c>
      <c r="AT113" s="212" t="s">
        <v>149</v>
      </c>
      <c r="AU113" s="212" t="s">
        <v>81</v>
      </c>
      <c r="AY113" s="16" t="s">
        <v>148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16" t="s">
        <v>153</v>
      </c>
      <c r="BK113" s="213">
        <f>ROUND(I113*H113,2)</f>
        <v>0</v>
      </c>
      <c r="BL113" s="16" t="s">
        <v>208</v>
      </c>
      <c r="BM113" s="212" t="s">
        <v>209</v>
      </c>
    </row>
    <row r="114" s="2" customFormat="1">
      <c r="A114" s="37"/>
      <c r="B114" s="38"/>
      <c r="C114" s="39"/>
      <c r="D114" s="214" t="s">
        <v>155</v>
      </c>
      <c r="E114" s="39"/>
      <c r="F114" s="215" t="s">
        <v>206</v>
      </c>
      <c r="G114" s="39"/>
      <c r="H114" s="39"/>
      <c r="I114" s="216"/>
      <c r="J114" s="39"/>
      <c r="K114" s="39"/>
      <c r="L114" s="43"/>
      <c r="M114" s="217"/>
      <c r="N114" s="218"/>
      <c r="O114" s="84"/>
      <c r="P114" s="84"/>
      <c r="Q114" s="84"/>
      <c r="R114" s="84"/>
      <c r="S114" s="84"/>
      <c r="T114" s="84"/>
      <c r="U114" s="85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155</v>
      </c>
      <c r="AU114" s="16" t="s">
        <v>81</v>
      </c>
    </row>
    <row r="115" s="2" customFormat="1" ht="49.05" customHeight="1">
      <c r="A115" s="37"/>
      <c r="B115" s="38"/>
      <c r="C115" s="201" t="s">
        <v>210</v>
      </c>
      <c r="D115" s="201" t="s">
        <v>149</v>
      </c>
      <c r="E115" s="202" t="s">
        <v>211</v>
      </c>
      <c r="F115" s="203" t="s">
        <v>212</v>
      </c>
      <c r="G115" s="204" t="s">
        <v>213</v>
      </c>
      <c r="H115" s="205">
        <v>0.59999999999999998</v>
      </c>
      <c r="I115" s="206"/>
      <c r="J115" s="207">
        <f>ROUND(I115*H115,2)</f>
        <v>0</v>
      </c>
      <c r="K115" s="203" t="s">
        <v>19</v>
      </c>
      <c r="L115" s="43"/>
      <c r="M115" s="208" t="s">
        <v>19</v>
      </c>
      <c r="N115" s="209" t="s">
        <v>46</v>
      </c>
      <c r="O115" s="84"/>
      <c r="P115" s="210">
        <f>O115*H115</f>
        <v>0</v>
      </c>
      <c r="Q115" s="210">
        <v>0</v>
      </c>
      <c r="R115" s="210">
        <f>Q115*H115</f>
        <v>0</v>
      </c>
      <c r="S115" s="210">
        <v>0</v>
      </c>
      <c r="T115" s="210">
        <f>S115*H115</f>
        <v>0</v>
      </c>
      <c r="U115" s="211" t="s">
        <v>19</v>
      </c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2" t="s">
        <v>208</v>
      </c>
      <c r="AT115" s="212" t="s">
        <v>149</v>
      </c>
      <c r="AU115" s="212" t="s">
        <v>81</v>
      </c>
      <c r="AY115" s="16" t="s">
        <v>148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16" t="s">
        <v>153</v>
      </c>
      <c r="BK115" s="213">
        <f>ROUND(I115*H115,2)</f>
        <v>0</v>
      </c>
      <c r="BL115" s="16" t="s">
        <v>208</v>
      </c>
      <c r="BM115" s="212" t="s">
        <v>214</v>
      </c>
    </row>
    <row r="116" s="2" customFormat="1">
      <c r="A116" s="37"/>
      <c r="B116" s="38"/>
      <c r="C116" s="39"/>
      <c r="D116" s="214" t="s">
        <v>155</v>
      </c>
      <c r="E116" s="39"/>
      <c r="F116" s="215" t="s">
        <v>212</v>
      </c>
      <c r="G116" s="39"/>
      <c r="H116" s="39"/>
      <c r="I116" s="216"/>
      <c r="J116" s="39"/>
      <c r="K116" s="39"/>
      <c r="L116" s="43"/>
      <c r="M116" s="217"/>
      <c r="N116" s="218"/>
      <c r="O116" s="84"/>
      <c r="P116" s="84"/>
      <c r="Q116" s="84"/>
      <c r="R116" s="84"/>
      <c r="S116" s="84"/>
      <c r="T116" s="84"/>
      <c r="U116" s="85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155</v>
      </c>
      <c r="AU116" s="16" t="s">
        <v>81</v>
      </c>
    </row>
    <row r="117" s="2" customFormat="1" ht="24.15" customHeight="1">
      <c r="A117" s="37"/>
      <c r="B117" s="38"/>
      <c r="C117" s="201" t="s">
        <v>215</v>
      </c>
      <c r="D117" s="201" t="s">
        <v>149</v>
      </c>
      <c r="E117" s="202" t="s">
        <v>216</v>
      </c>
      <c r="F117" s="203" t="s">
        <v>217</v>
      </c>
      <c r="G117" s="204" t="s">
        <v>173</v>
      </c>
      <c r="H117" s="205">
        <v>9</v>
      </c>
      <c r="I117" s="206"/>
      <c r="J117" s="207">
        <f>ROUND(I117*H117,2)</f>
        <v>0</v>
      </c>
      <c r="K117" s="203" t="s">
        <v>19</v>
      </c>
      <c r="L117" s="43"/>
      <c r="M117" s="208" t="s">
        <v>19</v>
      </c>
      <c r="N117" s="209" t="s">
        <v>46</v>
      </c>
      <c r="O117" s="84"/>
      <c r="P117" s="210">
        <f>O117*H117</f>
        <v>0</v>
      </c>
      <c r="Q117" s="210">
        <v>0</v>
      </c>
      <c r="R117" s="210">
        <f>Q117*H117</f>
        <v>0</v>
      </c>
      <c r="S117" s="210">
        <v>0</v>
      </c>
      <c r="T117" s="210">
        <f>S117*H117</f>
        <v>0</v>
      </c>
      <c r="U117" s="211" t="s">
        <v>19</v>
      </c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2" t="s">
        <v>208</v>
      </c>
      <c r="AT117" s="212" t="s">
        <v>149</v>
      </c>
      <c r="AU117" s="212" t="s">
        <v>81</v>
      </c>
      <c r="AY117" s="16" t="s">
        <v>148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16" t="s">
        <v>153</v>
      </c>
      <c r="BK117" s="213">
        <f>ROUND(I117*H117,2)</f>
        <v>0</v>
      </c>
      <c r="BL117" s="16" t="s">
        <v>208</v>
      </c>
      <c r="BM117" s="212" t="s">
        <v>218</v>
      </c>
    </row>
    <row r="118" s="2" customFormat="1">
      <c r="A118" s="37"/>
      <c r="B118" s="38"/>
      <c r="C118" s="39"/>
      <c r="D118" s="214" t="s">
        <v>155</v>
      </c>
      <c r="E118" s="39"/>
      <c r="F118" s="215" t="s">
        <v>217</v>
      </c>
      <c r="G118" s="39"/>
      <c r="H118" s="39"/>
      <c r="I118" s="216"/>
      <c r="J118" s="39"/>
      <c r="K118" s="39"/>
      <c r="L118" s="43"/>
      <c r="M118" s="217"/>
      <c r="N118" s="218"/>
      <c r="O118" s="84"/>
      <c r="P118" s="84"/>
      <c r="Q118" s="84"/>
      <c r="R118" s="84"/>
      <c r="S118" s="84"/>
      <c r="T118" s="84"/>
      <c r="U118" s="85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155</v>
      </c>
      <c r="AU118" s="16" t="s">
        <v>81</v>
      </c>
    </row>
    <row r="119" s="2" customFormat="1" ht="44.25" customHeight="1">
      <c r="A119" s="37"/>
      <c r="B119" s="38"/>
      <c r="C119" s="201" t="s">
        <v>219</v>
      </c>
      <c r="D119" s="201" t="s">
        <v>149</v>
      </c>
      <c r="E119" s="202" t="s">
        <v>220</v>
      </c>
      <c r="F119" s="203" t="s">
        <v>221</v>
      </c>
      <c r="G119" s="204" t="s">
        <v>213</v>
      </c>
      <c r="H119" s="205">
        <v>0.5</v>
      </c>
      <c r="I119" s="206"/>
      <c r="J119" s="207">
        <f>ROUND(I119*H119,2)</f>
        <v>0</v>
      </c>
      <c r="K119" s="203" t="s">
        <v>19</v>
      </c>
      <c r="L119" s="43"/>
      <c r="M119" s="208" t="s">
        <v>19</v>
      </c>
      <c r="N119" s="209" t="s">
        <v>46</v>
      </c>
      <c r="O119" s="84"/>
      <c r="P119" s="210">
        <f>O119*H119</f>
        <v>0</v>
      </c>
      <c r="Q119" s="210">
        <v>0</v>
      </c>
      <c r="R119" s="210">
        <f>Q119*H119</f>
        <v>0</v>
      </c>
      <c r="S119" s="210">
        <v>0</v>
      </c>
      <c r="T119" s="210">
        <f>S119*H119</f>
        <v>0</v>
      </c>
      <c r="U119" s="211" t="s">
        <v>19</v>
      </c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2" t="s">
        <v>208</v>
      </c>
      <c r="AT119" s="212" t="s">
        <v>149</v>
      </c>
      <c r="AU119" s="212" t="s">
        <v>81</v>
      </c>
      <c r="AY119" s="16" t="s">
        <v>148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16" t="s">
        <v>153</v>
      </c>
      <c r="BK119" s="213">
        <f>ROUND(I119*H119,2)</f>
        <v>0</v>
      </c>
      <c r="BL119" s="16" t="s">
        <v>208</v>
      </c>
      <c r="BM119" s="212" t="s">
        <v>222</v>
      </c>
    </row>
    <row r="120" s="2" customFormat="1">
      <c r="A120" s="37"/>
      <c r="B120" s="38"/>
      <c r="C120" s="39"/>
      <c r="D120" s="214" t="s">
        <v>155</v>
      </c>
      <c r="E120" s="39"/>
      <c r="F120" s="215" t="s">
        <v>221</v>
      </c>
      <c r="G120" s="39"/>
      <c r="H120" s="39"/>
      <c r="I120" s="216"/>
      <c r="J120" s="39"/>
      <c r="K120" s="39"/>
      <c r="L120" s="43"/>
      <c r="M120" s="217"/>
      <c r="N120" s="218"/>
      <c r="O120" s="84"/>
      <c r="P120" s="84"/>
      <c r="Q120" s="84"/>
      <c r="R120" s="84"/>
      <c r="S120" s="84"/>
      <c r="T120" s="84"/>
      <c r="U120" s="85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155</v>
      </c>
      <c r="AU120" s="16" t="s">
        <v>81</v>
      </c>
    </row>
    <row r="121" s="2" customFormat="1" ht="24.15" customHeight="1">
      <c r="A121" s="37"/>
      <c r="B121" s="38"/>
      <c r="C121" s="201" t="s">
        <v>190</v>
      </c>
      <c r="D121" s="201" t="s">
        <v>149</v>
      </c>
      <c r="E121" s="202" t="s">
        <v>223</v>
      </c>
      <c r="F121" s="203" t="s">
        <v>224</v>
      </c>
      <c r="G121" s="204" t="s">
        <v>173</v>
      </c>
      <c r="H121" s="205">
        <v>3</v>
      </c>
      <c r="I121" s="206"/>
      <c r="J121" s="207">
        <f>ROUND(I121*H121,2)</f>
        <v>0</v>
      </c>
      <c r="K121" s="203" t="s">
        <v>19</v>
      </c>
      <c r="L121" s="43"/>
      <c r="M121" s="208" t="s">
        <v>19</v>
      </c>
      <c r="N121" s="209" t="s">
        <v>46</v>
      </c>
      <c r="O121" s="84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0">
        <f>S121*H121</f>
        <v>0</v>
      </c>
      <c r="U121" s="211" t="s">
        <v>19</v>
      </c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2" t="s">
        <v>208</v>
      </c>
      <c r="AT121" s="212" t="s">
        <v>149</v>
      </c>
      <c r="AU121" s="212" t="s">
        <v>81</v>
      </c>
      <c r="AY121" s="16" t="s">
        <v>148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6" t="s">
        <v>153</v>
      </c>
      <c r="BK121" s="213">
        <f>ROUND(I121*H121,2)</f>
        <v>0</v>
      </c>
      <c r="BL121" s="16" t="s">
        <v>208</v>
      </c>
      <c r="BM121" s="212" t="s">
        <v>225</v>
      </c>
    </row>
    <row r="122" s="2" customFormat="1">
      <c r="A122" s="37"/>
      <c r="B122" s="38"/>
      <c r="C122" s="39"/>
      <c r="D122" s="214" t="s">
        <v>155</v>
      </c>
      <c r="E122" s="39"/>
      <c r="F122" s="215" t="s">
        <v>224</v>
      </c>
      <c r="G122" s="39"/>
      <c r="H122" s="39"/>
      <c r="I122" s="216"/>
      <c r="J122" s="39"/>
      <c r="K122" s="39"/>
      <c r="L122" s="43"/>
      <c r="M122" s="217"/>
      <c r="N122" s="218"/>
      <c r="O122" s="84"/>
      <c r="P122" s="84"/>
      <c r="Q122" s="84"/>
      <c r="R122" s="84"/>
      <c r="S122" s="84"/>
      <c r="T122" s="84"/>
      <c r="U122" s="85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155</v>
      </c>
      <c r="AU122" s="16" t="s">
        <v>81</v>
      </c>
    </row>
    <row r="123" s="2" customFormat="1" ht="24.15" customHeight="1">
      <c r="A123" s="37"/>
      <c r="B123" s="38"/>
      <c r="C123" s="201" t="s">
        <v>226</v>
      </c>
      <c r="D123" s="201" t="s">
        <v>149</v>
      </c>
      <c r="E123" s="202" t="s">
        <v>227</v>
      </c>
      <c r="F123" s="203" t="s">
        <v>228</v>
      </c>
      <c r="G123" s="204" t="s">
        <v>229</v>
      </c>
      <c r="H123" s="205">
        <v>1</v>
      </c>
      <c r="I123" s="206"/>
      <c r="J123" s="207">
        <f>ROUND(I123*H123,2)</f>
        <v>0</v>
      </c>
      <c r="K123" s="203" t="s">
        <v>19</v>
      </c>
      <c r="L123" s="43"/>
      <c r="M123" s="208" t="s">
        <v>19</v>
      </c>
      <c r="N123" s="209" t="s">
        <v>46</v>
      </c>
      <c r="O123" s="84"/>
      <c r="P123" s="210">
        <f>O123*H123</f>
        <v>0</v>
      </c>
      <c r="Q123" s="210">
        <v>0</v>
      </c>
      <c r="R123" s="210">
        <f>Q123*H123</f>
        <v>0</v>
      </c>
      <c r="S123" s="210">
        <v>0</v>
      </c>
      <c r="T123" s="210">
        <f>S123*H123</f>
        <v>0</v>
      </c>
      <c r="U123" s="211" t="s">
        <v>19</v>
      </c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2" t="s">
        <v>208</v>
      </c>
      <c r="AT123" s="212" t="s">
        <v>149</v>
      </c>
      <c r="AU123" s="212" t="s">
        <v>81</v>
      </c>
      <c r="AY123" s="16" t="s">
        <v>148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16" t="s">
        <v>153</v>
      </c>
      <c r="BK123" s="213">
        <f>ROUND(I123*H123,2)</f>
        <v>0</v>
      </c>
      <c r="BL123" s="16" t="s">
        <v>208</v>
      </c>
      <c r="BM123" s="212" t="s">
        <v>230</v>
      </c>
    </row>
    <row r="124" s="2" customFormat="1">
      <c r="A124" s="37"/>
      <c r="B124" s="38"/>
      <c r="C124" s="39"/>
      <c r="D124" s="214" t="s">
        <v>155</v>
      </c>
      <c r="E124" s="39"/>
      <c r="F124" s="215" t="s">
        <v>228</v>
      </c>
      <c r="G124" s="39"/>
      <c r="H124" s="39"/>
      <c r="I124" s="216"/>
      <c r="J124" s="39"/>
      <c r="K124" s="39"/>
      <c r="L124" s="43"/>
      <c r="M124" s="217"/>
      <c r="N124" s="218"/>
      <c r="O124" s="84"/>
      <c r="P124" s="84"/>
      <c r="Q124" s="84"/>
      <c r="R124" s="84"/>
      <c r="S124" s="84"/>
      <c r="T124" s="84"/>
      <c r="U124" s="85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155</v>
      </c>
      <c r="AU124" s="16" t="s">
        <v>81</v>
      </c>
    </row>
    <row r="125" s="2" customFormat="1" ht="33" customHeight="1">
      <c r="A125" s="37"/>
      <c r="B125" s="38"/>
      <c r="C125" s="201" t="s">
        <v>231</v>
      </c>
      <c r="D125" s="201" t="s">
        <v>149</v>
      </c>
      <c r="E125" s="202" t="s">
        <v>232</v>
      </c>
      <c r="F125" s="203" t="s">
        <v>233</v>
      </c>
      <c r="G125" s="204" t="s">
        <v>173</v>
      </c>
      <c r="H125" s="205">
        <v>11</v>
      </c>
      <c r="I125" s="206"/>
      <c r="J125" s="207">
        <f>ROUND(I125*H125,2)</f>
        <v>0</v>
      </c>
      <c r="K125" s="203" t="s">
        <v>19</v>
      </c>
      <c r="L125" s="43"/>
      <c r="M125" s="208" t="s">
        <v>19</v>
      </c>
      <c r="N125" s="209" t="s">
        <v>46</v>
      </c>
      <c r="O125" s="84"/>
      <c r="P125" s="210">
        <f>O125*H125</f>
        <v>0</v>
      </c>
      <c r="Q125" s="210">
        <v>0</v>
      </c>
      <c r="R125" s="210">
        <f>Q125*H125</f>
        <v>0</v>
      </c>
      <c r="S125" s="210">
        <v>0</v>
      </c>
      <c r="T125" s="210">
        <f>S125*H125</f>
        <v>0</v>
      </c>
      <c r="U125" s="211" t="s">
        <v>19</v>
      </c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2" t="s">
        <v>208</v>
      </c>
      <c r="AT125" s="212" t="s">
        <v>149</v>
      </c>
      <c r="AU125" s="212" t="s">
        <v>81</v>
      </c>
      <c r="AY125" s="16" t="s">
        <v>148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16" t="s">
        <v>153</v>
      </c>
      <c r="BK125" s="213">
        <f>ROUND(I125*H125,2)</f>
        <v>0</v>
      </c>
      <c r="BL125" s="16" t="s">
        <v>208</v>
      </c>
      <c r="BM125" s="212" t="s">
        <v>234</v>
      </c>
    </row>
    <row r="126" s="2" customFormat="1">
      <c r="A126" s="37"/>
      <c r="B126" s="38"/>
      <c r="C126" s="39"/>
      <c r="D126" s="214" t="s">
        <v>155</v>
      </c>
      <c r="E126" s="39"/>
      <c r="F126" s="215" t="s">
        <v>233</v>
      </c>
      <c r="G126" s="39"/>
      <c r="H126" s="39"/>
      <c r="I126" s="216"/>
      <c r="J126" s="39"/>
      <c r="K126" s="39"/>
      <c r="L126" s="43"/>
      <c r="M126" s="217"/>
      <c r="N126" s="218"/>
      <c r="O126" s="84"/>
      <c r="P126" s="84"/>
      <c r="Q126" s="84"/>
      <c r="R126" s="84"/>
      <c r="S126" s="84"/>
      <c r="T126" s="84"/>
      <c r="U126" s="85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155</v>
      </c>
      <c r="AU126" s="16" t="s">
        <v>81</v>
      </c>
    </row>
    <row r="127" s="2" customFormat="1" ht="37.8" customHeight="1">
      <c r="A127" s="37"/>
      <c r="B127" s="38"/>
      <c r="C127" s="201" t="s">
        <v>235</v>
      </c>
      <c r="D127" s="201" t="s">
        <v>149</v>
      </c>
      <c r="E127" s="202" t="s">
        <v>236</v>
      </c>
      <c r="F127" s="203" t="s">
        <v>237</v>
      </c>
      <c r="G127" s="204" t="s">
        <v>173</v>
      </c>
      <c r="H127" s="205">
        <v>22</v>
      </c>
      <c r="I127" s="206"/>
      <c r="J127" s="207">
        <f>ROUND(I127*H127,2)</f>
        <v>0</v>
      </c>
      <c r="K127" s="203" t="s">
        <v>19</v>
      </c>
      <c r="L127" s="43"/>
      <c r="M127" s="208" t="s">
        <v>19</v>
      </c>
      <c r="N127" s="209" t="s">
        <v>46</v>
      </c>
      <c r="O127" s="84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0">
        <f>S127*H127</f>
        <v>0</v>
      </c>
      <c r="U127" s="211" t="s">
        <v>19</v>
      </c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2" t="s">
        <v>208</v>
      </c>
      <c r="AT127" s="212" t="s">
        <v>149</v>
      </c>
      <c r="AU127" s="212" t="s">
        <v>81</v>
      </c>
      <c r="AY127" s="16" t="s">
        <v>148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6" t="s">
        <v>153</v>
      </c>
      <c r="BK127" s="213">
        <f>ROUND(I127*H127,2)</f>
        <v>0</v>
      </c>
      <c r="BL127" s="16" t="s">
        <v>208</v>
      </c>
      <c r="BM127" s="212" t="s">
        <v>238</v>
      </c>
    </row>
    <row r="128" s="2" customFormat="1">
      <c r="A128" s="37"/>
      <c r="B128" s="38"/>
      <c r="C128" s="39"/>
      <c r="D128" s="214" t="s">
        <v>155</v>
      </c>
      <c r="E128" s="39"/>
      <c r="F128" s="215" t="s">
        <v>237</v>
      </c>
      <c r="G128" s="39"/>
      <c r="H128" s="39"/>
      <c r="I128" s="216"/>
      <c r="J128" s="39"/>
      <c r="K128" s="39"/>
      <c r="L128" s="43"/>
      <c r="M128" s="217"/>
      <c r="N128" s="218"/>
      <c r="O128" s="84"/>
      <c r="P128" s="84"/>
      <c r="Q128" s="84"/>
      <c r="R128" s="84"/>
      <c r="S128" s="84"/>
      <c r="T128" s="84"/>
      <c r="U128" s="85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155</v>
      </c>
      <c r="AU128" s="16" t="s">
        <v>81</v>
      </c>
    </row>
    <row r="129" s="2" customFormat="1" ht="24.15" customHeight="1">
      <c r="A129" s="37"/>
      <c r="B129" s="38"/>
      <c r="C129" s="221" t="s">
        <v>239</v>
      </c>
      <c r="D129" s="221" t="s">
        <v>165</v>
      </c>
      <c r="E129" s="222" t="s">
        <v>240</v>
      </c>
      <c r="F129" s="223" t="s">
        <v>241</v>
      </c>
      <c r="G129" s="224" t="s">
        <v>173</v>
      </c>
      <c r="H129" s="225">
        <v>23.100000000000001</v>
      </c>
      <c r="I129" s="226"/>
      <c r="J129" s="227">
        <f>ROUND(I129*H129,2)</f>
        <v>0</v>
      </c>
      <c r="K129" s="223" t="s">
        <v>19</v>
      </c>
      <c r="L129" s="228"/>
      <c r="M129" s="229" t="s">
        <v>19</v>
      </c>
      <c r="N129" s="230" t="s">
        <v>46</v>
      </c>
      <c r="O129" s="84"/>
      <c r="P129" s="210">
        <f>O129*H129</f>
        <v>0</v>
      </c>
      <c r="Q129" s="210">
        <v>0</v>
      </c>
      <c r="R129" s="210">
        <f>Q129*H129</f>
        <v>0</v>
      </c>
      <c r="S129" s="210">
        <v>0</v>
      </c>
      <c r="T129" s="210">
        <f>S129*H129</f>
        <v>0</v>
      </c>
      <c r="U129" s="211" t="s">
        <v>19</v>
      </c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2" t="s">
        <v>242</v>
      </c>
      <c r="AT129" s="212" t="s">
        <v>165</v>
      </c>
      <c r="AU129" s="212" t="s">
        <v>81</v>
      </c>
      <c r="AY129" s="16" t="s">
        <v>148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6" t="s">
        <v>153</v>
      </c>
      <c r="BK129" s="213">
        <f>ROUND(I129*H129,2)</f>
        <v>0</v>
      </c>
      <c r="BL129" s="16" t="s">
        <v>208</v>
      </c>
      <c r="BM129" s="212" t="s">
        <v>243</v>
      </c>
    </row>
    <row r="130" s="2" customFormat="1">
      <c r="A130" s="37"/>
      <c r="B130" s="38"/>
      <c r="C130" s="39"/>
      <c r="D130" s="214" t="s">
        <v>155</v>
      </c>
      <c r="E130" s="39"/>
      <c r="F130" s="215" t="s">
        <v>241</v>
      </c>
      <c r="G130" s="39"/>
      <c r="H130" s="39"/>
      <c r="I130" s="216"/>
      <c r="J130" s="39"/>
      <c r="K130" s="39"/>
      <c r="L130" s="43"/>
      <c r="M130" s="217"/>
      <c r="N130" s="218"/>
      <c r="O130" s="84"/>
      <c r="P130" s="84"/>
      <c r="Q130" s="84"/>
      <c r="R130" s="84"/>
      <c r="S130" s="84"/>
      <c r="T130" s="84"/>
      <c r="U130" s="85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155</v>
      </c>
      <c r="AU130" s="16" t="s">
        <v>81</v>
      </c>
    </row>
    <row r="131" s="13" customFormat="1">
      <c r="A131" s="13"/>
      <c r="B131" s="231"/>
      <c r="C131" s="232"/>
      <c r="D131" s="214" t="s">
        <v>244</v>
      </c>
      <c r="E131" s="233" t="s">
        <v>19</v>
      </c>
      <c r="F131" s="234" t="s">
        <v>245</v>
      </c>
      <c r="G131" s="232"/>
      <c r="H131" s="235">
        <v>23.100000000000001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39"/>
      <c r="U131" s="240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244</v>
      </c>
      <c r="AU131" s="241" t="s">
        <v>81</v>
      </c>
      <c r="AV131" s="13" t="s">
        <v>83</v>
      </c>
      <c r="AW131" s="13" t="s">
        <v>35</v>
      </c>
      <c r="AX131" s="13" t="s">
        <v>73</v>
      </c>
      <c r="AY131" s="241" t="s">
        <v>148</v>
      </c>
    </row>
    <row r="132" s="14" customFormat="1">
      <c r="A132" s="14"/>
      <c r="B132" s="242"/>
      <c r="C132" s="243"/>
      <c r="D132" s="214" t="s">
        <v>244</v>
      </c>
      <c r="E132" s="244" t="s">
        <v>19</v>
      </c>
      <c r="F132" s="245" t="s">
        <v>246</v>
      </c>
      <c r="G132" s="243"/>
      <c r="H132" s="246">
        <v>23.100000000000001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0"/>
      <c r="U132" s="251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244</v>
      </c>
      <c r="AU132" s="252" t="s">
        <v>81</v>
      </c>
      <c r="AV132" s="14" t="s">
        <v>153</v>
      </c>
      <c r="AW132" s="14" t="s">
        <v>35</v>
      </c>
      <c r="AX132" s="14" t="s">
        <v>81</v>
      </c>
      <c r="AY132" s="252" t="s">
        <v>148</v>
      </c>
    </row>
    <row r="133" s="12" customFormat="1" ht="25.92" customHeight="1">
      <c r="A133" s="12"/>
      <c r="B133" s="187"/>
      <c r="C133" s="188"/>
      <c r="D133" s="189" t="s">
        <v>72</v>
      </c>
      <c r="E133" s="190" t="s">
        <v>247</v>
      </c>
      <c r="F133" s="190" t="s">
        <v>248</v>
      </c>
      <c r="G133" s="188"/>
      <c r="H133" s="188"/>
      <c r="I133" s="191"/>
      <c r="J133" s="192">
        <f>BK133</f>
        <v>0</v>
      </c>
      <c r="K133" s="188"/>
      <c r="L133" s="193"/>
      <c r="M133" s="194"/>
      <c r="N133" s="195"/>
      <c r="O133" s="195"/>
      <c r="P133" s="196">
        <f>SUM(P134:P163)</f>
        <v>0</v>
      </c>
      <c r="Q133" s="195"/>
      <c r="R133" s="196">
        <f>SUM(R134:R163)</f>
        <v>0</v>
      </c>
      <c r="S133" s="195"/>
      <c r="T133" s="196">
        <f>SUM(T134:T163)</f>
        <v>0</v>
      </c>
      <c r="U133" s="197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98" t="s">
        <v>153</v>
      </c>
      <c r="AT133" s="199" t="s">
        <v>72</v>
      </c>
      <c r="AU133" s="199" t="s">
        <v>73</v>
      </c>
      <c r="AY133" s="198" t="s">
        <v>148</v>
      </c>
      <c r="BK133" s="200">
        <f>SUM(BK134:BK163)</f>
        <v>0</v>
      </c>
    </row>
    <row r="134" s="2" customFormat="1" ht="16.5" customHeight="1">
      <c r="A134" s="37"/>
      <c r="B134" s="38"/>
      <c r="C134" s="201" t="s">
        <v>7</v>
      </c>
      <c r="D134" s="201" t="s">
        <v>149</v>
      </c>
      <c r="E134" s="202" t="s">
        <v>249</v>
      </c>
      <c r="F134" s="203" t="s">
        <v>250</v>
      </c>
      <c r="G134" s="204" t="s">
        <v>251</v>
      </c>
      <c r="H134" s="205">
        <v>1</v>
      </c>
      <c r="I134" s="206"/>
      <c r="J134" s="207">
        <f>ROUND(I134*H134,2)</f>
        <v>0</v>
      </c>
      <c r="K134" s="203" t="s">
        <v>19</v>
      </c>
      <c r="L134" s="43"/>
      <c r="M134" s="208" t="s">
        <v>19</v>
      </c>
      <c r="N134" s="209" t="s">
        <v>46</v>
      </c>
      <c r="O134" s="84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0">
        <f>S134*H134</f>
        <v>0</v>
      </c>
      <c r="U134" s="211" t="s">
        <v>19</v>
      </c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2" t="s">
        <v>252</v>
      </c>
      <c r="AT134" s="212" t="s">
        <v>149</v>
      </c>
      <c r="AU134" s="212" t="s">
        <v>81</v>
      </c>
      <c r="AY134" s="16" t="s">
        <v>148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6" t="s">
        <v>153</v>
      </c>
      <c r="BK134" s="213">
        <f>ROUND(I134*H134,2)</f>
        <v>0</v>
      </c>
      <c r="BL134" s="16" t="s">
        <v>252</v>
      </c>
      <c r="BM134" s="212" t="s">
        <v>253</v>
      </c>
    </row>
    <row r="135" s="2" customFormat="1">
      <c r="A135" s="37"/>
      <c r="B135" s="38"/>
      <c r="C135" s="39"/>
      <c r="D135" s="214" t="s">
        <v>155</v>
      </c>
      <c r="E135" s="39"/>
      <c r="F135" s="215" t="s">
        <v>250</v>
      </c>
      <c r="G135" s="39"/>
      <c r="H135" s="39"/>
      <c r="I135" s="216"/>
      <c r="J135" s="39"/>
      <c r="K135" s="39"/>
      <c r="L135" s="43"/>
      <c r="M135" s="217"/>
      <c r="N135" s="218"/>
      <c r="O135" s="84"/>
      <c r="P135" s="84"/>
      <c r="Q135" s="84"/>
      <c r="R135" s="84"/>
      <c r="S135" s="84"/>
      <c r="T135" s="84"/>
      <c r="U135" s="85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155</v>
      </c>
      <c r="AU135" s="16" t="s">
        <v>81</v>
      </c>
    </row>
    <row r="136" s="2" customFormat="1" ht="66.75" customHeight="1">
      <c r="A136" s="37"/>
      <c r="B136" s="38"/>
      <c r="C136" s="201" t="s">
        <v>254</v>
      </c>
      <c r="D136" s="201" t="s">
        <v>149</v>
      </c>
      <c r="E136" s="202" t="s">
        <v>255</v>
      </c>
      <c r="F136" s="203" t="s">
        <v>256</v>
      </c>
      <c r="G136" s="204" t="s">
        <v>173</v>
      </c>
      <c r="H136" s="205">
        <v>5</v>
      </c>
      <c r="I136" s="206"/>
      <c r="J136" s="207">
        <f>ROUND(I136*H136,2)</f>
        <v>0</v>
      </c>
      <c r="K136" s="203" t="s">
        <v>19</v>
      </c>
      <c r="L136" s="43"/>
      <c r="M136" s="208" t="s">
        <v>19</v>
      </c>
      <c r="N136" s="209" t="s">
        <v>46</v>
      </c>
      <c r="O136" s="84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0">
        <f>S136*H136</f>
        <v>0</v>
      </c>
      <c r="U136" s="211" t="s">
        <v>19</v>
      </c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2" t="s">
        <v>252</v>
      </c>
      <c r="AT136" s="212" t="s">
        <v>149</v>
      </c>
      <c r="AU136" s="212" t="s">
        <v>81</v>
      </c>
      <c r="AY136" s="16" t="s">
        <v>148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6" t="s">
        <v>153</v>
      </c>
      <c r="BK136" s="213">
        <f>ROUND(I136*H136,2)</f>
        <v>0</v>
      </c>
      <c r="BL136" s="16" t="s">
        <v>252</v>
      </c>
      <c r="BM136" s="212" t="s">
        <v>257</v>
      </c>
    </row>
    <row r="137" s="2" customFormat="1">
      <c r="A137" s="37"/>
      <c r="B137" s="38"/>
      <c r="C137" s="39"/>
      <c r="D137" s="214" t="s">
        <v>155</v>
      </c>
      <c r="E137" s="39"/>
      <c r="F137" s="215" t="s">
        <v>256</v>
      </c>
      <c r="G137" s="39"/>
      <c r="H137" s="39"/>
      <c r="I137" s="216"/>
      <c r="J137" s="39"/>
      <c r="K137" s="39"/>
      <c r="L137" s="43"/>
      <c r="M137" s="217"/>
      <c r="N137" s="218"/>
      <c r="O137" s="84"/>
      <c r="P137" s="84"/>
      <c r="Q137" s="84"/>
      <c r="R137" s="84"/>
      <c r="S137" s="84"/>
      <c r="T137" s="84"/>
      <c r="U137" s="85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155</v>
      </c>
      <c r="AU137" s="16" t="s">
        <v>81</v>
      </c>
    </row>
    <row r="138" s="2" customFormat="1" ht="55.5" customHeight="1">
      <c r="A138" s="37"/>
      <c r="B138" s="38"/>
      <c r="C138" s="201" t="s">
        <v>258</v>
      </c>
      <c r="D138" s="201" t="s">
        <v>149</v>
      </c>
      <c r="E138" s="202" t="s">
        <v>259</v>
      </c>
      <c r="F138" s="203" t="s">
        <v>260</v>
      </c>
      <c r="G138" s="204" t="s">
        <v>173</v>
      </c>
      <c r="H138" s="205">
        <v>5</v>
      </c>
      <c r="I138" s="206"/>
      <c r="J138" s="207">
        <f>ROUND(I138*H138,2)</f>
        <v>0</v>
      </c>
      <c r="K138" s="203" t="s">
        <v>19</v>
      </c>
      <c r="L138" s="43"/>
      <c r="M138" s="208" t="s">
        <v>19</v>
      </c>
      <c r="N138" s="209" t="s">
        <v>46</v>
      </c>
      <c r="O138" s="84"/>
      <c r="P138" s="210">
        <f>O138*H138</f>
        <v>0</v>
      </c>
      <c r="Q138" s="210">
        <v>0</v>
      </c>
      <c r="R138" s="210">
        <f>Q138*H138</f>
        <v>0</v>
      </c>
      <c r="S138" s="210">
        <v>0</v>
      </c>
      <c r="T138" s="210">
        <f>S138*H138</f>
        <v>0</v>
      </c>
      <c r="U138" s="211" t="s">
        <v>19</v>
      </c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2" t="s">
        <v>252</v>
      </c>
      <c r="AT138" s="212" t="s">
        <v>149</v>
      </c>
      <c r="AU138" s="212" t="s">
        <v>81</v>
      </c>
      <c r="AY138" s="16" t="s">
        <v>148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16" t="s">
        <v>153</v>
      </c>
      <c r="BK138" s="213">
        <f>ROUND(I138*H138,2)</f>
        <v>0</v>
      </c>
      <c r="BL138" s="16" t="s">
        <v>252</v>
      </c>
      <c r="BM138" s="212" t="s">
        <v>261</v>
      </c>
    </row>
    <row r="139" s="2" customFormat="1">
      <c r="A139" s="37"/>
      <c r="B139" s="38"/>
      <c r="C139" s="39"/>
      <c r="D139" s="214" t="s">
        <v>155</v>
      </c>
      <c r="E139" s="39"/>
      <c r="F139" s="215" t="s">
        <v>260</v>
      </c>
      <c r="G139" s="39"/>
      <c r="H139" s="39"/>
      <c r="I139" s="216"/>
      <c r="J139" s="39"/>
      <c r="K139" s="39"/>
      <c r="L139" s="43"/>
      <c r="M139" s="217"/>
      <c r="N139" s="218"/>
      <c r="O139" s="84"/>
      <c r="P139" s="84"/>
      <c r="Q139" s="84"/>
      <c r="R139" s="84"/>
      <c r="S139" s="84"/>
      <c r="T139" s="84"/>
      <c r="U139" s="85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155</v>
      </c>
      <c r="AU139" s="16" t="s">
        <v>81</v>
      </c>
    </row>
    <row r="140" s="2" customFormat="1" ht="16.5" customHeight="1">
      <c r="A140" s="37"/>
      <c r="B140" s="38"/>
      <c r="C140" s="201" t="s">
        <v>262</v>
      </c>
      <c r="D140" s="201" t="s">
        <v>149</v>
      </c>
      <c r="E140" s="202" t="s">
        <v>263</v>
      </c>
      <c r="F140" s="203" t="s">
        <v>264</v>
      </c>
      <c r="G140" s="204" t="s">
        <v>251</v>
      </c>
      <c r="H140" s="205">
        <v>1</v>
      </c>
      <c r="I140" s="206"/>
      <c r="J140" s="207">
        <f>ROUND(I140*H140,2)</f>
        <v>0</v>
      </c>
      <c r="K140" s="203" t="s">
        <v>19</v>
      </c>
      <c r="L140" s="43"/>
      <c r="M140" s="208" t="s">
        <v>19</v>
      </c>
      <c r="N140" s="209" t="s">
        <v>46</v>
      </c>
      <c r="O140" s="84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0">
        <f>S140*H140</f>
        <v>0</v>
      </c>
      <c r="U140" s="211" t="s">
        <v>19</v>
      </c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2" t="s">
        <v>252</v>
      </c>
      <c r="AT140" s="212" t="s">
        <v>149</v>
      </c>
      <c r="AU140" s="212" t="s">
        <v>81</v>
      </c>
      <c r="AY140" s="16" t="s">
        <v>148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16" t="s">
        <v>153</v>
      </c>
      <c r="BK140" s="213">
        <f>ROUND(I140*H140,2)</f>
        <v>0</v>
      </c>
      <c r="BL140" s="16" t="s">
        <v>252</v>
      </c>
      <c r="BM140" s="212" t="s">
        <v>265</v>
      </c>
    </row>
    <row r="141" s="2" customFormat="1">
      <c r="A141" s="37"/>
      <c r="B141" s="38"/>
      <c r="C141" s="39"/>
      <c r="D141" s="214" t="s">
        <v>155</v>
      </c>
      <c r="E141" s="39"/>
      <c r="F141" s="215" t="s">
        <v>264</v>
      </c>
      <c r="G141" s="39"/>
      <c r="H141" s="39"/>
      <c r="I141" s="216"/>
      <c r="J141" s="39"/>
      <c r="K141" s="39"/>
      <c r="L141" s="43"/>
      <c r="M141" s="217"/>
      <c r="N141" s="218"/>
      <c r="O141" s="84"/>
      <c r="P141" s="84"/>
      <c r="Q141" s="84"/>
      <c r="R141" s="84"/>
      <c r="S141" s="84"/>
      <c r="T141" s="84"/>
      <c r="U141" s="85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155</v>
      </c>
      <c r="AU141" s="16" t="s">
        <v>81</v>
      </c>
    </row>
    <row r="142" s="2" customFormat="1" ht="33" customHeight="1">
      <c r="A142" s="37"/>
      <c r="B142" s="38"/>
      <c r="C142" s="201" t="s">
        <v>266</v>
      </c>
      <c r="D142" s="201" t="s">
        <v>149</v>
      </c>
      <c r="E142" s="202" t="s">
        <v>267</v>
      </c>
      <c r="F142" s="203" t="s">
        <v>268</v>
      </c>
      <c r="G142" s="204" t="s">
        <v>251</v>
      </c>
      <c r="H142" s="205">
        <v>1</v>
      </c>
      <c r="I142" s="206"/>
      <c r="J142" s="207">
        <f>ROUND(I142*H142,2)</f>
        <v>0</v>
      </c>
      <c r="K142" s="203" t="s">
        <v>19</v>
      </c>
      <c r="L142" s="43"/>
      <c r="M142" s="208" t="s">
        <v>19</v>
      </c>
      <c r="N142" s="209" t="s">
        <v>46</v>
      </c>
      <c r="O142" s="84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0">
        <f>S142*H142</f>
        <v>0</v>
      </c>
      <c r="U142" s="211" t="s">
        <v>19</v>
      </c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2" t="s">
        <v>252</v>
      </c>
      <c r="AT142" s="212" t="s">
        <v>149</v>
      </c>
      <c r="AU142" s="212" t="s">
        <v>81</v>
      </c>
      <c r="AY142" s="16" t="s">
        <v>148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6" t="s">
        <v>153</v>
      </c>
      <c r="BK142" s="213">
        <f>ROUND(I142*H142,2)</f>
        <v>0</v>
      </c>
      <c r="BL142" s="16" t="s">
        <v>252</v>
      </c>
      <c r="BM142" s="212" t="s">
        <v>269</v>
      </c>
    </row>
    <row r="143" s="2" customFormat="1">
      <c r="A143" s="37"/>
      <c r="B143" s="38"/>
      <c r="C143" s="39"/>
      <c r="D143" s="214" t="s">
        <v>155</v>
      </c>
      <c r="E143" s="39"/>
      <c r="F143" s="215" t="s">
        <v>268</v>
      </c>
      <c r="G143" s="39"/>
      <c r="H143" s="39"/>
      <c r="I143" s="216"/>
      <c r="J143" s="39"/>
      <c r="K143" s="39"/>
      <c r="L143" s="43"/>
      <c r="M143" s="217"/>
      <c r="N143" s="218"/>
      <c r="O143" s="84"/>
      <c r="P143" s="84"/>
      <c r="Q143" s="84"/>
      <c r="R143" s="84"/>
      <c r="S143" s="84"/>
      <c r="T143" s="84"/>
      <c r="U143" s="85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155</v>
      </c>
      <c r="AU143" s="16" t="s">
        <v>81</v>
      </c>
    </row>
    <row r="144" s="2" customFormat="1" ht="16.5" customHeight="1">
      <c r="A144" s="37"/>
      <c r="B144" s="38"/>
      <c r="C144" s="201" t="s">
        <v>270</v>
      </c>
      <c r="D144" s="201" t="s">
        <v>149</v>
      </c>
      <c r="E144" s="202" t="s">
        <v>271</v>
      </c>
      <c r="F144" s="203" t="s">
        <v>272</v>
      </c>
      <c r="G144" s="204" t="s">
        <v>251</v>
      </c>
      <c r="H144" s="205">
        <v>1</v>
      </c>
      <c r="I144" s="206"/>
      <c r="J144" s="207">
        <f>ROUND(I144*H144,2)</f>
        <v>0</v>
      </c>
      <c r="K144" s="203" t="s">
        <v>19</v>
      </c>
      <c r="L144" s="43"/>
      <c r="M144" s="208" t="s">
        <v>19</v>
      </c>
      <c r="N144" s="209" t="s">
        <v>46</v>
      </c>
      <c r="O144" s="84"/>
      <c r="P144" s="210">
        <f>O144*H144</f>
        <v>0</v>
      </c>
      <c r="Q144" s="210">
        <v>0</v>
      </c>
      <c r="R144" s="210">
        <f>Q144*H144</f>
        <v>0</v>
      </c>
      <c r="S144" s="210">
        <v>0</v>
      </c>
      <c r="T144" s="210">
        <f>S144*H144</f>
        <v>0</v>
      </c>
      <c r="U144" s="211" t="s">
        <v>19</v>
      </c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2" t="s">
        <v>252</v>
      </c>
      <c r="AT144" s="212" t="s">
        <v>149</v>
      </c>
      <c r="AU144" s="212" t="s">
        <v>81</v>
      </c>
      <c r="AY144" s="16" t="s">
        <v>148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16" t="s">
        <v>153</v>
      </c>
      <c r="BK144" s="213">
        <f>ROUND(I144*H144,2)</f>
        <v>0</v>
      </c>
      <c r="BL144" s="16" t="s">
        <v>252</v>
      </c>
      <c r="BM144" s="212" t="s">
        <v>273</v>
      </c>
    </row>
    <row r="145" s="2" customFormat="1">
      <c r="A145" s="37"/>
      <c r="B145" s="38"/>
      <c r="C145" s="39"/>
      <c r="D145" s="214" t="s">
        <v>155</v>
      </c>
      <c r="E145" s="39"/>
      <c r="F145" s="215" t="s">
        <v>272</v>
      </c>
      <c r="G145" s="39"/>
      <c r="H145" s="39"/>
      <c r="I145" s="216"/>
      <c r="J145" s="39"/>
      <c r="K145" s="39"/>
      <c r="L145" s="43"/>
      <c r="M145" s="217"/>
      <c r="N145" s="218"/>
      <c r="O145" s="84"/>
      <c r="P145" s="84"/>
      <c r="Q145" s="84"/>
      <c r="R145" s="84"/>
      <c r="S145" s="84"/>
      <c r="T145" s="84"/>
      <c r="U145" s="85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155</v>
      </c>
      <c r="AU145" s="16" t="s">
        <v>81</v>
      </c>
    </row>
    <row r="146" s="2" customFormat="1" ht="21.75" customHeight="1">
      <c r="A146" s="37"/>
      <c r="B146" s="38"/>
      <c r="C146" s="201" t="s">
        <v>274</v>
      </c>
      <c r="D146" s="201" t="s">
        <v>149</v>
      </c>
      <c r="E146" s="202" t="s">
        <v>275</v>
      </c>
      <c r="F146" s="203" t="s">
        <v>276</v>
      </c>
      <c r="G146" s="204" t="s">
        <v>251</v>
      </c>
      <c r="H146" s="205">
        <v>1</v>
      </c>
      <c r="I146" s="206"/>
      <c r="J146" s="207">
        <f>ROUND(I146*H146,2)</f>
        <v>0</v>
      </c>
      <c r="K146" s="203" t="s">
        <v>19</v>
      </c>
      <c r="L146" s="43"/>
      <c r="M146" s="208" t="s">
        <v>19</v>
      </c>
      <c r="N146" s="209" t="s">
        <v>46</v>
      </c>
      <c r="O146" s="84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0">
        <f>S146*H146</f>
        <v>0</v>
      </c>
      <c r="U146" s="211" t="s">
        <v>19</v>
      </c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2" t="s">
        <v>252</v>
      </c>
      <c r="AT146" s="212" t="s">
        <v>149</v>
      </c>
      <c r="AU146" s="212" t="s">
        <v>81</v>
      </c>
      <c r="AY146" s="16" t="s">
        <v>148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6" t="s">
        <v>153</v>
      </c>
      <c r="BK146" s="213">
        <f>ROUND(I146*H146,2)</f>
        <v>0</v>
      </c>
      <c r="BL146" s="16" t="s">
        <v>252</v>
      </c>
      <c r="BM146" s="212" t="s">
        <v>277</v>
      </c>
    </row>
    <row r="147" s="2" customFormat="1">
      <c r="A147" s="37"/>
      <c r="B147" s="38"/>
      <c r="C147" s="39"/>
      <c r="D147" s="214" t="s">
        <v>155</v>
      </c>
      <c r="E147" s="39"/>
      <c r="F147" s="215" t="s">
        <v>276</v>
      </c>
      <c r="G147" s="39"/>
      <c r="H147" s="39"/>
      <c r="I147" s="216"/>
      <c r="J147" s="39"/>
      <c r="K147" s="39"/>
      <c r="L147" s="43"/>
      <c r="M147" s="217"/>
      <c r="N147" s="218"/>
      <c r="O147" s="84"/>
      <c r="P147" s="84"/>
      <c r="Q147" s="84"/>
      <c r="R147" s="84"/>
      <c r="S147" s="84"/>
      <c r="T147" s="84"/>
      <c r="U147" s="85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155</v>
      </c>
      <c r="AU147" s="16" t="s">
        <v>81</v>
      </c>
    </row>
    <row r="148" s="2" customFormat="1" ht="37.8" customHeight="1">
      <c r="A148" s="37"/>
      <c r="B148" s="38"/>
      <c r="C148" s="201" t="s">
        <v>278</v>
      </c>
      <c r="D148" s="201" t="s">
        <v>149</v>
      </c>
      <c r="E148" s="202" t="s">
        <v>279</v>
      </c>
      <c r="F148" s="203" t="s">
        <v>280</v>
      </c>
      <c r="G148" s="204" t="s">
        <v>251</v>
      </c>
      <c r="H148" s="205">
        <v>1</v>
      </c>
      <c r="I148" s="206"/>
      <c r="J148" s="207">
        <f>ROUND(I148*H148,2)</f>
        <v>0</v>
      </c>
      <c r="K148" s="203" t="s">
        <v>19</v>
      </c>
      <c r="L148" s="43"/>
      <c r="M148" s="208" t="s">
        <v>19</v>
      </c>
      <c r="N148" s="209" t="s">
        <v>46</v>
      </c>
      <c r="O148" s="84"/>
      <c r="P148" s="210">
        <f>O148*H148</f>
        <v>0</v>
      </c>
      <c r="Q148" s="210">
        <v>0</v>
      </c>
      <c r="R148" s="210">
        <f>Q148*H148</f>
        <v>0</v>
      </c>
      <c r="S148" s="210">
        <v>0</v>
      </c>
      <c r="T148" s="210">
        <f>S148*H148</f>
        <v>0</v>
      </c>
      <c r="U148" s="211" t="s">
        <v>19</v>
      </c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2" t="s">
        <v>252</v>
      </c>
      <c r="AT148" s="212" t="s">
        <v>149</v>
      </c>
      <c r="AU148" s="212" t="s">
        <v>81</v>
      </c>
      <c r="AY148" s="16" t="s">
        <v>148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16" t="s">
        <v>153</v>
      </c>
      <c r="BK148" s="213">
        <f>ROUND(I148*H148,2)</f>
        <v>0</v>
      </c>
      <c r="BL148" s="16" t="s">
        <v>252</v>
      </c>
      <c r="BM148" s="212" t="s">
        <v>281</v>
      </c>
    </row>
    <row r="149" s="2" customFormat="1">
      <c r="A149" s="37"/>
      <c r="B149" s="38"/>
      <c r="C149" s="39"/>
      <c r="D149" s="214" t="s">
        <v>155</v>
      </c>
      <c r="E149" s="39"/>
      <c r="F149" s="215" t="s">
        <v>280</v>
      </c>
      <c r="G149" s="39"/>
      <c r="H149" s="39"/>
      <c r="I149" s="216"/>
      <c r="J149" s="39"/>
      <c r="K149" s="39"/>
      <c r="L149" s="43"/>
      <c r="M149" s="217"/>
      <c r="N149" s="218"/>
      <c r="O149" s="84"/>
      <c r="P149" s="84"/>
      <c r="Q149" s="84"/>
      <c r="R149" s="84"/>
      <c r="S149" s="84"/>
      <c r="T149" s="84"/>
      <c r="U149" s="85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155</v>
      </c>
      <c r="AU149" s="16" t="s">
        <v>81</v>
      </c>
    </row>
    <row r="150" s="2" customFormat="1" ht="21.75" customHeight="1">
      <c r="A150" s="37"/>
      <c r="B150" s="38"/>
      <c r="C150" s="201" t="s">
        <v>282</v>
      </c>
      <c r="D150" s="201" t="s">
        <v>149</v>
      </c>
      <c r="E150" s="202" t="s">
        <v>283</v>
      </c>
      <c r="F150" s="203" t="s">
        <v>284</v>
      </c>
      <c r="G150" s="204" t="s">
        <v>251</v>
      </c>
      <c r="H150" s="205">
        <v>1</v>
      </c>
      <c r="I150" s="206"/>
      <c r="J150" s="207">
        <f>ROUND(I150*H150,2)</f>
        <v>0</v>
      </c>
      <c r="K150" s="203" t="s">
        <v>19</v>
      </c>
      <c r="L150" s="43"/>
      <c r="M150" s="208" t="s">
        <v>19</v>
      </c>
      <c r="N150" s="209" t="s">
        <v>46</v>
      </c>
      <c r="O150" s="84"/>
      <c r="P150" s="210">
        <f>O150*H150</f>
        <v>0</v>
      </c>
      <c r="Q150" s="210">
        <v>0</v>
      </c>
      <c r="R150" s="210">
        <f>Q150*H150</f>
        <v>0</v>
      </c>
      <c r="S150" s="210">
        <v>0</v>
      </c>
      <c r="T150" s="210">
        <f>S150*H150</f>
        <v>0</v>
      </c>
      <c r="U150" s="211" t="s">
        <v>19</v>
      </c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2" t="s">
        <v>252</v>
      </c>
      <c r="AT150" s="212" t="s">
        <v>149</v>
      </c>
      <c r="AU150" s="212" t="s">
        <v>81</v>
      </c>
      <c r="AY150" s="16" t="s">
        <v>148</v>
      </c>
      <c r="BE150" s="213">
        <f>IF(N150="základní",J150,0)</f>
        <v>0</v>
      </c>
      <c r="BF150" s="213">
        <f>IF(N150="snížená",J150,0)</f>
        <v>0</v>
      </c>
      <c r="BG150" s="213">
        <f>IF(N150="zákl. přenesená",J150,0)</f>
        <v>0</v>
      </c>
      <c r="BH150" s="213">
        <f>IF(N150="sníž. přenesená",J150,0)</f>
        <v>0</v>
      </c>
      <c r="BI150" s="213">
        <f>IF(N150="nulová",J150,0)</f>
        <v>0</v>
      </c>
      <c r="BJ150" s="16" t="s">
        <v>153</v>
      </c>
      <c r="BK150" s="213">
        <f>ROUND(I150*H150,2)</f>
        <v>0</v>
      </c>
      <c r="BL150" s="16" t="s">
        <v>252</v>
      </c>
      <c r="BM150" s="212" t="s">
        <v>285</v>
      </c>
    </row>
    <row r="151" s="2" customFormat="1">
      <c r="A151" s="37"/>
      <c r="B151" s="38"/>
      <c r="C151" s="39"/>
      <c r="D151" s="214" t="s">
        <v>155</v>
      </c>
      <c r="E151" s="39"/>
      <c r="F151" s="215" t="s">
        <v>284</v>
      </c>
      <c r="G151" s="39"/>
      <c r="H151" s="39"/>
      <c r="I151" s="216"/>
      <c r="J151" s="39"/>
      <c r="K151" s="39"/>
      <c r="L151" s="43"/>
      <c r="M151" s="217"/>
      <c r="N151" s="218"/>
      <c r="O151" s="84"/>
      <c r="P151" s="84"/>
      <c r="Q151" s="84"/>
      <c r="R151" s="84"/>
      <c r="S151" s="84"/>
      <c r="T151" s="84"/>
      <c r="U151" s="85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155</v>
      </c>
      <c r="AU151" s="16" t="s">
        <v>81</v>
      </c>
    </row>
    <row r="152" s="2" customFormat="1" ht="24.15" customHeight="1">
      <c r="A152" s="37"/>
      <c r="B152" s="38"/>
      <c r="C152" s="201" t="s">
        <v>286</v>
      </c>
      <c r="D152" s="201" t="s">
        <v>149</v>
      </c>
      <c r="E152" s="202" t="s">
        <v>287</v>
      </c>
      <c r="F152" s="203" t="s">
        <v>288</v>
      </c>
      <c r="G152" s="204" t="s">
        <v>251</v>
      </c>
      <c r="H152" s="205">
        <v>1</v>
      </c>
      <c r="I152" s="206"/>
      <c r="J152" s="207">
        <f>ROUND(I152*H152,2)</f>
        <v>0</v>
      </c>
      <c r="K152" s="203" t="s">
        <v>19</v>
      </c>
      <c r="L152" s="43"/>
      <c r="M152" s="208" t="s">
        <v>19</v>
      </c>
      <c r="N152" s="209" t="s">
        <v>46</v>
      </c>
      <c r="O152" s="84"/>
      <c r="P152" s="210">
        <f>O152*H152</f>
        <v>0</v>
      </c>
      <c r="Q152" s="210">
        <v>0</v>
      </c>
      <c r="R152" s="210">
        <f>Q152*H152</f>
        <v>0</v>
      </c>
      <c r="S152" s="210">
        <v>0</v>
      </c>
      <c r="T152" s="210">
        <f>S152*H152</f>
        <v>0</v>
      </c>
      <c r="U152" s="211" t="s">
        <v>19</v>
      </c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2" t="s">
        <v>252</v>
      </c>
      <c r="AT152" s="212" t="s">
        <v>149</v>
      </c>
      <c r="AU152" s="212" t="s">
        <v>81</v>
      </c>
      <c r="AY152" s="16" t="s">
        <v>148</v>
      </c>
      <c r="BE152" s="213">
        <f>IF(N152="základní",J152,0)</f>
        <v>0</v>
      </c>
      <c r="BF152" s="213">
        <f>IF(N152="snížená",J152,0)</f>
        <v>0</v>
      </c>
      <c r="BG152" s="213">
        <f>IF(N152="zákl. přenesená",J152,0)</f>
        <v>0</v>
      </c>
      <c r="BH152" s="213">
        <f>IF(N152="sníž. přenesená",J152,0)</f>
        <v>0</v>
      </c>
      <c r="BI152" s="213">
        <f>IF(N152="nulová",J152,0)</f>
        <v>0</v>
      </c>
      <c r="BJ152" s="16" t="s">
        <v>153</v>
      </c>
      <c r="BK152" s="213">
        <f>ROUND(I152*H152,2)</f>
        <v>0</v>
      </c>
      <c r="BL152" s="16" t="s">
        <v>252</v>
      </c>
      <c r="BM152" s="212" t="s">
        <v>289</v>
      </c>
    </row>
    <row r="153" s="2" customFormat="1">
      <c r="A153" s="37"/>
      <c r="B153" s="38"/>
      <c r="C153" s="39"/>
      <c r="D153" s="214" t="s">
        <v>155</v>
      </c>
      <c r="E153" s="39"/>
      <c r="F153" s="215" t="s">
        <v>288</v>
      </c>
      <c r="G153" s="39"/>
      <c r="H153" s="39"/>
      <c r="I153" s="216"/>
      <c r="J153" s="39"/>
      <c r="K153" s="39"/>
      <c r="L153" s="43"/>
      <c r="M153" s="217"/>
      <c r="N153" s="218"/>
      <c r="O153" s="84"/>
      <c r="P153" s="84"/>
      <c r="Q153" s="84"/>
      <c r="R153" s="84"/>
      <c r="S153" s="84"/>
      <c r="T153" s="84"/>
      <c r="U153" s="85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155</v>
      </c>
      <c r="AU153" s="16" t="s">
        <v>81</v>
      </c>
    </row>
    <row r="154" s="2" customFormat="1" ht="16.5" customHeight="1">
      <c r="A154" s="37"/>
      <c r="B154" s="38"/>
      <c r="C154" s="201" t="s">
        <v>290</v>
      </c>
      <c r="D154" s="201" t="s">
        <v>149</v>
      </c>
      <c r="E154" s="202" t="s">
        <v>291</v>
      </c>
      <c r="F154" s="203" t="s">
        <v>292</v>
      </c>
      <c r="G154" s="204" t="s">
        <v>251</v>
      </c>
      <c r="H154" s="205">
        <v>1</v>
      </c>
      <c r="I154" s="206"/>
      <c r="J154" s="207">
        <f>ROUND(I154*H154,2)</f>
        <v>0</v>
      </c>
      <c r="K154" s="203" t="s">
        <v>19</v>
      </c>
      <c r="L154" s="43"/>
      <c r="M154" s="208" t="s">
        <v>19</v>
      </c>
      <c r="N154" s="209" t="s">
        <v>46</v>
      </c>
      <c r="O154" s="84"/>
      <c r="P154" s="210">
        <f>O154*H154</f>
        <v>0</v>
      </c>
      <c r="Q154" s="210">
        <v>0</v>
      </c>
      <c r="R154" s="210">
        <f>Q154*H154</f>
        <v>0</v>
      </c>
      <c r="S154" s="210">
        <v>0</v>
      </c>
      <c r="T154" s="210">
        <f>S154*H154</f>
        <v>0</v>
      </c>
      <c r="U154" s="211" t="s">
        <v>19</v>
      </c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2" t="s">
        <v>252</v>
      </c>
      <c r="AT154" s="212" t="s">
        <v>149</v>
      </c>
      <c r="AU154" s="212" t="s">
        <v>81</v>
      </c>
      <c r="AY154" s="16" t="s">
        <v>148</v>
      </c>
      <c r="BE154" s="213">
        <f>IF(N154="základní",J154,0)</f>
        <v>0</v>
      </c>
      <c r="BF154" s="213">
        <f>IF(N154="snížená",J154,0)</f>
        <v>0</v>
      </c>
      <c r="BG154" s="213">
        <f>IF(N154="zákl. přenesená",J154,0)</f>
        <v>0</v>
      </c>
      <c r="BH154" s="213">
        <f>IF(N154="sníž. přenesená",J154,0)</f>
        <v>0</v>
      </c>
      <c r="BI154" s="213">
        <f>IF(N154="nulová",J154,0)</f>
        <v>0</v>
      </c>
      <c r="BJ154" s="16" t="s">
        <v>153</v>
      </c>
      <c r="BK154" s="213">
        <f>ROUND(I154*H154,2)</f>
        <v>0</v>
      </c>
      <c r="BL154" s="16" t="s">
        <v>252</v>
      </c>
      <c r="BM154" s="212" t="s">
        <v>293</v>
      </c>
    </row>
    <row r="155" s="2" customFormat="1">
      <c r="A155" s="37"/>
      <c r="B155" s="38"/>
      <c r="C155" s="39"/>
      <c r="D155" s="214" t="s">
        <v>155</v>
      </c>
      <c r="E155" s="39"/>
      <c r="F155" s="215" t="s">
        <v>292</v>
      </c>
      <c r="G155" s="39"/>
      <c r="H155" s="39"/>
      <c r="I155" s="216"/>
      <c r="J155" s="39"/>
      <c r="K155" s="39"/>
      <c r="L155" s="43"/>
      <c r="M155" s="217"/>
      <c r="N155" s="218"/>
      <c r="O155" s="84"/>
      <c r="P155" s="84"/>
      <c r="Q155" s="84"/>
      <c r="R155" s="84"/>
      <c r="S155" s="84"/>
      <c r="T155" s="84"/>
      <c r="U155" s="85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155</v>
      </c>
      <c r="AU155" s="16" t="s">
        <v>81</v>
      </c>
    </row>
    <row r="156" s="2" customFormat="1" ht="16.5" customHeight="1">
      <c r="A156" s="37"/>
      <c r="B156" s="38"/>
      <c r="C156" s="201" t="s">
        <v>195</v>
      </c>
      <c r="D156" s="201" t="s">
        <v>149</v>
      </c>
      <c r="E156" s="202" t="s">
        <v>294</v>
      </c>
      <c r="F156" s="203" t="s">
        <v>295</v>
      </c>
      <c r="G156" s="204" t="s">
        <v>251</v>
      </c>
      <c r="H156" s="205">
        <v>1</v>
      </c>
      <c r="I156" s="206"/>
      <c r="J156" s="207">
        <f>ROUND(I156*H156,2)</f>
        <v>0</v>
      </c>
      <c r="K156" s="203" t="s">
        <v>19</v>
      </c>
      <c r="L156" s="43"/>
      <c r="M156" s="208" t="s">
        <v>19</v>
      </c>
      <c r="N156" s="209" t="s">
        <v>46</v>
      </c>
      <c r="O156" s="84"/>
      <c r="P156" s="210">
        <f>O156*H156</f>
        <v>0</v>
      </c>
      <c r="Q156" s="210">
        <v>0</v>
      </c>
      <c r="R156" s="210">
        <f>Q156*H156</f>
        <v>0</v>
      </c>
      <c r="S156" s="210">
        <v>0</v>
      </c>
      <c r="T156" s="210">
        <f>S156*H156</f>
        <v>0</v>
      </c>
      <c r="U156" s="211" t="s">
        <v>19</v>
      </c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2" t="s">
        <v>252</v>
      </c>
      <c r="AT156" s="212" t="s">
        <v>149</v>
      </c>
      <c r="AU156" s="212" t="s">
        <v>81</v>
      </c>
      <c r="AY156" s="16" t="s">
        <v>148</v>
      </c>
      <c r="BE156" s="213">
        <f>IF(N156="základní",J156,0)</f>
        <v>0</v>
      </c>
      <c r="BF156" s="213">
        <f>IF(N156="snížená",J156,0)</f>
        <v>0</v>
      </c>
      <c r="BG156" s="213">
        <f>IF(N156="zákl. přenesená",J156,0)</f>
        <v>0</v>
      </c>
      <c r="BH156" s="213">
        <f>IF(N156="sníž. přenesená",J156,0)</f>
        <v>0</v>
      </c>
      <c r="BI156" s="213">
        <f>IF(N156="nulová",J156,0)</f>
        <v>0</v>
      </c>
      <c r="BJ156" s="16" t="s">
        <v>153</v>
      </c>
      <c r="BK156" s="213">
        <f>ROUND(I156*H156,2)</f>
        <v>0</v>
      </c>
      <c r="BL156" s="16" t="s">
        <v>252</v>
      </c>
      <c r="BM156" s="212" t="s">
        <v>296</v>
      </c>
    </row>
    <row r="157" s="2" customFormat="1">
      <c r="A157" s="37"/>
      <c r="B157" s="38"/>
      <c r="C157" s="39"/>
      <c r="D157" s="214" t="s">
        <v>155</v>
      </c>
      <c r="E157" s="39"/>
      <c r="F157" s="215" t="s">
        <v>295</v>
      </c>
      <c r="G157" s="39"/>
      <c r="H157" s="39"/>
      <c r="I157" s="216"/>
      <c r="J157" s="39"/>
      <c r="K157" s="39"/>
      <c r="L157" s="43"/>
      <c r="M157" s="217"/>
      <c r="N157" s="218"/>
      <c r="O157" s="84"/>
      <c r="P157" s="84"/>
      <c r="Q157" s="84"/>
      <c r="R157" s="84"/>
      <c r="S157" s="84"/>
      <c r="T157" s="84"/>
      <c r="U157" s="85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155</v>
      </c>
      <c r="AU157" s="16" t="s">
        <v>81</v>
      </c>
    </row>
    <row r="158" s="2" customFormat="1" ht="16.5" customHeight="1">
      <c r="A158" s="37"/>
      <c r="B158" s="38"/>
      <c r="C158" s="201" t="s">
        <v>297</v>
      </c>
      <c r="D158" s="201" t="s">
        <v>149</v>
      </c>
      <c r="E158" s="202" t="s">
        <v>298</v>
      </c>
      <c r="F158" s="203" t="s">
        <v>299</v>
      </c>
      <c r="G158" s="204" t="s">
        <v>251</v>
      </c>
      <c r="H158" s="205">
        <v>1</v>
      </c>
      <c r="I158" s="206"/>
      <c r="J158" s="207">
        <f>ROUND(I158*H158,2)</f>
        <v>0</v>
      </c>
      <c r="K158" s="203" t="s">
        <v>19</v>
      </c>
      <c r="L158" s="43"/>
      <c r="M158" s="208" t="s">
        <v>19</v>
      </c>
      <c r="N158" s="209" t="s">
        <v>46</v>
      </c>
      <c r="O158" s="84"/>
      <c r="P158" s="210">
        <f>O158*H158</f>
        <v>0</v>
      </c>
      <c r="Q158" s="210">
        <v>0</v>
      </c>
      <c r="R158" s="210">
        <f>Q158*H158</f>
        <v>0</v>
      </c>
      <c r="S158" s="210">
        <v>0</v>
      </c>
      <c r="T158" s="210">
        <f>S158*H158</f>
        <v>0</v>
      </c>
      <c r="U158" s="211" t="s">
        <v>19</v>
      </c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2" t="s">
        <v>252</v>
      </c>
      <c r="AT158" s="212" t="s">
        <v>149</v>
      </c>
      <c r="AU158" s="212" t="s">
        <v>81</v>
      </c>
      <c r="AY158" s="16" t="s">
        <v>148</v>
      </c>
      <c r="BE158" s="213">
        <f>IF(N158="základní",J158,0)</f>
        <v>0</v>
      </c>
      <c r="BF158" s="213">
        <f>IF(N158="snížená",J158,0)</f>
        <v>0</v>
      </c>
      <c r="BG158" s="213">
        <f>IF(N158="zákl. přenesená",J158,0)</f>
        <v>0</v>
      </c>
      <c r="BH158" s="213">
        <f>IF(N158="sníž. přenesená",J158,0)</f>
        <v>0</v>
      </c>
      <c r="BI158" s="213">
        <f>IF(N158="nulová",J158,0)</f>
        <v>0</v>
      </c>
      <c r="BJ158" s="16" t="s">
        <v>153</v>
      </c>
      <c r="BK158" s="213">
        <f>ROUND(I158*H158,2)</f>
        <v>0</v>
      </c>
      <c r="BL158" s="16" t="s">
        <v>252</v>
      </c>
      <c r="BM158" s="212" t="s">
        <v>300</v>
      </c>
    </row>
    <row r="159" s="2" customFormat="1">
      <c r="A159" s="37"/>
      <c r="B159" s="38"/>
      <c r="C159" s="39"/>
      <c r="D159" s="214" t="s">
        <v>155</v>
      </c>
      <c r="E159" s="39"/>
      <c r="F159" s="215" t="s">
        <v>299</v>
      </c>
      <c r="G159" s="39"/>
      <c r="H159" s="39"/>
      <c r="I159" s="216"/>
      <c r="J159" s="39"/>
      <c r="K159" s="39"/>
      <c r="L159" s="43"/>
      <c r="M159" s="217"/>
      <c r="N159" s="218"/>
      <c r="O159" s="84"/>
      <c r="P159" s="84"/>
      <c r="Q159" s="84"/>
      <c r="R159" s="84"/>
      <c r="S159" s="84"/>
      <c r="T159" s="84"/>
      <c r="U159" s="85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155</v>
      </c>
      <c r="AU159" s="16" t="s">
        <v>81</v>
      </c>
    </row>
    <row r="160" s="2" customFormat="1" ht="33" customHeight="1">
      <c r="A160" s="37"/>
      <c r="B160" s="38"/>
      <c r="C160" s="201" t="s">
        <v>301</v>
      </c>
      <c r="D160" s="201" t="s">
        <v>149</v>
      </c>
      <c r="E160" s="202" t="s">
        <v>302</v>
      </c>
      <c r="F160" s="203" t="s">
        <v>303</v>
      </c>
      <c r="G160" s="204" t="s">
        <v>251</v>
      </c>
      <c r="H160" s="205">
        <v>1</v>
      </c>
      <c r="I160" s="206"/>
      <c r="J160" s="207">
        <f>ROUND(I160*H160,2)</f>
        <v>0</v>
      </c>
      <c r="K160" s="203" t="s">
        <v>19</v>
      </c>
      <c r="L160" s="43"/>
      <c r="M160" s="208" t="s">
        <v>19</v>
      </c>
      <c r="N160" s="209" t="s">
        <v>46</v>
      </c>
      <c r="O160" s="84"/>
      <c r="P160" s="210">
        <f>O160*H160</f>
        <v>0</v>
      </c>
      <c r="Q160" s="210">
        <v>0</v>
      </c>
      <c r="R160" s="210">
        <f>Q160*H160</f>
        <v>0</v>
      </c>
      <c r="S160" s="210">
        <v>0</v>
      </c>
      <c r="T160" s="210">
        <f>S160*H160</f>
        <v>0</v>
      </c>
      <c r="U160" s="211" t="s">
        <v>19</v>
      </c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2" t="s">
        <v>252</v>
      </c>
      <c r="AT160" s="212" t="s">
        <v>149</v>
      </c>
      <c r="AU160" s="212" t="s">
        <v>81</v>
      </c>
      <c r="AY160" s="16" t="s">
        <v>148</v>
      </c>
      <c r="BE160" s="213">
        <f>IF(N160="základní",J160,0)</f>
        <v>0</v>
      </c>
      <c r="BF160" s="213">
        <f>IF(N160="snížená",J160,0)</f>
        <v>0</v>
      </c>
      <c r="BG160" s="213">
        <f>IF(N160="zákl. přenesená",J160,0)</f>
        <v>0</v>
      </c>
      <c r="BH160" s="213">
        <f>IF(N160="sníž. přenesená",J160,0)</f>
        <v>0</v>
      </c>
      <c r="BI160" s="213">
        <f>IF(N160="nulová",J160,0)</f>
        <v>0</v>
      </c>
      <c r="BJ160" s="16" t="s">
        <v>153</v>
      </c>
      <c r="BK160" s="213">
        <f>ROUND(I160*H160,2)</f>
        <v>0</v>
      </c>
      <c r="BL160" s="16" t="s">
        <v>252</v>
      </c>
      <c r="BM160" s="212" t="s">
        <v>304</v>
      </c>
    </row>
    <row r="161" s="2" customFormat="1">
      <c r="A161" s="37"/>
      <c r="B161" s="38"/>
      <c r="C161" s="39"/>
      <c r="D161" s="214" t="s">
        <v>155</v>
      </c>
      <c r="E161" s="39"/>
      <c r="F161" s="215" t="s">
        <v>303</v>
      </c>
      <c r="G161" s="39"/>
      <c r="H161" s="39"/>
      <c r="I161" s="216"/>
      <c r="J161" s="39"/>
      <c r="K161" s="39"/>
      <c r="L161" s="43"/>
      <c r="M161" s="217"/>
      <c r="N161" s="218"/>
      <c r="O161" s="84"/>
      <c r="P161" s="84"/>
      <c r="Q161" s="84"/>
      <c r="R161" s="84"/>
      <c r="S161" s="84"/>
      <c r="T161" s="84"/>
      <c r="U161" s="85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155</v>
      </c>
      <c r="AU161" s="16" t="s">
        <v>81</v>
      </c>
    </row>
    <row r="162" s="2" customFormat="1" ht="16.5" customHeight="1">
      <c r="A162" s="37"/>
      <c r="B162" s="38"/>
      <c r="C162" s="201" t="s">
        <v>305</v>
      </c>
      <c r="D162" s="201" t="s">
        <v>149</v>
      </c>
      <c r="E162" s="202" t="s">
        <v>306</v>
      </c>
      <c r="F162" s="203" t="s">
        <v>307</v>
      </c>
      <c r="G162" s="204" t="s">
        <v>251</v>
      </c>
      <c r="H162" s="205">
        <v>1</v>
      </c>
      <c r="I162" s="206"/>
      <c r="J162" s="207">
        <f>ROUND(I162*H162,2)</f>
        <v>0</v>
      </c>
      <c r="K162" s="203" t="s">
        <v>19</v>
      </c>
      <c r="L162" s="43"/>
      <c r="M162" s="208" t="s">
        <v>19</v>
      </c>
      <c r="N162" s="209" t="s">
        <v>46</v>
      </c>
      <c r="O162" s="84"/>
      <c r="P162" s="210">
        <f>O162*H162</f>
        <v>0</v>
      </c>
      <c r="Q162" s="210">
        <v>0</v>
      </c>
      <c r="R162" s="210">
        <f>Q162*H162</f>
        <v>0</v>
      </c>
      <c r="S162" s="210">
        <v>0</v>
      </c>
      <c r="T162" s="210">
        <f>S162*H162</f>
        <v>0</v>
      </c>
      <c r="U162" s="211" t="s">
        <v>19</v>
      </c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2" t="s">
        <v>252</v>
      </c>
      <c r="AT162" s="212" t="s">
        <v>149</v>
      </c>
      <c r="AU162" s="212" t="s">
        <v>81</v>
      </c>
      <c r="AY162" s="16" t="s">
        <v>148</v>
      </c>
      <c r="BE162" s="213">
        <f>IF(N162="základní",J162,0)</f>
        <v>0</v>
      </c>
      <c r="BF162" s="213">
        <f>IF(N162="snížená",J162,0)</f>
        <v>0</v>
      </c>
      <c r="BG162" s="213">
        <f>IF(N162="zákl. přenesená",J162,0)</f>
        <v>0</v>
      </c>
      <c r="BH162" s="213">
        <f>IF(N162="sníž. přenesená",J162,0)</f>
        <v>0</v>
      </c>
      <c r="BI162" s="213">
        <f>IF(N162="nulová",J162,0)</f>
        <v>0</v>
      </c>
      <c r="BJ162" s="16" t="s">
        <v>153</v>
      </c>
      <c r="BK162" s="213">
        <f>ROUND(I162*H162,2)</f>
        <v>0</v>
      </c>
      <c r="BL162" s="16" t="s">
        <v>252</v>
      </c>
      <c r="BM162" s="212" t="s">
        <v>308</v>
      </c>
    </row>
    <row r="163" s="2" customFormat="1">
      <c r="A163" s="37"/>
      <c r="B163" s="38"/>
      <c r="C163" s="39"/>
      <c r="D163" s="214" t="s">
        <v>155</v>
      </c>
      <c r="E163" s="39"/>
      <c r="F163" s="215" t="s">
        <v>307</v>
      </c>
      <c r="G163" s="39"/>
      <c r="H163" s="39"/>
      <c r="I163" s="216"/>
      <c r="J163" s="39"/>
      <c r="K163" s="39"/>
      <c r="L163" s="43"/>
      <c r="M163" s="253"/>
      <c r="N163" s="254"/>
      <c r="O163" s="255"/>
      <c r="P163" s="255"/>
      <c r="Q163" s="255"/>
      <c r="R163" s="255"/>
      <c r="S163" s="255"/>
      <c r="T163" s="255"/>
      <c r="U163" s="256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155</v>
      </c>
      <c r="AU163" s="16" t="s">
        <v>81</v>
      </c>
    </row>
    <row r="164" s="2" customFormat="1" ht="6.96" customHeight="1">
      <c r="A164" s="37"/>
      <c r="B164" s="59"/>
      <c r="C164" s="60"/>
      <c r="D164" s="60"/>
      <c r="E164" s="60"/>
      <c r="F164" s="60"/>
      <c r="G164" s="60"/>
      <c r="H164" s="60"/>
      <c r="I164" s="60"/>
      <c r="J164" s="60"/>
      <c r="K164" s="60"/>
      <c r="L164" s="43"/>
      <c r="M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</row>
  </sheetData>
  <sheetProtection sheet="1" autoFilter="0" formatColumns="0" formatRows="0" objects="1" scenarios="1" spinCount="100000" saltValue="S7ZviqOjkL/BdB/raY1h0j1tollaDxweeae2z+h79+PEMBOsfCHRPmuwRsho6a+X4qoUw4OnOwFwjNEFi0wxVQ==" hashValue="tJQAUJVTkrxxcez+x7EElmXvf+shWP8/IQnNwuZEtbaClA87T5GPRYLp+L/AzNqCi1Bvul8ueGyosEcJv+YJ4A==" algorithmName="SHA-512" password="CC35"/>
  <autoFilter ref="C84:K163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83</v>
      </c>
    </row>
    <row r="4" s="1" customFormat="1" ht="24.96" customHeight="1">
      <c r="B4" s="19"/>
      <c r="D4" s="130" t="s">
        <v>119</v>
      </c>
      <c r="L4" s="19"/>
      <c r="M4" s="131" t="s">
        <v>10</v>
      </c>
      <c r="AT4" s="16" t="s">
        <v>35</v>
      </c>
    </row>
    <row r="5" s="1" customFormat="1" ht="6.96" customHeight="1">
      <c r="B5" s="19"/>
      <c r="L5" s="19"/>
    </row>
    <row r="6" s="1" customFormat="1" ht="12" customHeight="1">
      <c r="B6" s="19"/>
      <c r="D6" s="132" t="s">
        <v>16</v>
      </c>
      <c r="L6" s="19"/>
    </row>
    <row r="7" s="1" customFormat="1" ht="16.5" customHeight="1">
      <c r="B7" s="19"/>
      <c r="E7" s="133" t="str">
        <f>'Rekapitulace stavby'!K6</f>
        <v>PTÚ Pardubice, Z3, zřízení přípojek pro náhradní zdroje</v>
      </c>
      <c r="F7" s="132"/>
      <c r="G7" s="132"/>
      <c r="H7" s="132"/>
      <c r="L7" s="19"/>
    </row>
    <row r="8" s="2" customFormat="1" ht="12" customHeight="1">
      <c r="A8" s="37"/>
      <c r="B8" s="43"/>
      <c r="C8" s="37"/>
      <c r="D8" s="132" t="s">
        <v>120</v>
      </c>
      <c r="E8" s="37"/>
      <c r="F8" s="37"/>
      <c r="G8" s="37"/>
      <c r="H8" s="37"/>
      <c r="I8" s="37"/>
      <c r="J8" s="37"/>
      <c r="K8" s="37"/>
      <c r="L8" s="13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5" t="s">
        <v>309</v>
      </c>
      <c r="F9" s="37"/>
      <c r="G9" s="37"/>
      <c r="H9" s="37"/>
      <c r="I9" s="37"/>
      <c r="J9" s="37"/>
      <c r="K9" s="37"/>
      <c r="L9" s="13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2" t="s">
        <v>18</v>
      </c>
      <c r="E11" s="37"/>
      <c r="F11" s="136" t="s">
        <v>19</v>
      </c>
      <c r="G11" s="37"/>
      <c r="H11" s="37"/>
      <c r="I11" s="132" t="s">
        <v>20</v>
      </c>
      <c r="J11" s="136" t="s">
        <v>19</v>
      </c>
      <c r="K11" s="37"/>
      <c r="L11" s="13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2" t="s">
        <v>21</v>
      </c>
      <c r="E12" s="37"/>
      <c r="F12" s="136" t="s">
        <v>22</v>
      </c>
      <c r="G12" s="37"/>
      <c r="H12" s="37"/>
      <c r="I12" s="132" t="s">
        <v>23</v>
      </c>
      <c r="J12" s="137" t="str">
        <f>'Rekapitulace stavby'!AN8</f>
        <v>2.5.2025</v>
      </c>
      <c r="K12" s="37"/>
      <c r="L12" s="13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2" t="s">
        <v>25</v>
      </c>
      <c r="E14" s="37"/>
      <c r="F14" s="37"/>
      <c r="G14" s="37"/>
      <c r="H14" s="37"/>
      <c r="I14" s="132" t="s">
        <v>26</v>
      </c>
      <c r="J14" s="136" t="s">
        <v>19</v>
      </c>
      <c r="K14" s="37"/>
      <c r="L14" s="13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6" t="s">
        <v>28</v>
      </c>
      <c r="F15" s="37"/>
      <c r="G15" s="37"/>
      <c r="H15" s="37"/>
      <c r="I15" s="132" t="s">
        <v>29</v>
      </c>
      <c r="J15" s="136" t="s">
        <v>19</v>
      </c>
      <c r="K15" s="37"/>
      <c r="L15" s="13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2" t="s">
        <v>31</v>
      </c>
      <c r="E17" s="37"/>
      <c r="F17" s="37"/>
      <c r="G17" s="37"/>
      <c r="H17" s="37"/>
      <c r="I17" s="132" t="s">
        <v>26</v>
      </c>
      <c r="J17" s="32" t="str">
        <f>'Rekapitulace stavby'!AN13</f>
        <v>Vyplň údaj</v>
      </c>
      <c r="K17" s="37"/>
      <c r="L17" s="13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6"/>
      <c r="G18" s="136"/>
      <c r="H18" s="136"/>
      <c r="I18" s="132" t="s">
        <v>29</v>
      </c>
      <c r="J18" s="32" t="str">
        <f>'Rekapitulace stavby'!AN14</f>
        <v>Vyplň údaj</v>
      </c>
      <c r="K18" s="37"/>
      <c r="L18" s="13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2" t="s">
        <v>33</v>
      </c>
      <c r="E20" s="37"/>
      <c r="F20" s="37"/>
      <c r="G20" s="37"/>
      <c r="H20" s="37"/>
      <c r="I20" s="132" t="s">
        <v>26</v>
      </c>
      <c r="J20" s="136" t="s">
        <v>19</v>
      </c>
      <c r="K20" s="37"/>
      <c r="L20" s="13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6" t="s">
        <v>34</v>
      </c>
      <c r="F21" s="37"/>
      <c r="G21" s="37"/>
      <c r="H21" s="37"/>
      <c r="I21" s="132" t="s">
        <v>29</v>
      </c>
      <c r="J21" s="136" t="s">
        <v>19</v>
      </c>
      <c r="K21" s="37"/>
      <c r="L21" s="13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2" t="s">
        <v>36</v>
      </c>
      <c r="E23" s="37"/>
      <c r="F23" s="37"/>
      <c r="G23" s="37"/>
      <c r="H23" s="37"/>
      <c r="I23" s="132" t="s">
        <v>26</v>
      </c>
      <c r="J23" s="136" t="s">
        <v>19</v>
      </c>
      <c r="K23" s="37"/>
      <c r="L23" s="13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6" t="s">
        <v>34</v>
      </c>
      <c r="F24" s="37"/>
      <c r="G24" s="37"/>
      <c r="H24" s="37"/>
      <c r="I24" s="132" t="s">
        <v>29</v>
      </c>
      <c r="J24" s="136" t="s">
        <v>19</v>
      </c>
      <c r="K24" s="37"/>
      <c r="L24" s="13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2" t="s">
        <v>37</v>
      </c>
      <c r="E26" s="37"/>
      <c r="F26" s="37"/>
      <c r="G26" s="37"/>
      <c r="H26" s="37"/>
      <c r="I26" s="37"/>
      <c r="J26" s="37"/>
      <c r="K26" s="37"/>
      <c r="L26" s="13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13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3" t="s">
        <v>39</v>
      </c>
      <c r="E30" s="37"/>
      <c r="F30" s="37"/>
      <c r="G30" s="37"/>
      <c r="H30" s="37"/>
      <c r="I30" s="37"/>
      <c r="J30" s="144">
        <f>ROUND(J83, 2)</f>
        <v>0</v>
      </c>
      <c r="K30" s="37"/>
      <c r="L30" s="13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2"/>
      <c r="E31" s="142"/>
      <c r="F31" s="142"/>
      <c r="G31" s="142"/>
      <c r="H31" s="142"/>
      <c r="I31" s="142"/>
      <c r="J31" s="142"/>
      <c r="K31" s="142"/>
      <c r="L31" s="13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5" t="s">
        <v>41</v>
      </c>
      <c r="G32" s="37"/>
      <c r="H32" s="37"/>
      <c r="I32" s="145" t="s">
        <v>40</v>
      </c>
      <c r="J32" s="145" t="s">
        <v>42</v>
      </c>
      <c r="K32" s="37"/>
      <c r="L32" s="13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6" t="s">
        <v>43</v>
      </c>
      <c r="E33" s="132" t="s">
        <v>44</v>
      </c>
      <c r="F33" s="147">
        <f>ROUND((SUM(BE83:BE121)),  2)</f>
        <v>0</v>
      </c>
      <c r="G33" s="37"/>
      <c r="H33" s="37"/>
      <c r="I33" s="148">
        <v>0.20999999999999999</v>
      </c>
      <c r="J33" s="147">
        <f>ROUND(((SUM(BE83:BE121))*I33),  2)</f>
        <v>0</v>
      </c>
      <c r="K33" s="37"/>
      <c r="L33" s="13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2" t="s">
        <v>45</v>
      </c>
      <c r="F34" s="147">
        <f>ROUND((SUM(BF83:BF121)),  2)</f>
        <v>0</v>
      </c>
      <c r="G34" s="37"/>
      <c r="H34" s="37"/>
      <c r="I34" s="148">
        <v>0.12</v>
      </c>
      <c r="J34" s="147">
        <f>ROUND(((SUM(BF83:BF121))*I34),  2)</f>
        <v>0</v>
      </c>
      <c r="K34" s="37"/>
      <c r="L34" s="13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32" t="s">
        <v>43</v>
      </c>
      <c r="E35" s="132" t="s">
        <v>46</v>
      </c>
      <c r="F35" s="147">
        <f>ROUND((SUM(BG83:BG121)),  2)</f>
        <v>0</v>
      </c>
      <c r="G35" s="37"/>
      <c r="H35" s="37"/>
      <c r="I35" s="148">
        <v>0.20999999999999999</v>
      </c>
      <c r="J35" s="147">
        <f>0</f>
        <v>0</v>
      </c>
      <c r="K35" s="37"/>
      <c r="L35" s="13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2" t="s">
        <v>47</v>
      </c>
      <c r="F36" s="147">
        <f>ROUND((SUM(BH83:BH121)),  2)</f>
        <v>0</v>
      </c>
      <c r="G36" s="37"/>
      <c r="H36" s="37"/>
      <c r="I36" s="148">
        <v>0.12</v>
      </c>
      <c r="J36" s="147">
        <f>0</f>
        <v>0</v>
      </c>
      <c r="K36" s="37"/>
      <c r="L36" s="13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2" t="s">
        <v>48</v>
      </c>
      <c r="F37" s="147">
        <f>ROUND((SUM(BI83:BI121)),  2)</f>
        <v>0</v>
      </c>
      <c r="G37" s="37"/>
      <c r="H37" s="37"/>
      <c r="I37" s="148">
        <v>0</v>
      </c>
      <c r="J37" s="147">
        <f>0</f>
        <v>0</v>
      </c>
      <c r="K37" s="37"/>
      <c r="L37" s="13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122</v>
      </c>
      <c r="D45" s="39"/>
      <c r="E45" s="39"/>
      <c r="F45" s="39"/>
      <c r="G45" s="39"/>
      <c r="H45" s="39"/>
      <c r="I45" s="39"/>
      <c r="J45" s="39"/>
      <c r="K45" s="39"/>
      <c r="L45" s="134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60" t="str">
        <f>E7</f>
        <v>PTÚ Pardubice, Z3, zřízení přípojek pro náhradní zdroje</v>
      </c>
      <c r="F48" s="31"/>
      <c r="G48" s="31"/>
      <c r="H48" s="31"/>
      <c r="I48" s="39"/>
      <c r="J48" s="39"/>
      <c r="K48" s="39"/>
      <c r="L48" s="13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120</v>
      </c>
      <c r="D49" s="39"/>
      <c r="E49" s="39"/>
      <c r="F49" s="39"/>
      <c r="G49" s="39"/>
      <c r="H49" s="39"/>
      <c r="I49" s="39"/>
      <c r="J49" s="39"/>
      <c r="K49" s="39"/>
      <c r="L49" s="13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9" t="str">
        <f>E9</f>
        <v>02 - VD Týnec nad Labem</v>
      </c>
      <c r="F50" s="39"/>
      <c r="G50" s="39"/>
      <c r="H50" s="39"/>
      <c r="I50" s="39"/>
      <c r="J50" s="39"/>
      <c r="K50" s="39"/>
      <c r="L50" s="13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4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PTÚ Pardubice</v>
      </c>
      <c r="G52" s="39"/>
      <c r="H52" s="39"/>
      <c r="I52" s="31" t="s">
        <v>23</v>
      </c>
      <c r="J52" s="72" t="str">
        <f>IF(J12="","",J12)</f>
        <v>2.5.2025</v>
      </c>
      <c r="K52" s="39"/>
      <c r="L52" s="13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Povodí Labe, státní podnik</v>
      </c>
      <c r="G54" s="39"/>
      <c r="H54" s="39"/>
      <c r="I54" s="31" t="s">
        <v>33</v>
      </c>
      <c r="J54" s="35" t="str">
        <f>E21</f>
        <v xml:space="preserve"> </v>
      </c>
      <c r="K54" s="39"/>
      <c r="L54" s="13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 xml:space="preserve"> </v>
      </c>
      <c r="K55" s="39"/>
      <c r="L55" s="13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1" t="s">
        <v>123</v>
      </c>
      <c r="D57" s="162"/>
      <c r="E57" s="162"/>
      <c r="F57" s="162"/>
      <c r="G57" s="162"/>
      <c r="H57" s="162"/>
      <c r="I57" s="162"/>
      <c r="J57" s="163" t="s">
        <v>124</v>
      </c>
      <c r="K57" s="162"/>
      <c r="L57" s="13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4" t="s">
        <v>71</v>
      </c>
      <c r="D59" s="39"/>
      <c r="E59" s="39"/>
      <c r="F59" s="39"/>
      <c r="G59" s="39"/>
      <c r="H59" s="39"/>
      <c r="I59" s="39"/>
      <c r="J59" s="102">
        <f>J83</f>
        <v>0</v>
      </c>
      <c r="K59" s="39"/>
      <c r="L59" s="13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125</v>
      </c>
    </row>
    <row r="60" hidden="1" s="9" customFormat="1" ht="24.96" customHeight="1">
      <c r="A60" s="9"/>
      <c r="B60" s="165"/>
      <c r="C60" s="166"/>
      <c r="D60" s="167" t="s">
        <v>126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310</v>
      </c>
      <c r="E61" s="174"/>
      <c r="F61" s="174"/>
      <c r="G61" s="174"/>
      <c r="H61" s="174"/>
      <c r="I61" s="174"/>
      <c r="J61" s="175">
        <f>J89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9" customFormat="1" ht="24.96" customHeight="1">
      <c r="A62" s="9"/>
      <c r="B62" s="165"/>
      <c r="C62" s="166"/>
      <c r="D62" s="167" t="s">
        <v>129</v>
      </c>
      <c r="E62" s="168"/>
      <c r="F62" s="168"/>
      <c r="G62" s="168"/>
      <c r="H62" s="168"/>
      <c r="I62" s="168"/>
      <c r="J62" s="169">
        <f>J90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9" customFormat="1" ht="24.96" customHeight="1">
      <c r="A63" s="9"/>
      <c r="B63" s="165"/>
      <c r="C63" s="166"/>
      <c r="D63" s="167" t="s">
        <v>131</v>
      </c>
      <c r="E63" s="168"/>
      <c r="F63" s="168"/>
      <c r="G63" s="168"/>
      <c r="H63" s="168"/>
      <c r="I63" s="168"/>
      <c r="J63" s="169">
        <f>J97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34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 s="2" customFormat="1" ht="6.96" customHeight="1">
      <c r="A65" s="37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/>
    <row r="67" hidden="1"/>
    <row r="68" hidden="1"/>
    <row r="69" s="2" customFormat="1" ht="6.96" customHeight="1">
      <c r="A69" s="37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132</v>
      </c>
      <c r="D70" s="39"/>
      <c r="E70" s="39"/>
      <c r="F70" s="39"/>
      <c r="G70" s="39"/>
      <c r="H70" s="39"/>
      <c r="I70" s="39"/>
      <c r="J70" s="39"/>
      <c r="K70" s="39"/>
      <c r="L70" s="13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3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0" t="str">
        <f>E7</f>
        <v>PTÚ Pardubice, Z3, zřízení přípojek pro náhradní zdroje</v>
      </c>
      <c r="F73" s="31"/>
      <c r="G73" s="31"/>
      <c r="H73" s="31"/>
      <c r="I73" s="39"/>
      <c r="J73" s="39"/>
      <c r="K73" s="39"/>
      <c r="L73" s="13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120</v>
      </c>
      <c r="D74" s="39"/>
      <c r="E74" s="39"/>
      <c r="F74" s="39"/>
      <c r="G74" s="39"/>
      <c r="H74" s="39"/>
      <c r="I74" s="39"/>
      <c r="J74" s="39"/>
      <c r="K74" s="39"/>
      <c r="L74" s="13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69" t="str">
        <f>E9</f>
        <v>02 - VD Týnec nad Labem</v>
      </c>
      <c r="F75" s="39"/>
      <c r="G75" s="39"/>
      <c r="H75" s="39"/>
      <c r="I75" s="39"/>
      <c r="J75" s="39"/>
      <c r="K75" s="39"/>
      <c r="L75" s="13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21</v>
      </c>
      <c r="D77" s="39"/>
      <c r="E77" s="39"/>
      <c r="F77" s="26" t="str">
        <f>F12</f>
        <v xml:space="preserve"> PTÚ Pardubice</v>
      </c>
      <c r="G77" s="39"/>
      <c r="H77" s="39"/>
      <c r="I77" s="31" t="s">
        <v>23</v>
      </c>
      <c r="J77" s="72" t="str">
        <f>IF(J12="","",J12)</f>
        <v>2.5.2025</v>
      </c>
      <c r="K77" s="39"/>
      <c r="L77" s="13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25</v>
      </c>
      <c r="D79" s="39"/>
      <c r="E79" s="39"/>
      <c r="F79" s="26" t="str">
        <f>E15</f>
        <v>Povodí Labe, státní podnik</v>
      </c>
      <c r="G79" s="39"/>
      <c r="H79" s="39"/>
      <c r="I79" s="31" t="s">
        <v>33</v>
      </c>
      <c r="J79" s="35" t="str">
        <f>E21</f>
        <v xml:space="preserve"> </v>
      </c>
      <c r="K79" s="39"/>
      <c r="L79" s="13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31</v>
      </c>
      <c r="D80" s="39"/>
      <c r="E80" s="39"/>
      <c r="F80" s="26" t="str">
        <f>IF(E18="","",E18)</f>
        <v>Vyplň údaj</v>
      </c>
      <c r="G80" s="39"/>
      <c r="H80" s="39"/>
      <c r="I80" s="31" t="s">
        <v>36</v>
      </c>
      <c r="J80" s="35" t="str">
        <f>E24</f>
        <v xml:space="preserve"> </v>
      </c>
      <c r="K80" s="39"/>
      <c r="L80" s="13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0.32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11" customFormat="1" ht="29.28" customHeight="1">
      <c r="A82" s="177"/>
      <c r="B82" s="178"/>
      <c r="C82" s="179" t="s">
        <v>133</v>
      </c>
      <c r="D82" s="180" t="s">
        <v>58</v>
      </c>
      <c r="E82" s="180" t="s">
        <v>54</v>
      </c>
      <c r="F82" s="180" t="s">
        <v>55</v>
      </c>
      <c r="G82" s="180" t="s">
        <v>134</v>
      </c>
      <c r="H82" s="180" t="s">
        <v>135</v>
      </c>
      <c r="I82" s="180" t="s">
        <v>136</v>
      </c>
      <c r="J82" s="180" t="s">
        <v>124</v>
      </c>
      <c r="K82" s="181" t="s">
        <v>137</v>
      </c>
      <c r="L82" s="182"/>
      <c r="M82" s="92" t="s">
        <v>19</v>
      </c>
      <c r="N82" s="93" t="s">
        <v>43</v>
      </c>
      <c r="O82" s="93" t="s">
        <v>138</v>
      </c>
      <c r="P82" s="93" t="s">
        <v>139</v>
      </c>
      <c r="Q82" s="93" t="s">
        <v>140</v>
      </c>
      <c r="R82" s="93" t="s">
        <v>141</v>
      </c>
      <c r="S82" s="93" t="s">
        <v>142</v>
      </c>
      <c r="T82" s="93" t="s">
        <v>143</v>
      </c>
      <c r="U82" s="94" t="s">
        <v>144</v>
      </c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7"/>
      <c r="B83" s="38"/>
      <c r="C83" s="99" t="s">
        <v>145</v>
      </c>
      <c r="D83" s="39"/>
      <c r="E83" s="39"/>
      <c r="F83" s="39"/>
      <c r="G83" s="39"/>
      <c r="H83" s="39"/>
      <c r="I83" s="39"/>
      <c r="J83" s="183">
        <f>BK83</f>
        <v>0</v>
      </c>
      <c r="K83" s="39"/>
      <c r="L83" s="43"/>
      <c r="M83" s="95"/>
      <c r="N83" s="184"/>
      <c r="O83" s="96"/>
      <c r="P83" s="185">
        <f>P84+P90+P97</f>
        <v>0</v>
      </c>
      <c r="Q83" s="96"/>
      <c r="R83" s="185">
        <f>R84+R90+R97</f>
        <v>0</v>
      </c>
      <c r="S83" s="96"/>
      <c r="T83" s="185">
        <f>T84+T90+T97</f>
        <v>0</v>
      </c>
      <c r="U83" s="9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16" t="s">
        <v>72</v>
      </c>
      <c r="AU83" s="16" t="s">
        <v>125</v>
      </c>
      <c r="BK83" s="186">
        <f>BK84+BK90+BK97</f>
        <v>0</v>
      </c>
    </row>
    <row r="84" s="12" customFormat="1" ht="25.92" customHeight="1">
      <c r="A84" s="12"/>
      <c r="B84" s="187"/>
      <c r="C84" s="188"/>
      <c r="D84" s="189" t="s">
        <v>72</v>
      </c>
      <c r="E84" s="190" t="s">
        <v>146</v>
      </c>
      <c r="F84" s="190" t="s">
        <v>147</v>
      </c>
      <c r="G84" s="188"/>
      <c r="H84" s="188"/>
      <c r="I84" s="191"/>
      <c r="J84" s="192">
        <f>BK84</f>
        <v>0</v>
      </c>
      <c r="K84" s="188"/>
      <c r="L84" s="193"/>
      <c r="M84" s="194"/>
      <c r="N84" s="195"/>
      <c r="O84" s="195"/>
      <c r="P84" s="196">
        <f>SUM(P85:P89)</f>
        <v>0</v>
      </c>
      <c r="Q84" s="195"/>
      <c r="R84" s="196">
        <f>SUM(R85:R89)</f>
        <v>0</v>
      </c>
      <c r="S84" s="195"/>
      <c r="T84" s="196">
        <f>SUM(T85:T89)</f>
        <v>0</v>
      </c>
      <c r="U84" s="197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8" t="s">
        <v>81</v>
      </c>
      <c r="AT84" s="199" t="s">
        <v>72</v>
      </c>
      <c r="AU84" s="199" t="s">
        <v>73</v>
      </c>
      <c r="AY84" s="198" t="s">
        <v>148</v>
      </c>
      <c r="BK84" s="200">
        <f>SUM(BK85:BK89)</f>
        <v>0</v>
      </c>
    </row>
    <row r="85" s="2" customFormat="1" ht="24.15" customHeight="1">
      <c r="A85" s="37"/>
      <c r="B85" s="38"/>
      <c r="C85" s="201" t="s">
        <v>81</v>
      </c>
      <c r="D85" s="201" t="s">
        <v>149</v>
      </c>
      <c r="E85" s="202" t="s">
        <v>150</v>
      </c>
      <c r="F85" s="203" t="s">
        <v>151</v>
      </c>
      <c r="G85" s="204" t="s">
        <v>152</v>
      </c>
      <c r="H85" s="205">
        <v>1</v>
      </c>
      <c r="I85" s="206"/>
      <c r="J85" s="207">
        <f>ROUND(I85*H85,2)</f>
        <v>0</v>
      </c>
      <c r="K85" s="203" t="s">
        <v>19</v>
      </c>
      <c r="L85" s="43"/>
      <c r="M85" s="208" t="s">
        <v>19</v>
      </c>
      <c r="N85" s="209" t="s">
        <v>46</v>
      </c>
      <c r="O85" s="84"/>
      <c r="P85" s="210">
        <f>O85*H85</f>
        <v>0</v>
      </c>
      <c r="Q85" s="210">
        <v>0</v>
      </c>
      <c r="R85" s="210">
        <f>Q85*H85</f>
        <v>0</v>
      </c>
      <c r="S85" s="210">
        <v>0</v>
      </c>
      <c r="T85" s="210">
        <f>S85*H85</f>
        <v>0</v>
      </c>
      <c r="U85" s="211" t="s">
        <v>19</v>
      </c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12" t="s">
        <v>153</v>
      </c>
      <c r="AT85" s="212" t="s">
        <v>149</v>
      </c>
      <c r="AU85" s="212" t="s">
        <v>81</v>
      </c>
      <c r="AY85" s="16" t="s">
        <v>148</v>
      </c>
      <c r="BE85" s="213">
        <f>IF(N85="základní",J85,0)</f>
        <v>0</v>
      </c>
      <c r="BF85" s="213">
        <f>IF(N85="snížená",J85,0)</f>
        <v>0</v>
      </c>
      <c r="BG85" s="213">
        <f>IF(N85="zákl. přenesená",J85,0)</f>
        <v>0</v>
      </c>
      <c r="BH85" s="213">
        <f>IF(N85="sníž. přenesená",J85,0)</f>
        <v>0</v>
      </c>
      <c r="BI85" s="213">
        <f>IF(N85="nulová",J85,0)</f>
        <v>0</v>
      </c>
      <c r="BJ85" s="16" t="s">
        <v>153</v>
      </c>
      <c r="BK85" s="213">
        <f>ROUND(I85*H85,2)</f>
        <v>0</v>
      </c>
      <c r="BL85" s="16" t="s">
        <v>153</v>
      </c>
      <c r="BM85" s="212" t="s">
        <v>311</v>
      </c>
    </row>
    <row r="86" s="2" customFormat="1">
      <c r="A86" s="37"/>
      <c r="B86" s="38"/>
      <c r="C86" s="39"/>
      <c r="D86" s="214" t="s">
        <v>155</v>
      </c>
      <c r="E86" s="39"/>
      <c r="F86" s="215" t="s">
        <v>151</v>
      </c>
      <c r="G86" s="39"/>
      <c r="H86" s="39"/>
      <c r="I86" s="216"/>
      <c r="J86" s="39"/>
      <c r="K86" s="39"/>
      <c r="L86" s="43"/>
      <c r="M86" s="217"/>
      <c r="N86" s="218"/>
      <c r="O86" s="84"/>
      <c r="P86" s="84"/>
      <c r="Q86" s="84"/>
      <c r="R86" s="84"/>
      <c r="S86" s="84"/>
      <c r="T86" s="84"/>
      <c r="U86" s="85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155</v>
      </c>
      <c r="AU86" s="16" t="s">
        <v>81</v>
      </c>
    </row>
    <row r="87" s="2" customFormat="1" ht="55.5" customHeight="1">
      <c r="A87" s="37"/>
      <c r="B87" s="38"/>
      <c r="C87" s="201" t="s">
        <v>83</v>
      </c>
      <c r="D87" s="201" t="s">
        <v>149</v>
      </c>
      <c r="E87" s="202" t="s">
        <v>156</v>
      </c>
      <c r="F87" s="203" t="s">
        <v>157</v>
      </c>
      <c r="G87" s="204" t="s">
        <v>152</v>
      </c>
      <c r="H87" s="205">
        <v>1</v>
      </c>
      <c r="I87" s="206"/>
      <c r="J87" s="207">
        <f>ROUND(I87*H87,2)</f>
        <v>0</v>
      </c>
      <c r="K87" s="203" t="s">
        <v>19</v>
      </c>
      <c r="L87" s="43"/>
      <c r="M87" s="208" t="s">
        <v>19</v>
      </c>
      <c r="N87" s="209" t="s">
        <v>46</v>
      </c>
      <c r="O87" s="84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0">
        <f>S87*H87</f>
        <v>0</v>
      </c>
      <c r="U87" s="211" t="s">
        <v>19</v>
      </c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2" t="s">
        <v>153</v>
      </c>
      <c r="AT87" s="212" t="s">
        <v>149</v>
      </c>
      <c r="AU87" s="212" t="s">
        <v>81</v>
      </c>
      <c r="AY87" s="16" t="s">
        <v>148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16" t="s">
        <v>153</v>
      </c>
      <c r="BK87" s="213">
        <f>ROUND(I87*H87,2)</f>
        <v>0</v>
      </c>
      <c r="BL87" s="16" t="s">
        <v>153</v>
      </c>
      <c r="BM87" s="212" t="s">
        <v>312</v>
      </c>
    </row>
    <row r="88" s="2" customFormat="1">
      <c r="A88" s="37"/>
      <c r="B88" s="38"/>
      <c r="C88" s="39"/>
      <c r="D88" s="214" t="s">
        <v>155</v>
      </c>
      <c r="E88" s="39"/>
      <c r="F88" s="215" t="s">
        <v>157</v>
      </c>
      <c r="G88" s="39"/>
      <c r="H88" s="39"/>
      <c r="I88" s="216"/>
      <c r="J88" s="39"/>
      <c r="K88" s="39"/>
      <c r="L88" s="43"/>
      <c r="M88" s="217"/>
      <c r="N88" s="218"/>
      <c r="O88" s="84"/>
      <c r="P88" s="84"/>
      <c r="Q88" s="84"/>
      <c r="R88" s="84"/>
      <c r="S88" s="84"/>
      <c r="T88" s="84"/>
      <c r="U88" s="85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155</v>
      </c>
      <c r="AU88" s="16" t="s">
        <v>81</v>
      </c>
    </row>
    <row r="89" s="12" customFormat="1" ht="22.8" customHeight="1">
      <c r="A89" s="12"/>
      <c r="B89" s="187"/>
      <c r="C89" s="188"/>
      <c r="D89" s="189" t="s">
        <v>72</v>
      </c>
      <c r="E89" s="219" t="s">
        <v>313</v>
      </c>
      <c r="F89" s="219" t="s">
        <v>19</v>
      </c>
      <c r="G89" s="188"/>
      <c r="H89" s="188"/>
      <c r="I89" s="191"/>
      <c r="J89" s="220">
        <f>BK89</f>
        <v>0</v>
      </c>
      <c r="K89" s="188"/>
      <c r="L89" s="193"/>
      <c r="M89" s="194"/>
      <c r="N89" s="195"/>
      <c r="O89" s="195"/>
      <c r="P89" s="196">
        <v>0</v>
      </c>
      <c r="Q89" s="195"/>
      <c r="R89" s="196">
        <v>0</v>
      </c>
      <c r="S89" s="195"/>
      <c r="T89" s="196">
        <v>0</v>
      </c>
      <c r="U89" s="197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8" t="s">
        <v>81</v>
      </c>
      <c r="AT89" s="199" t="s">
        <v>72</v>
      </c>
      <c r="AU89" s="199" t="s">
        <v>81</v>
      </c>
      <c r="AY89" s="198" t="s">
        <v>148</v>
      </c>
      <c r="BK89" s="200">
        <v>0</v>
      </c>
    </row>
    <row r="90" s="12" customFormat="1" ht="25.92" customHeight="1">
      <c r="A90" s="12"/>
      <c r="B90" s="187"/>
      <c r="C90" s="188"/>
      <c r="D90" s="189" t="s">
        <v>72</v>
      </c>
      <c r="E90" s="190" t="s">
        <v>186</v>
      </c>
      <c r="F90" s="190" t="s">
        <v>187</v>
      </c>
      <c r="G90" s="188"/>
      <c r="H90" s="188"/>
      <c r="I90" s="191"/>
      <c r="J90" s="192">
        <f>BK90</f>
        <v>0</v>
      </c>
      <c r="K90" s="188"/>
      <c r="L90" s="193"/>
      <c r="M90" s="194"/>
      <c r="N90" s="195"/>
      <c r="O90" s="195"/>
      <c r="P90" s="196">
        <f>SUM(P91:P96)</f>
        <v>0</v>
      </c>
      <c r="Q90" s="195"/>
      <c r="R90" s="196">
        <f>SUM(R91:R96)</f>
        <v>0</v>
      </c>
      <c r="S90" s="195"/>
      <c r="T90" s="196">
        <f>SUM(T91:T96)</f>
        <v>0</v>
      </c>
      <c r="U90" s="197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8" t="s">
        <v>83</v>
      </c>
      <c r="AT90" s="199" t="s">
        <v>72</v>
      </c>
      <c r="AU90" s="199" t="s">
        <v>73</v>
      </c>
      <c r="AY90" s="198" t="s">
        <v>148</v>
      </c>
      <c r="BK90" s="200">
        <f>SUM(BK91:BK96)</f>
        <v>0</v>
      </c>
    </row>
    <row r="91" s="2" customFormat="1" ht="24.15" customHeight="1">
      <c r="A91" s="37"/>
      <c r="B91" s="38"/>
      <c r="C91" s="221" t="s">
        <v>159</v>
      </c>
      <c r="D91" s="221" t="s">
        <v>165</v>
      </c>
      <c r="E91" s="222" t="s">
        <v>193</v>
      </c>
      <c r="F91" s="223" t="s">
        <v>194</v>
      </c>
      <c r="G91" s="224" t="s">
        <v>173</v>
      </c>
      <c r="H91" s="225">
        <v>2</v>
      </c>
      <c r="I91" s="226"/>
      <c r="J91" s="227">
        <f>ROUND(I91*H91,2)</f>
        <v>0</v>
      </c>
      <c r="K91" s="223" t="s">
        <v>19</v>
      </c>
      <c r="L91" s="228"/>
      <c r="M91" s="229" t="s">
        <v>19</v>
      </c>
      <c r="N91" s="230" t="s">
        <v>46</v>
      </c>
      <c r="O91" s="84"/>
      <c r="P91" s="210">
        <f>O91*H91</f>
        <v>0</v>
      </c>
      <c r="Q91" s="210">
        <v>0</v>
      </c>
      <c r="R91" s="210">
        <f>Q91*H91</f>
        <v>0</v>
      </c>
      <c r="S91" s="210">
        <v>0</v>
      </c>
      <c r="T91" s="210">
        <f>S91*H91</f>
        <v>0</v>
      </c>
      <c r="U91" s="211" t="s">
        <v>19</v>
      </c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2" t="s">
        <v>195</v>
      </c>
      <c r="AT91" s="212" t="s">
        <v>165</v>
      </c>
      <c r="AU91" s="212" t="s">
        <v>81</v>
      </c>
      <c r="AY91" s="16" t="s">
        <v>148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6" t="s">
        <v>153</v>
      </c>
      <c r="BK91" s="213">
        <f>ROUND(I91*H91,2)</f>
        <v>0</v>
      </c>
      <c r="BL91" s="16" t="s">
        <v>190</v>
      </c>
      <c r="BM91" s="212" t="s">
        <v>314</v>
      </c>
    </row>
    <row r="92" s="2" customFormat="1">
      <c r="A92" s="37"/>
      <c r="B92" s="38"/>
      <c r="C92" s="39"/>
      <c r="D92" s="214" t="s">
        <v>155</v>
      </c>
      <c r="E92" s="39"/>
      <c r="F92" s="215" t="s">
        <v>194</v>
      </c>
      <c r="G92" s="39"/>
      <c r="H92" s="39"/>
      <c r="I92" s="216"/>
      <c r="J92" s="39"/>
      <c r="K92" s="39"/>
      <c r="L92" s="43"/>
      <c r="M92" s="217"/>
      <c r="N92" s="218"/>
      <c r="O92" s="84"/>
      <c r="P92" s="84"/>
      <c r="Q92" s="84"/>
      <c r="R92" s="84"/>
      <c r="S92" s="84"/>
      <c r="T92" s="84"/>
      <c r="U92" s="85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155</v>
      </c>
      <c r="AU92" s="16" t="s">
        <v>81</v>
      </c>
    </row>
    <row r="93" s="2" customFormat="1" ht="24.15" customHeight="1">
      <c r="A93" s="37"/>
      <c r="B93" s="38"/>
      <c r="C93" s="201" t="s">
        <v>153</v>
      </c>
      <c r="D93" s="201" t="s">
        <v>149</v>
      </c>
      <c r="E93" s="202" t="s">
        <v>197</v>
      </c>
      <c r="F93" s="203" t="s">
        <v>315</v>
      </c>
      <c r="G93" s="204" t="s">
        <v>163</v>
      </c>
      <c r="H93" s="205">
        <v>1</v>
      </c>
      <c r="I93" s="206"/>
      <c r="J93" s="207">
        <f>ROUND(I93*H93,2)</f>
        <v>0</v>
      </c>
      <c r="K93" s="203" t="s">
        <v>19</v>
      </c>
      <c r="L93" s="43"/>
      <c r="M93" s="208" t="s">
        <v>19</v>
      </c>
      <c r="N93" s="209" t="s">
        <v>46</v>
      </c>
      <c r="O93" s="84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0">
        <f>S93*H93</f>
        <v>0</v>
      </c>
      <c r="U93" s="211" t="s">
        <v>19</v>
      </c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2" t="s">
        <v>190</v>
      </c>
      <c r="AT93" s="212" t="s">
        <v>149</v>
      </c>
      <c r="AU93" s="212" t="s">
        <v>81</v>
      </c>
      <c r="AY93" s="16" t="s">
        <v>148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6" t="s">
        <v>153</v>
      </c>
      <c r="BK93" s="213">
        <f>ROUND(I93*H93,2)</f>
        <v>0</v>
      </c>
      <c r="BL93" s="16" t="s">
        <v>190</v>
      </c>
      <c r="BM93" s="212" t="s">
        <v>316</v>
      </c>
    </row>
    <row r="94" s="2" customFormat="1">
      <c r="A94" s="37"/>
      <c r="B94" s="38"/>
      <c r="C94" s="39"/>
      <c r="D94" s="214" t="s">
        <v>155</v>
      </c>
      <c r="E94" s="39"/>
      <c r="F94" s="215" t="s">
        <v>315</v>
      </c>
      <c r="G94" s="39"/>
      <c r="H94" s="39"/>
      <c r="I94" s="216"/>
      <c r="J94" s="39"/>
      <c r="K94" s="39"/>
      <c r="L94" s="43"/>
      <c r="M94" s="217"/>
      <c r="N94" s="218"/>
      <c r="O94" s="84"/>
      <c r="P94" s="84"/>
      <c r="Q94" s="84"/>
      <c r="R94" s="84"/>
      <c r="S94" s="84"/>
      <c r="T94" s="84"/>
      <c r="U94" s="85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155</v>
      </c>
      <c r="AU94" s="16" t="s">
        <v>81</v>
      </c>
    </row>
    <row r="95" s="2" customFormat="1" ht="44.25" customHeight="1">
      <c r="A95" s="37"/>
      <c r="B95" s="38"/>
      <c r="C95" s="201" t="s">
        <v>170</v>
      </c>
      <c r="D95" s="201" t="s">
        <v>149</v>
      </c>
      <c r="E95" s="202" t="s">
        <v>200</v>
      </c>
      <c r="F95" s="203" t="s">
        <v>201</v>
      </c>
      <c r="G95" s="204" t="s">
        <v>184</v>
      </c>
      <c r="H95" s="205">
        <v>0.014999999999999999</v>
      </c>
      <c r="I95" s="206"/>
      <c r="J95" s="207">
        <f>ROUND(I95*H95,2)</f>
        <v>0</v>
      </c>
      <c r="K95" s="203" t="s">
        <v>19</v>
      </c>
      <c r="L95" s="43"/>
      <c r="M95" s="208" t="s">
        <v>19</v>
      </c>
      <c r="N95" s="209" t="s">
        <v>46</v>
      </c>
      <c r="O95" s="84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0">
        <f>S95*H95</f>
        <v>0</v>
      </c>
      <c r="U95" s="211" t="s">
        <v>19</v>
      </c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2" t="s">
        <v>190</v>
      </c>
      <c r="AT95" s="212" t="s">
        <v>149</v>
      </c>
      <c r="AU95" s="212" t="s">
        <v>81</v>
      </c>
      <c r="AY95" s="16" t="s">
        <v>148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6" t="s">
        <v>153</v>
      </c>
      <c r="BK95" s="213">
        <f>ROUND(I95*H95,2)</f>
        <v>0</v>
      </c>
      <c r="BL95" s="16" t="s">
        <v>190</v>
      </c>
      <c r="BM95" s="212" t="s">
        <v>317</v>
      </c>
    </row>
    <row r="96" s="2" customFormat="1">
      <c r="A96" s="37"/>
      <c r="B96" s="38"/>
      <c r="C96" s="39"/>
      <c r="D96" s="214" t="s">
        <v>155</v>
      </c>
      <c r="E96" s="39"/>
      <c r="F96" s="215" t="s">
        <v>201</v>
      </c>
      <c r="G96" s="39"/>
      <c r="H96" s="39"/>
      <c r="I96" s="216"/>
      <c r="J96" s="39"/>
      <c r="K96" s="39"/>
      <c r="L96" s="43"/>
      <c r="M96" s="217"/>
      <c r="N96" s="218"/>
      <c r="O96" s="84"/>
      <c r="P96" s="84"/>
      <c r="Q96" s="84"/>
      <c r="R96" s="84"/>
      <c r="S96" s="84"/>
      <c r="T96" s="84"/>
      <c r="U96" s="85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155</v>
      </c>
      <c r="AU96" s="16" t="s">
        <v>81</v>
      </c>
    </row>
    <row r="97" s="12" customFormat="1" ht="25.92" customHeight="1">
      <c r="A97" s="12"/>
      <c r="B97" s="187"/>
      <c r="C97" s="188"/>
      <c r="D97" s="189" t="s">
        <v>72</v>
      </c>
      <c r="E97" s="190" t="s">
        <v>247</v>
      </c>
      <c r="F97" s="190" t="s">
        <v>248</v>
      </c>
      <c r="G97" s="188"/>
      <c r="H97" s="188"/>
      <c r="I97" s="191"/>
      <c r="J97" s="192">
        <f>BK97</f>
        <v>0</v>
      </c>
      <c r="K97" s="188"/>
      <c r="L97" s="193"/>
      <c r="M97" s="194"/>
      <c r="N97" s="195"/>
      <c r="O97" s="195"/>
      <c r="P97" s="196">
        <f>SUM(P98:P121)</f>
        <v>0</v>
      </c>
      <c r="Q97" s="195"/>
      <c r="R97" s="196">
        <f>SUM(R98:R121)</f>
        <v>0</v>
      </c>
      <c r="S97" s="195"/>
      <c r="T97" s="196">
        <f>SUM(T98:T121)</f>
        <v>0</v>
      </c>
      <c r="U97" s="197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8" t="s">
        <v>153</v>
      </c>
      <c r="AT97" s="199" t="s">
        <v>72</v>
      </c>
      <c r="AU97" s="199" t="s">
        <v>73</v>
      </c>
      <c r="AY97" s="198" t="s">
        <v>148</v>
      </c>
      <c r="BK97" s="200">
        <f>SUM(BK98:BK121)</f>
        <v>0</v>
      </c>
    </row>
    <row r="98" s="2" customFormat="1" ht="16.5" customHeight="1">
      <c r="A98" s="37"/>
      <c r="B98" s="38"/>
      <c r="C98" s="201" t="s">
        <v>175</v>
      </c>
      <c r="D98" s="201" t="s">
        <v>149</v>
      </c>
      <c r="E98" s="202" t="s">
        <v>249</v>
      </c>
      <c r="F98" s="203" t="s">
        <v>250</v>
      </c>
      <c r="G98" s="204" t="s">
        <v>251</v>
      </c>
      <c r="H98" s="205">
        <v>1</v>
      </c>
      <c r="I98" s="206"/>
      <c r="J98" s="207">
        <f>ROUND(I98*H98,2)</f>
        <v>0</v>
      </c>
      <c r="K98" s="203" t="s">
        <v>19</v>
      </c>
      <c r="L98" s="43"/>
      <c r="M98" s="208" t="s">
        <v>19</v>
      </c>
      <c r="N98" s="209" t="s">
        <v>46</v>
      </c>
      <c r="O98" s="84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0">
        <f>S98*H98</f>
        <v>0</v>
      </c>
      <c r="U98" s="211" t="s">
        <v>19</v>
      </c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2" t="s">
        <v>252</v>
      </c>
      <c r="AT98" s="212" t="s">
        <v>149</v>
      </c>
      <c r="AU98" s="212" t="s">
        <v>81</v>
      </c>
      <c r="AY98" s="16" t="s">
        <v>148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6" t="s">
        <v>153</v>
      </c>
      <c r="BK98" s="213">
        <f>ROUND(I98*H98,2)</f>
        <v>0</v>
      </c>
      <c r="BL98" s="16" t="s">
        <v>252</v>
      </c>
      <c r="BM98" s="212" t="s">
        <v>318</v>
      </c>
    </row>
    <row r="99" s="2" customFormat="1">
      <c r="A99" s="37"/>
      <c r="B99" s="38"/>
      <c r="C99" s="39"/>
      <c r="D99" s="214" t="s">
        <v>155</v>
      </c>
      <c r="E99" s="39"/>
      <c r="F99" s="215" t="s">
        <v>250</v>
      </c>
      <c r="G99" s="39"/>
      <c r="H99" s="39"/>
      <c r="I99" s="216"/>
      <c r="J99" s="39"/>
      <c r="K99" s="39"/>
      <c r="L99" s="43"/>
      <c r="M99" s="217"/>
      <c r="N99" s="218"/>
      <c r="O99" s="84"/>
      <c r="P99" s="84"/>
      <c r="Q99" s="84"/>
      <c r="R99" s="84"/>
      <c r="S99" s="84"/>
      <c r="T99" s="84"/>
      <c r="U99" s="85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155</v>
      </c>
      <c r="AU99" s="16" t="s">
        <v>81</v>
      </c>
    </row>
    <row r="100" s="2" customFormat="1" ht="16.5" customHeight="1">
      <c r="A100" s="37"/>
      <c r="B100" s="38"/>
      <c r="C100" s="201" t="s">
        <v>181</v>
      </c>
      <c r="D100" s="201" t="s">
        <v>149</v>
      </c>
      <c r="E100" s="202" t="s">
        <v>263</v>
      </c>
      <c r="F100" s="203" t="s">
        <v>272</v>
      </c>
      <c r="G100" s="204" t="s">
        <v>251</v>
      </c>
      <c r="H100" s="205">
        <v>1</v>
      </c>
      <c r="I100" s="206"/>
      <c r="J100" s="207">
        <f>ROUND(I100*H100,2)</f>
        <v>0</v>
      </c>
      <c r="K100" s="203" t="s">
        <v>19</v>
      </c>
      <c r="L100" s="43"/>
      <c r="M100" s="208" t="s">
        <v>19</v>
      </c>
      <c r="N100" s="209" t="s">
        <v>46</v>
      </c>
      <c r="O100" s="84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0">
        <f>S100*H100</f>
        <v>0</v>
      </c>
      <c r="U100" s="211" t="s">
        <v>19</v>
      </c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2" t="s">
        <v>252</v>
      </c>
      <c r="AT100" s="212" t="s">
        <v>149</v>
      </c>
      <c r="AU100" s="212" t="s">
        <v>81</v>
      </c>
      <c r="AY100" s="16" t="s">
        <v>148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6" t="s">
        <v>153</v>
      </c>
      <c r="BK100" s="213">
        <f>ROUND(I100*H100,2)</f>
        <v>0</v>
      </c>
      <c r="BL100" s="16" t="s">
        <v>252</v>
      </c>
      <c r="BM100" s="212" t="s">
        <v>319</v>
      </c>
    </row>
    <row r="101" s="2" customFormat="1">
      <c r="A101" s="37"/>
      <c r="B101" s="38"/>
      <c r="C101" s="39"/>
      <c r="D101" s="214" t="s">
        <v>155</v>
      </c>
      <c r="E101" s="39"/>
      <c r="F101" s="215" t="s">
        <v>272</v>
      </c>
      <c r="G101" s="39"/>
      <c r="H101" s="39"/>
      <c r="I101" s="216"/>
      <c r="J101" s="39"/>
      <c r="K101" s="39"/>
      <c r="L101" s="43"/>
      <c r="M101" s="217"/>
      <c r="N101" s="218"/>
      <c r="O101" s="84"/>
      <c r="P101" s="84"/>
      <c r="Q101" s="84"/>
      <c r="R101" s="84"/>
      <c r="S101" s="84"/>
      <c r="T101" s="84"/>
      <c r="U101" s="85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155</v>
      </c>
      <c r="AU101" s="16" t="s">
        <v>81</v>
      </c>
    </row>
    <row r="102" s="2" customFormat="1" ht="21.75" customHeight="1">
      <c r="A102" s="37"/>
      <c r="B102" s="38"/>
      <c r="C102" s="201" t="s">
        <v>168</v>
      </c>
      <c r="D102" s="201" t="s">
        <v>149</v>
      </c>
      <c r="E102" s="202" t="s">
        <v>267</v>
      </c>
      <c r="F102" s="203" t="s">
        <v>276</v>
      </c>
      <c r="G102" s="204" t="s">
        <v>251</v>
      </c>
      <c r="H102" s="205">
        <v>1</v>
      </c>
      <c r="I102" s="206"/>
      <c r="J102" s="207">
        <f>ROUND(I102*H102,2)</f>
        <v>0</v>
      </c>
      <c r="K102" s="203" t="s">
        <v>19</v>
      </c>
      <c r="L102" s="43"/>
      <c r="M102" s="208" t="s">
        <v>19</v>
      </c>
      <c r="N102" s="209" t="s">
        <v>46</v>
      </c>
      <c r="O102" s="84"/>
      <c r="P102" s="210">
        <f>O102*H102</f>
        <v>0</v>
      </c>
      <c r="Q102" s="210">
        <v>0</v>
      </c>
      <c r="R102" s="210">
        <f>Q102*H102</f>
        <v>0</v>
      </c>
      <c r="S102" s="210">
        <v>0</v>
      </c>
      <c r="T102" s="210">
        <f>S102*H102</f>
        <v>0</v>
      </c>
      <c r="U102" s="211" t="s">
        <v>19</v>
      </c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2" t="s">
        <v>252</v>
      </c>
      <c r="AT102" s="212" t="s">
        <v>149</v>
      </c>
      <c r="AU102" s="212" t="s">
        <v>81</v>
      </c>
      <c r="AY102" s="16" t="s">
        <v>148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16" t="s">
        <v>153</v>
      </c>
      <c r="BK102" s="213">
        <f>ROUND(I102*H102,2)</f>
        <v>0</v>
      </c>
      <c r="BL102" s="16" t="s">
        <v>252</v>
      </c>
      <c r="BM102" s="212" t="s">
        <v>320</v>
      </c>
    </row>
    <row r="103" s="2" customFormat="1">
      <c r="A103" s="37"/>
      <c r="B103" s="38"/>
      <c r="C103" s="39"/>
      <c r="D103" s="214" t="s">
        <v>155</v>
      </c>
      <c r="E103" s="39"/>
      <c r="F103" s="215" t="s">
        <v>276</v>
      </c>
      <c r="G103" s="39"/>
      <c r="H103" s="39"/>
      <c r="I103" s="216"/>
      <c r="J103" s="39"/>
      <c r="K103" s="39"/>
      <c r="L103" s="43"/>
      <c r="M103" s="217"/>
      <c r="N103" s="218"/>
      <c r="O103" s="84"/>
      <c r="P103" s="84"/>
      <c r="Q103" s="84"/>
      <c r="R103" s="84"/>
      <c r="S103" s="84"/>
      <c r="T103" s="84"/>
      <c r="U103" s="85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155</v>
      </c>
      <c r="AU103" s="16" t="s">
        <v>81</v>
      </c>
    </row>
    <row r="104" s="2" customFormat="1" ht="33" customHeight="1">
      <c r="A104" s="37"/>
      <c r="B104" s="38"/>
      <c r="C104" s="201" t="s">
        <v>192</v>
      </c>
      <c r="D104" s="201" t="s">
        <v>149</v>
      </c>
      <c r="E104" s="202" t="s">
        <v>275</v>
      </c>
      <c r="F104" s="203" t="s">
        <v>268</v>
      </c>
      <c r="G104" s="204" t="s">
        <v>251</v>
      </c>
      <c r="H104" s="205">
        <v>1</v>
      </c>
      <c r="I104" s="206"/>
      <c r="J104" s="207">
        <f>ROUND(I104*H104,2)</f>
        <v>0</v>
      </c>
      <c r="K104" s="203" t="s">
        <v>19</v>
      </c>
      <c r="L104" s="43"/>
      <c r="M104" s="208" t="s">
        <v>19</v>
      </c>
      <c r="N104" s="209" t="s">
        <v>46</v>
      </c>
      <c r="O104" s="84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0">
        <f>S104*H104</f>
        <v>0</v>
      </c>
      <c r="U104" s="211" t="s">
        <v>19</v>
      </c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2" t="s">
        <v>252</v>
      </c>
      <c r="AT104" s="212" t="s">
        <v>149</v>
      </c>
      <c r="AU104" s="212" t="s">
        <v>81</v>
      </c>
      <c r="AY104" s="16" t="s">
        <v>148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6" t="s">
        <v>153</v>
      </c>
      <c r="BK104" s="213">
        <f>ROUND(I104*H104,2)</f>
        <v>0</v>
      </c>
      <c r="BL104" s="16" t="s">
        <v>252</v>
      </c>
      <c r="BM104" s="212" t="s">
        <v>321</v>
      </c>
    </row>
    <row r="105" s="2" customFormat="1">
      <c r="A105" s="37"/>
      <c r="B105" s="38"/>
      <c r="C105" s="39"/>
      <c r="D105" s="214" t="s">
        <v>155</v>
      </c>
      <c r="E105" s="39"/>
      <c r="F105" s="215" t="s">
        <v>268</v>
      </c>
      <c r="G105" s="39"/>
      <c r="H105" s="39"/>
      <c r="I105" s="216"/>
      <c r="J105" s="39"/>
      <c r="K105" s="39"/>
      <c r="L105" s="43"/>
      <c r="M105" s="217"/>
      <c r="N105" s="218"/>
      <c r="O105" s="84"/>
      <c r="P105" s="84"/>
      <c r="Q105" s="84"/>
      <c r="R105" s="84"/>
      <c r="S105" s="84"/>
      <c r="T105" s="84"/>
      <c r="U105" s="85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155</v>
      </c>
      <c r="AU105" s="16" t="s">
        <v>81</v>
      </c>
    </row>
    <row r="106" s="2" customFormat="1" ht="37.8" customHeight="1">
      <c r="A106" s="37"/>
      <c r="B106" s="38"/>
      <c r="C106" s="201" t="s">
        <v>108</v>
      </c>
      <c r="D106" s="201" t="s">
        <v>149</v>
      </c>
      <c r="E106" s="202" t="s">
        <v>322</v>
      </c>
      <c r="F106" s="203" t="s">
        <v>280</v>
      </c>
      <c r="G106" s="204" t="s">
        <v>251</v>
      </c>
      <c r="H106" s="205">
        <v>1</v>
      </c>
      <c r="I106" s="206"/>
      <c r="J106" s="207">
        <f>ROUND(I106*H106,2)</f>
        <v>0</v>
      </c>
      <c r="K106" s="203" t="s">
        <v>19</v>
      </c>
      <c r="L106" s="43"/>
      <c r="M106" s="208" t="s">
        <v>19</v>
      </c>
      <c r="N106" s="209" t="s">
        <v>46</v>
      </c>
      <c r="O106" s="84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0">
        <f>S106*H106</f>
        <v>0</v>
      </c>
      <c r="U106" s="211" t="s">
        <v>19</v>
      </c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2" t="s">
        <v>252</v>
      </c>
      <c r="AT106" s="212" t="s">
        <v>149</v>
      </c>
      <c r="AU106" s="212" t="s">
        <v>81</v>
      </c>
      <c r="AY106" s="16" t="s">
        <v>148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6" t="s">
        <v>153</v>
      </c>
      <c r="BK106" s="213">
        <f>ROUND(I106*H106,2)</f>
        <v>0</v>
      </c>
      <c r="BL106" s="16" t="s">
        <v>252</v>
      </c>
      <c r="BM106" s="212" t="s">
        <v>323</v>
      </c>
    </row>
    <row r="107" s="2" customFormat="1">
      <c r="A107" s="37"/>
      <c r="B107" s="38"/>
      <c r="C107" s="39"/>
      <c r="D107" s="214" t="s">
        <v>155</v>
      </c>
      <c r="E107" s="39"/>
      <c r="F107" s="215" t="s">
        <v>280</v>
      </c>
      <c r="G107" s="39"/>
      <c r="H107" s="39"/>
      <c r="I107" s="216"/>
      <c r="J107" s="39"/>
      <c r="K107" s="39"/>
      <c r="L107" s="43"/>
      <c r="M107" s="217"/>
      <c r="N107" s="218"/>
      <c r="O107" s="84"/>
      <c r="P107" s="84"/>
      <c r="Q107" s="84"/>
      <c r="R107" s="84"/>
      <c r="S107" s="84"/>
      <c r="T107" s="84"/>
      <c r="U107" s="85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155</v>
      </c>
      <c r="AU107" s="16" t="s">
        <v>81</v>
      </c>
    </row>
    <row r="108" s="2" customFormat="1" ht="21.75" customHeight="1">
      <c r="A108" s="37"/>
      <c r="B108" s="38"/>
      <c r="C108" s="201" t="s">
        <v>111</v>
      </c>
      <c r="D108" s="201" t="s">
        <v>149</v>
      </c>
      <c r="E108" s="202" t="s">
        <v>324</v>
      </c>
      <c r="F108" s="203" t="s">
        <v>284</v>
      </c>
      <c r="G108" s="204" t="s">
        <v>251</v>
      </c>
      <c r="H108" s="205">
        <v>1</v>
      </c>
      <c r="I108" s="206"/>
      <c r="J108" s="207">
        <f>ROUND(I108*H108,2)</f>
        <v>0</v>
      </c>
      <c r="K108" s="203" t="s">
        <v>19</v>
      </c>
      <c r="L108" s="43"/>
      <c r="M108" s="208" t="s">
        <v>19</v>
      </c>
      <c r="N108" s="209" t="s">
        <v>46</v>
      </c>
      <c r="O108" s="84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0">
        <f>S108*H108</f>
        <v>0</v>
      </c>
      <c r="U108" s="211" t="s">
        <v>19</v>
      </c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2" t="s">
        <v>252</v>
      </c>
      <c r="AT108" s="212" t="s">
        <v>149</v>
      </c>
      <c r="AU108" s="212" t="s">
        <v>81</v>
      </c>
      <c r="AY108" s="16" t="s">
        <v>148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6" t="s">
        <v>153</v>
      </c>
      <c r="BK108" s="213">
        <f>ROUND(I108*H108,2)</f>
        <v>0</v>
      </c>
      <c r="BL108" s="16" t="s">
        <v>252</v>
      </c>
      <c r="BM108" s="212" t="s">
        <v>325</v>
      </c>
    </row>
    <row r="109" s="2" customFormat="1">
      <c r="A109" s="37"/>
      <c r="B109" s="38"/>
      <c r="C109" s="39"/>
      <c r="D109" s="214" t="s">
        <v>155</v>
      </c>
      <c r="E109" s="39"/>
      <c r="F109" s="215" t="s">
        <v>284</v>
      </c>
      <c r="G109" s="39"/>
      <c r="H109" s="39"/>
      <c r="I109" s="216"/>
      <c r="J109" s="39"/>
      <c r="K109" s="39"/>
      <c r="L109" s="43"/>
      <c r="M109" s="217"/>
      <c r="N109" s="218"/>
      <c r="O109" s="84"/>
      <c r="P109" s="84"/>
      <c r="Q109" s="84"/>
      <c r="R109" s="84"/>
      <c r="S109" s="84"/>
      <c r="T109" s="84"/>
      <c r="U109" s="85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155</v>
      </c>
      <c r="AU109" s="16" t="s">
        <v>81</v>
      </c>
    </row>
    <row r="110" s="2" customFormat="1" ht="24.15" customHeight="1">
      <c r="A110" s="37"/>
      <c r="B110" s="38"/>
      <c r="C110" s="201" t="s">
        <v>8</v>
      </c>
      <c r="D110" s="201" t="s">
        <v>149</v>
      </c>
      <c r="E110" s="202" t="s">
        <v>279</v>
      </c>
      <c r="F110" s="203" t="s">
        <v>288</v>
      </c>
      <c r="G110" s="204" t="s">
        <v>251</v>
      </c>
      <c r="H110" s="205">
        <v>1</v>
      </c>
      <c r="I110" s="206"/>
      <c r="J110" s="207">
        <f>ROUND(I110*H110,2)</f>
        <v>0</v>
      </c>
      <c r="K110" s="203" t="s">
        <v>19</v>
      </c>
      <c r="L110" s="43"/>
      <c r="M110" s="208" t="s">
        <v>19</v>
      </c>
      <c r="N110" s="209" t="s">
        <v>46</v>
      </c>
      <c r="O110" s="84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0">
        <f>S110*H110</f>
        <v>0</v>
      </c>
      <c r="U110" s="211" t="s">
        <v>19</v>
      </c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2" t="s">
        <v>252</v>
      </c>
      <c r="AT110" s="212" t="s">
        <v>149</v>
      </c>
      <c r="AU110" s="212" t="s">
        <v>81</v>
      </c>
      <c r="AY110" s="16" t="s">
        <v>148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6" t="s">
        <v>153</v>
      </c>
      <c r="BK110" s="213">
        <f>ROUND(I110*H110,2)</f>
        <v>0</v>
      </c>
      <c r="BL110" s="16" t="s">
        <v>252</v>
      </c>
      <c r="BM110" s="212" t="s">
        <v>326</v>
      </c>
    </row>
    <row r="111" s="2" customFormat="1">
      <c r="A111" s="37"/>
      <c r="B111" s="38"/>
      <c r="C111" s="39"/>
      <c r="D111" s="214" t="s">
        <v>155</v>
      </c>
      <c r="E111" s="39"/>
      <c r="F111" s="215" t="s">
        <v>288</v>
      </c>
      <c r="G111" s="39"/>
      <c r="H111" s="39"/>
      <c r="I111" s="216"/>
      <c r="J111" s="39"/>
      <c r="K111" s="39"/>
      <c r="L111" s="43"/>
      <c r="M111" s="217"/>
      <c r="N111" s="218"/>
      <c r="O111" s="84"/>
      <c r="P111" s="84"/>
      <c r="Q111" s="84"/>
      <c r="R111" s="84"/>
      <c r="S111" s="84"/>
      <c r="T111" s="84"/>
      <c r="U111" s="85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155</v>
      </c>
      <c r="AU111" s="16" t="s">
        <v>81</v>
      </c>
    </row>
    <row r="112" s="2" customFormat="1" ht="16.5" customHeight="1">
      <c r="A112" s="37"/>
      <c r="B112" s="38"/>
      <c r="C112" s="201" t="s">
        <v>210</v>
      </c>
      <c r="D112" s="201" t="s">
        <v>149</v>
      </c>
      <c r="E112" s="202" t="s">
        <v>283</v>
      </c>
      <c r="F112" s="203" t="s">
        <v>292</v>
      </c>
      <c r="G112" s="204" t="s">
        <v>251</v>
      </c>
      <c r="H112" s="205">
        <v>1</v>
      </c>
      <c r="I112" s="206"/>
      <c r="J112" s="207">
        <f>ROUND(I112*H112,2)</f>
        <v>0</v>
      </c>
      <c r="K112" s="203" t="s">
        <v>19</v>
      </c>
      <c r="L112" s="43"/>
      <c r="M112" s="208" t="s">
        <v>19</v>
      </c>
      <c r="N112" s="209" t="s">
        <v>46</v>
      </c>
      <c r="O112" s="84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0">
        <f>S112*H112</f>
        <v>0</v>
      </c>
      <c r="U112" s="211" t="s">
        <v>19</v>
      </c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2" t="s">
        <v>252</v>
      </c>
      <c r="AT112" s="212" t="s">
        <v>149</v>
      </c>
      <c r="AU112" s="212" t="s">
        <v>81</v>
      </c>
      <c r="AY112" s="16" t="s">
        <v>148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6" t="s">
        <v>153</v>
      </c>
      <c r="BK112" s="213">
        <f>ROUND(I112*H112,2)</f>
        <v>0</v>
      </c>
      <c r="BL112" s="16" t="s">
        <v>252</v>
      </c>
      <c r="BM112" s="212" t="s">
        <v>327</v>
      </c>
    </row>
    <row r="113" s="2" customFormat="1">
      <c r="A113" s="37"/>
      <c r="B113" s="38"/>
      <c r="C113" s="39"/>
      <c r="D113" s="214" t="s">
        <v>155</v>
      </c>
      <c r="E113" s="39"/>
      <c r="F113" s="215" t="s">
        <v>292</v>
      </c>
      <c r="G113" s="39"/>
      <c r="H113" s="39"/>
      <c r="I113" s="216"/>
      <c r="J113" s="39"/>
      <c r="K113" s="39"/>
      <c r="L113" s="43"/>
      <c r="M113" s="217"/>
      <c r="N113" s="218"/>
      <c r="O113" s="84"/>
      <c r="P113" s="84"/>
      <c r="Q113" s="84"/>
      <c r="R113" s="84"/>
      <c r="S113" s="84"/>
      <c r="T113" s="84"/>
      <c r="U113" s="85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155</v>
      </c>
      <c r="AU113" s="16" t="s">
        <v>81</v>
      </c>
    </row>
    <row r="114" s="2" customFormat="1" ht="16.5" customHeight="1">
      <c r="A114" s="37"/>
      <c r="B114" s="38"/>
      <c r="C114" s="201" t="s">
        <v>215</v>
      </c>
      <c r="D114" s="201" t="s">
        <v>149</v>
      </c>
      <c r="E114" s="202" t="s">
        <v>287</v>
      </c>
      <c r="F114" s="203" t="s">
        <v>295</v>
      </c>
      <c r="G114" s="204" t="s">
        <v>251</v>
      </c>
      <c r="H114" s="205">
        <v>1</v>
      </c>
      <c r="I114" s="206"/>
      <c r="J114" s="207">
        <f>ROUND(I114*H114,2)</f>
        <v>0</v>
      </c>
      <c r="K114" s="203" t="s">
        <v>19</v>
      </c>
      <c r="L114" s="43"/>
      <c r="M114" s="208" t="s">
        <v>19</v>
      </c>
      <c r="N114" s="209" t="s">
        <v>46</v>
      </c>
      <c r="O114" s="84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0">
        <f>S114*H114</f>
        <v>0</v>
      </c>
      <c r="U114" s="211" t="s">
        <v>19</v>
      </c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2" t="s">
        <v>252</v>
      </c>
      <c r="AT114" s="212" t="s">
        <v>149</v>
      </c>
      <c r="AU114" s="212" t="s">
        <v>81</v>
      </c>
      <c r="AY114" s="16" t="s">
        <v>148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6" t="s">
        <v>153</v>
      </c>
      <c r="BK114" s="213">
        <f>ROUND(I114*H114,2)</f>
        <v>0</v>
      </c>
      <c r="BL114" s="16" t="s">
        <v>252</v>
      </c>
      <c r="BM114" s="212" t="s">
        <v>328</v>
      </c>
    </row>
    <row r="115" s="2" customFormat="1">
      <c r="A115" s="37"/>
      <c r="B115" s="38"/>
      <c r="C115" s="39"/>
      <c r="D115" s="214" t="s">
        <v>155</v>
      </c>
      <c r="E115" s="39"/>
      <c r="F115" s="215" t="s">
        <v>295</v>
      </c>
      <c r="G115" s="39"/>
      <c r="H115" s="39"/>
      <c r="I115" s="216"/>
      <c r="J115" s="39"/>
      <c r="K115" s="39"/>
      <c r="L115" s="43"/>
      <c r="M115" s="217"/>
      <c r="N115" s="218"/>
      <c r="O115" s="84"/>
      <c r="P115" s="84"/>
      <c r="Q115" s="84"/>
      <c r="R115" s="84"/>
      <c r="S115" s="84"/>
      <c r="T115" s="84"/>
      <c r="U115" s="85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155</v>
      </c>
      <c r="AU115" s="16" t="s">
        <v>81</v>
      </c>
    </row>
    <row r="116" s="2" customFormat="1" ht="16.5" customHeight="1">
      <c r="A116" s="37"/>
      <c r="B116" s="38"/>
      <c r="C116" s="201" t="s">
        <v>219</v>
      </c>
      <c r="D116" s="201" t="s">
        <v>149</v>
      </c>
      <c r="E116" s="202" t="s">
        <v>291</v>
      </c>
      <c r="F116" s="203" t="s">
        <v>299</v>
      </c>
      <c r="G116" s="204" t="s">
        <v>251</v>
      </c>
      <c r="H116" s="205">
        <v>1</v>
      </c>
      <c r="I116" s="206"/>
      <c r="J116" s="207">
        <f>ROUND(I116*H116,2)</f>
        <v>0</v>
      </c>
      <c r="K116" s="203" t="s">
        <v>19</v>
      </c>
      <c r="L116" s="43"/>
      <c r="M116" s="208" t="s">
        <v>19</v>
      </c>
      <c r="N116" s="209" t="s">
        <v>46</v>
      </c>
      <c r="O116" s="84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0">
        <f>S116*H116</f>
        <v>0</v>
      </c>
      <c r="U116" s="211" t="s">
        <v>19</v>
      </c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2" t="s">
        <v>252</v>
      </c>
      <c r="AT116" s="212" t="s">
        <v>149</v>
      </c>
      <c r="AU116" s="212" t="s">
        <v>81</v>
      </c>
      <c r="AY116" s="16" t="s">
        <v>148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6" t="s">
        <v>153</v>
      </c>
      <c r="BK116" s="213">
        <f>ROUND(I116*H116,2)</f>
        <v>0</v>
      </c>
      <c r="BL116" s="16" t="s">
        <v>252</v>
      </c>
      <c r="BM116" s="212" t="s">
        <v>329</v>
      </c>
    </row>
    <row r="117" s="2" customFormat="1">
      <c r="A117" s="37"/>
      <c r="B117" s="38"/>
      <c r="C117" s="39"/>
      <c r="D117" s="214" t="s">
        <v>155</v>
      </c>
      <c r="E117" s="39"/>
      <c r="F117" s="215" t="s">
        <v>299</v>
      </c>
      <c r="G117" s="39"/>
      <c r="H117" s="39"/>
      <c r="I117" s="216"/>
      <c r="J117" s="39"/>
      <c r="K117" s="39"/>
      <c r="L117" s="43"/>
      <c r="M117" s="217"/>
      <c r="N117" s="218"/>
      <c r="O117" s="84"/>
      <c r="P117" s="84"/>
      <c r="Q117" s="84"/>
      <c r="R117" s="84"/>
      <c r="S117" s="84"/>
      <c r="T117" s="84"/>
      <c r="U117" s="85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155</v>
      </c>
      <c r="AU117" s="16" t="s">
        <v>81</v>
      </c>
    </row>
    <row r="118" s="2" customFormat="1" ht="33" customHeight="1">
      <c r="A118" s="37"/>
      <c r="B118" s="38"/>
      <c r="C118" s="201" t="s">
        <v>190</v>
      </c>
      <c r="D118" s="201" t="s">
        <v>149</v>
      </c>
      <c r="E118" s="202" t="s">
        <v>294</v>
      </c>
      <c r="F118" s="203" t="s">
        <v>303</v>
      </c>
      <c r="G118" s="204" t="s">
        <v>251</v>
      </c>
      <c r="H118" s="205">
        <v>1</v>
      </c>
      <c r="I118" s="206"/>
      <c r="J118" s="207">
        <f>ROUND(I118*H118,2)</f>
        <v>0</v>
      </c>
      <c r="K118" s="203" t="s">
        <v>19</v>
      </c>
      <c r="L118" s="43"/>
      <c r="M118" s="208" t="s">
        <v>19</v>
      </c>
      <c r="N118" s="209" t="s">
        <v>46</v>
      </c>
      <c r="O118" s="84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0">
        <f>S118*H118</f>
        <v>0</v>
      </c>
      <c r="U118" s="211" t="s">
        <v>19</v>
      </c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2" t="s">
        <v>252</v>
      </c>
      <c r="AT118" s="212" t="s">
        <v>149</v>
      </c>
      <c r="AU118" s="212" t="s">
        <v>81</v>
      </c>
      <c r="AY118" s="16" t="s">
        <v>148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6" t="s">
        <v>153</v>
      </c>
      <c r="BK118" s="213">
        <f>ROUND(I118*H118,2)</f>
        <v>0</v>
      </c>
      <c r="BL118" s="16" t="s">
        <v>252</v>
      </c>
      <c r="BM118" s="212" t="s">
        <v>330</v>
      </c>
    </row>
    <row r="119" s="2" customFormat="1">
      <c r="A119" s="37"/>
      <c r="B119" s="38"/>
      <c r="C119" s="39"/>
      <c r="D119" s="214" t="s">
        <v>155</v>
      </c>
      <c r="E119" s="39"/>
      <c r="F119" s="215" t="s">
        <v>303</v>
      </c>
      <c r="G119" s="39"/>
      <c r="H119" s="39"/>
      <c r="I119" s="216"/>
      <c r="J119" s="39"/>
      <c r="K119" s="39"/>
      <c r="L119" s="43"/>
      <c r="M119" s="217"/>
      <c r="N119" s="218"/>
      <c r="O119" s="84"/>
      <c r="P119" s="84"/>
      <c r="Q119" s="84"/>
      <c r="R119" s="84"/>
      <c r="S119" s="84"/>
      <c r="T119" s="84"/>
      <c r="U119" s="85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155</v>
      </c>
      <c r="AU119" s="16" t="s">
        <v>81</v>
      </c>
    </row>
    <row r="120" s="2" customFormat="1" ht="16.5" customHeight="1">
      <c r="A120" s="37"/>
      <c r="B120" s="38"/>
      <c r="C120" s="201" t="s">
        <v>226</v>
      </c>
      <c r="D120" s="201" t="s">
        <v>149</v>
      </c>
      <c r="E120" s="202" t="s">
        <v>298</v>
      </c>
      <c r="F120" s="203" t="s">
        <v>307</v>
      </c>
      <c r="G120" s="204" t="s">
        <v>251</v>
      </c>
      <c r="H120" s="205">
        <v>1</v>
      </c>
      <c r="I120" s="206"/>
      <c r="J120" s="207">
        <f>ROUND(I120*H120,2)</f>
        <v>0</v>
      </c>
      <c r="K120" s="203" t="s">
        <v>19</v>
      </c>
      <c r="L120" s="43"/>
      <c r="M120" s="208" t="s">
        <v>19</v>
      </c>
      <c r="N120" s="209" t="s">
        <v>46</v>
      </c>
      <c r="O120" s="84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0">
        <f>S120*H120</f>
        <v>0</v>
      </c>
      <c r="U120" s="211" t="s">
        <v>19</v>
      </c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2" t="s">
        <v>252</v>
      </c>
      <c r="AT120" s="212" t="s">
        <v>149</v>
      </c>
      <c r="AU120" s="212" t="s">
        <v>81</v>
      </c>
      <c r="AY120" s="16" t="s">
        <v>148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6" t="s">
        <v>153</v>
      </c>
      <c r="BK120" s="213">
        <f>ROUND(I120*H120,2)</f>
        <v>0</v>
      </c>
      <c r="BL120" s="16" t="s">
        <v>252</v>
      </c>
      <c r="BM120" s="212" t="s">
        <v>331</v>
      </c>
    </row>
    <row r="121" s="2" customFormat="1">
      <c r="A121" s="37"/>
      <c r="B121" s="38"/>
      <c r="C121" s="39"/>
      <c r="D121" s="214" t="s">
        <v>155</v>
      </c>
      <c r="E121" s="39"/>
      <c r="F121" s="215" t="s">
        <v>307</v>
      </c>
      <c r="G121" s="39"/>
      <c r="H121" s="39"/>
      <c r="I121" s="216"/>
      <c r="J121" s="39"/>
      <c r="K121" s="39"/>
      <c r="L121" s="43"/>
      <c r="M121" s="253"/>
      <c r="N121" s="254"/>
      <c r="O121" s="255"/>
      <c r="P121" s="255"/>
      <c r="Q121" s="255"/>
      <c r="R121" s="255"/>
      <c r="S121" s="255"/>
      <c r="T121" s="255"/>
      <c r="U121" s="256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155</v>
      </c>
      <c r="AU121" s="16" t="s">
        <v>81</v>
      </c>
    </row>
    <row r="122" s="2" customFormat="1" ht="6.96" customHeight="1">
      <c r="A122" s="37"/>
      <c r="B122" s="59"/>
      <c r="C122" s="60"/>
      <c r="D122" s="60"/>
      <c r="E122" s="60"/>
      <c r="F122" s="60"/>
      <c r="G122" s="60"/>
      <c r="H122" s="60"/>
      <c r="I122" s="60"/>
      <c r="J122" s="60"/>
      <c r="K122" s="60"/>
      <c r="L122" s="43"/>
      <c r="M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</sheetData>
  <sheetProtection sheet="1" autoFilter="0" formatColumns="0" formatRows="0" objects="1" scenarios="1" spinCount="100000" saltValue="4N4vFFYlosf/spocjoWXERITBS7iJAXw+exRDIRZ5WXRx0JKGXKXyOg9JJ0rlTj6UChTsjs7F8gWWkMw66+SQA==" hashValue="+o1iYYQX29eUjL21tFsbizoNzpAnVZISFMUnD4Aflr+It6DUo7O4Pj603FRErNxqpkHjgrhSl4gRY8pf0UMPPg==" algorithmName="SHA-512" password="CC35"/>
  <autoFilter ref="C82:K121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83</v>
      </c>
    </row>
    <row r="4" s="1" customFormat="1" ht="24.96" customHeight="1">
      <c r="B4" s="19"/>
      <c r="D4" s="130" t="s">
        <v>119</v>
      </c>
      <c r="L4" s="19"/>
      <c r="M4" s="131" t="s">
        <v>10</v>
      </c>
      <c r="AT4" s="16" t="s">
        <v>35</v>
      </c>
    </row>
    <row r="5" s="1" customFormat="1" ht="6.96" customHeight="1">
      <c r="B5" s="19"/>
      <c r="L5" s="19"/>
    </row>
    <row r="6" s="1" customFormat="1" ht="12" customHeight="1">
      <c r="B6" s="19"/>
      <c r="D6" s="132" t="s">
        <v>16</v>
      </c>
      <c r="L6" s="19"/>
    </row>
    <row r="7" s="1" customFormat="1" ht="16.5" customHeight="1">
      <c r="B7" s="19"/>
      <c r="E7" s="133" t="str">
        <f>'Rekapitulace stavby'!K6</f>
        <v>PTÚ Pardubice, Z3, zřízení přípojek pro náhradní zdroje</v>
      </c>
      <c r="F7" s="132"/>
      <c r="G7" s="132"/>
      <c r="H7" s="132"/>
      <c r="L7" s="19"/>
    </row>
    <row r="8" s="2" customFormat="1" ht="12" customHeight="1">
      <c r="A8" s="37"/>
      <c r="B8" s="43"/>
      <c r="C8" s="37"/>
      <c r="D8" s="132" t="s">
        <v>120</v>
      </c>
      <c r="E8" s="37"/>
      <c r="F8" s="37"/>
      <c r="G8" s="37"/>
      <c r="H8" s="37"/>
      <c r="I8" s="37"/>
      <c r="J8" s="37"/>
      <c r="K8" s="37"/>
      <c r="L8" s="13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5" t="s">
        <v>332</v>
      </c>
      <c r="F9" s="37"/>
      <c r="G9" s="37"/>
      <c r="H9" s="37"/>
      <c r="I9" s="37"/>
      <c r="J9" s="37"/>
      <c r="K9" s="37"/>
      <c r="L9" s="13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2" t="s">
        <v>18</v>
      </c>
      <c r="E11" s="37"/>
      <c r="F11" s="136" t="s">
        <v>19</v>
      </c>
      <c r="G11" s="37"/>
      <c r="H11" s="37"/>
      <c r="I11" s="132" t="s">
        <v>20</v>
      </c>
      <c r="J11" s="136" t="s">
        <v>19</v>
      </c>
      <c r="K11" s="37"/>
      <c r="L11" s="13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2" t="s">
        <v>21</v>
      </c>
      <c r="E12" s="37"/>
      <c r="F12" s="136" t="s">
        <v>22</v>
      </c>
      <c r="G12" s="37"/>
      <c r="H12" s="37"/>
      <c r="I12" s="132" t="s">
        <v>23</v>
      </c>
      <c r="J12" s="137" t="str">
        <f>'Rekapitulace stavby'!AN8</f>
        <v>2.5.2025</v>
      </c>
      <c r="K12" s="37"/>
      <c r="L12" s="13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2" t="s">
        <v>25</v>
      </c>
      <c r="E14" s="37"/>
      <c r="F14" s="37"/>
      <c r="G14" s="37"/>
      <c r="H14" s="37"/>
      <c r="I14" s="132" t="s">
        <v>26</v>
      </c>
      <c r="J14" s="136" t="s">
        <v>27</v>
      </c>
      <c r="K14" s="37"/>
      <c r="L14" s="13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6" t="s">
        <v>28</v>
      </c>
      <c r="F15" s="37"/>
      <c r="G15" s="37"/>
      <c r="H15" s="37"/>
      <c r="I15" s="132" t="s">
        <v>29</v>
      </c>
      <c r="J15" s="136" t="s">
        <v>30</v>
      </c>
      <c r="K15" s="37"/>
      <c r="L15" s="13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2" t="s">
        <v>31</v>
      </c>
      <c r="E17" s="37"/>
      <c r="F17" s="37"/>
      <c r="G17" s="37"/>
      <c r="H17" s="37"/>
      <c r="I17" s="132" t="s">
        <v>26</v>
      </c>
      <c r="J17" s="32" t="str">
        <f>'Rekapitulace stavby'!AN13</f>
        <v>Vyplň údaj</v>
      </c>
      <c r="K17" s="37"/>
      <c r="L17" s="13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6"/>
      <c r="G18" s="136"/>
      <c r="H18" s="136"/>
      <c r="I18" s="132" t="s">
        <v>29</v>
      </c>
      <c r="J18" s="32" t="str">
        <f>'Rekapitulace stavby'!AN14</f>
        <v>Vyplň údaj</v>
      </c>
      <c r="K18" s="37"/>
      <c r="L18" s="13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2" t="s">
        <v>33</v>
      </c>
      <c r="E20" s="37"/>
      <c r="F20" s="37"/>
      <c r="G20" s="37"/>
      <c r="H20" s="37"/>
      <c r="I20" s="132" t="s">
        <v>26</v>
      </c>
      <c r="J20" s="136" t="s">
        <v>19</v>
      </c>
      <c r="K20" s="37"/>
      <c r="L20" s="13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6" t="s">
        <v>34</v>
      </c>
      <c r="F21" s="37"/>
      <c r="G21" s="37"/>
      <c r="H21" s="37"/>
      <c r="I21" s="132" t="s">
        <v>29</v>
      </c>
      <c r="J21" s="136" t="s">
        <v>19</v>
      </c>
      <c r="K21" s="37"/>
      <c r="L21" s="13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2" t="s">
        <v>36</v>
      </c>
      <c r="E23" s="37"/>
      <c r="F23" s="37"/>
      <c r="G23" s="37"/>
      <c r="H23" s="37"/>
      <c r="I23" s="132" t="s">
        <v>26</v>
      </c>
      <c r="J23" s="136" t="s">
        <v>19</v>
      </c>
      <c r="K23" s="37"/>
      <c r="L23" s="13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6" t="s">
        <v>34</v>
      </c>
      <c r="F24" s="37"/>
      <c r="G24" s="37"/>
      <c r="H24" s="37"/>
      <c r="I24" s="132" t="s">
        <v>29</v>
      </c>
      <c r="J24" s="136" t="s">
        <v>19</v>
      </c>
      <c r="K24" s="37"/>
      <c r="L24" s="13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2" t="s">
        <v>37</v>
      </c>
      <c r="E26" s="37"/>
      <c r="F26" s="37"/>
      <c r="G26" s="37"/>
      <c r="H26" s="37"/>
      <c r="I26" s="37"/>
      <c r="J26" s="37"/>
      <c r="K26" s="37"/>
      <c r="L26" s="13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13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3" t="s">
        <v>39</v>
      </c>
      <c r="E30" s="37"/>
      <c r="F30" s="37"/>
      <c r="G30" s="37"/>
      <c r="H30" s="37"/>
      <c r="I30" s="37"/>
      <c r="J30" s="144">
        <f>ROUND(J85, 2)</f>
        <v>0</v>
      </c>
      <c r="K30" s="37"/>
      <c r="L30" s="13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2"/>
      <c r="E31" s="142"/>
      <c r="F31" s="142"/>
      <c r="G31" s="142"/>
      <c r="H31" s="142"/>
      <c r="I31" s="142"/>
      <c r="J31" s="142"/>
      <c r="K31" s="142"/>
      <c r="L31" s="13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5" t="s">
        <v>41</v>
      </c>
      <c r="G32" s="37"/>
      <c r="H32" s="37"/>
      <c r="I32" s="145" t="s">
        <v>40</v>
      </c>
      <c r="J32" s="145" t="s">
        <v>42</v>
      </c>
      <c r="K32" s="37"/>
      <c r="L32" s="13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6" t="s">
        <v>43</v>
      </c>
      <c r="E33" s="132" t="s">
        <v>44</v>
      </c>
      <c r="F33" s="147">
        <f>ROUND((SUM(BE85:BE149)),  2)</f>
        <v>0</v>
      </c>
      <c r="G33" s="37"/>
      <c r="H33" s="37"/>
      <c r="I33" s="148">
        <v>0.20999999999999999</v>
      </c>
      <c r="J33" s="147">
        <f>ROUND(((SUM(BE85:BE149))*I33),  2)</f>
        <v>0</v>
      </c>
      <c r="K33" s="37"/>
      <c r="L33" s="13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2" t="s">
        <v>45</v>
      </c>
      <c r="F34" s="147">
        <f>ROUND((SUM(BF85:BF149)),  2)</f>
        <v>0</v>
      </c>
      <c r="G34" s="37"/>
      <c r="H34" s="37"/>
      <c r="I34" s="148">
        <v>0.12</v>
      </c>
      <c r="J34" s="147">
        <f>ROUND(((SUM(BF85:BF149))*I34),  2)</f>
        <v>0</v>
      </c>
      <c r="K34" s="37"/>
      <c r="L34" s="13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32" t="s">
        <v>43</v>
      </c>
      <c r="E35" s="132" t="s">
        <v>46</v>
      </c>
      <c r="F35" s="147">
        <f>ROUND((SUM(BG85:BG149)),  2)</f>
        <v>0</v>
      </c>
      <c r="G35" s="37"/>
      <c r="H35" s="37"/>
      <c r="I35" s="148">
        <v>0.20999999999999999</v>
      </c>
      <c r="J35" s="147">
        <f>0</f>
        <v>0</v>
      </c>
      <c r="K35" s="37"/>
      <c r="L35" s="13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2" t="s">
        <v>47</v>
      </c>
      <c r="F36" s="147">
        <f>ROUND((SUM(BH85:BH149)),  2)</f>
        <v>0</v>
      </c>
      <c r="G36" s="37"/>
      <c r="H36" s="37"/>
      <c r="I36" s="148">
        <v>0.12</v>
      </c>
      <c r="J36" s="147">
        <f>0</f>
        <v>0</v>
      </c>
      <c r="K36" s="37"/>
      <c r="L36" s="13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2" t="s">
        <v>48</v>
      </c>
      <c r="F37" s="147">
        <f>ROUND((SUM(BI85:BI149)),  2)</f>
        <v>0</v>
      </c>
      <c r="G37" s="37"/>
      <c r="H37" s="37"/>
      <c r="I37" s="148">
        <v>0</v>
      </c>
      <c r="J37" s="147">
        <f>0</f>
        <v>0</v>
      </c>
      <c r="K37" s="37"/>
      <c r="L37" s="13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122</v>
      </c>
      <c r="D45" s="39"/>
      <c r="E45" s="39"/>
      <c r="F45" s="39"/>
      <c r="G45" s="39"/>
      <c r="H45" s="39"/>
      <c r="I45" s="39"/>
      <c r="J45" s="39"/>
      <c r="K45" s="39"/>
      <c r="L45" s="134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60" t="str">
        <f>E7</f>
        <v>PTÚ Pardubice, Z3, zřízení přípojek pro náhradní zdroje</v>
      </c>
      <c r="F48" s="31"/>
      <c r="G48" s="31"/>
      <c r="H48" s="31"/>
      <c r="I48" s="39"/>
      <c r="J48" s="39"/>
      <c r="K48" s="39"/>
      <c r="L48" s="13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120</v>
      </c>
      <c r="D49" s="39"/>
      <c r="E49" s="39"/>
      <c r="F49" s="39"/>
      <c r="G49" s="39"/>
      <c r="H49" s="39"/>
      <c r="I49" s="39"/>
      <c r="J49" s="39"/>
      <c r="K49" s="39"/>
      <c r="L49" s="13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9" t="str">
        <f>E9</f>
        <v>03 - VD Lobkovice</v>
      </c>
      <c r="F50" s="39"/>
      <c r="G50" s="39"/>
      <c r="H50" s="39"/>
      <c r="I50" s="39"/>
      <c r="J50" s="39"/>
      <c r="K50" s="39"/>
      <c r="L50" s="13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4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PTÚ Pardubice</v>
      </c>
      <c r="G52" s="39"/>
      <c r="H52" s="39"/>
      <c r="I52" s="31" t="s">
        <v>23</v>
      </c>
      <c r="J52" s="72" t="str">
        <f>IF(J12="","",J12)</f>
        <v>2.5.2025</v>
      </c>
      <c r="K52" s="39"/>
      <c r="L52" s="13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Povodí Labe, státní podnik</v>
      </c>
      <c r="G54" s="39"/>
      <c r="H54" s="39"/>
      <c r="I54" s="31" t="s">
        <v>33</v>
      </c>
      <c r="J54" s="35" t="str">
        <f>E21</f>
        <v xml:space="preserve"> </v>
      </c>
      <c r="K54" s="39"/>
      <c r="L54" s="13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 xml:space="preserve"> </v>
      </c>
      <c r="K55" s="39"/>
      <c r="L55" s="13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1" t="s">
        <v>123</v>
      </c>
      <c r="D57" s="162"/>
      <c r="E57" s="162"/>
      <c r="F57" s="162"/>
      <c r="G57" s="162"/>
      <c r="H57" s="162"/>
      <c r="I57" s="162"/>
      <c r="J57" s="163" t="s">
        <v>124</v>
      </c>
      <c r="K57" s="162"/>
      <c r="L57" s="13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4" t="s">
        <v>71</v>
      </c>
      <c r="D59" s="39"/>
      <c r="E59" s="39"/>
      <c r="F59" s="39"/>
      <c r="G59" s="39"/>
      <c r="H59" s="39"/>
      <c r="I59" s="39"/>
      <c r="J59" s="102">
        <f>J85</f>
        <v>0</v>
      </c>
      <c r="K59" s="39"/>
      <c r="L59" s="13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125</v>
      </c>
    </row>
    <row r="60" hidden="1" s="9" customFormat="1" ht="24.96" customHeight="1">
      <c r="A60" s="9"/>
      <c r="B60" s="165"/>
      <c r="C60" s="166"/>
      <c r="D60" s="167" t="s">
        <v>126</v>
      </c>
      <c r="E60" s="168"/>
      <c r="F60" s="168"/>
      <c r="G60" s="168"/>
      <c r="H60" s="168"/>
      <c r="I60" s="168"/>
      <c r="J60" s="169">
        <f>J86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333</v>
      </c>
      <c r="E61" s="174"/>
      <c r="F61" s="174"/>
      <c r="G61" s="174"/>
      <c r="H61" s="174"/>
      <c r="I61" s="174"/>
      <c r="J61" s="175">
        <f>J91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128</v>
      </c>
      <c r="E62" s="174"/>
      <c r="F62" s="174"/>
      <c r="G62" s="174"/>
      <c r="H62" s="174"/>
      <c r="I62" s="174"/>
      <c r="J62" s="175">
        <f>J96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9" customFormat="1" ht="24.96" customHeight="1">
      <c r="A63" s="9"/>
      <c r="B63" s="165"/>
      <c r="C63" s="166"/>
      <c r="D63" s="167" t="s">
        <v>129</v>
      </c>
      <c r="E63" s="168"/>
      <c r="F63" s="168"/>
      <c r="G63" s="168"/>
      <c r="H63" s="168"/>
      <c r="I63" s="168"/>
      <c r="J63" s="169">
        <f>J99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9" customFormat="1" ht="24.96" customHeight="1">
      <c r="A64" s="9"/>
      <c r="B64" s="165"/>
      <c r="C64" s="166"/>
      <c r="D64" s="167" t="s">
        <v>130</v>
      </c>
      <c r="E64" s="168"/>
      <c r="F64" s="168"/>
      <c r="G64" s="168"/>
      <c r="H64" s="168"/>
      <c r="I64" s="168"/>
      <c r="J64" s="169">
        <f>J110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9" customFormat="1" ht="24.96" customHeight="1">
      <c r="A65" s="9"/>
      <c r="B65" s="165"/>
      <c r="C65" s="166"/>
      <c r="D65" s="167" t="s">
        <v>131</v>
      </c>
      <c r="E65" s="168"/>
      <c r="F65" s="168"/>
      <c r="G65" s="168"/>
      <c r="H65" s="168"/>
      <c r="I65" s="168"/>
      <c r="J65" s="169">
        <f>J115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34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hidden="1" s="2" customFormat="1" ht="6.96" customHeight="1">
      <c r="A67" s="37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34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hidden="1"/>
    <row r="69" hidden="1"/>
    <row r="70" hidden="1"/>
    <row r="71" s="2" customFormat="1" ht="6.96" customHeight="1">
      <c r="A71" s="37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132</v>
      </c>
      <c r="D72" s="39"/>
      <c r="E72" s="39"/>
      <c r="F72" s="39"/>
      <c r="G72" s="39"/>
      <c r="H72" s="39"/>
      <c r="I72" s="39"/>
      <c r="J72" s="39"/>
      <c r="K72" s="39"/>
      <c r="L72" s="13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16</v>
      </c>
      <c r="D74" s="39"/>
      <c r="E74" s="39"/>
      <c r="F74" s="39"/>
      <c r="G74" s="39"/>
      <c r="H74" s="39"/>
      <c r="I74" s="39"/>
      <c r="J74" s="39"/>
      <c r="K74" s="39"/>
      <c r="L74" s="13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160" t="str">
        <f>E7</f>
        <v>PTÚ Pardubice, Z3, zřízení přípojek pro náhradní zdroje</v>
      </c>
      <c r="F75" s="31"/>
      <c r="G75" s="31"/>
      <c r="H75" s="31"/>
      <c r="I75" s="39"/>
      <c r="J75" s="39"/>
      <c r="K75" s="39"/>
      <c r="L75" s="13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120</v>
      </c>
      <c r="D76" s="39"/>
      <c r="E76" s="39"/>
      <c r="F76" s="39"/>
      <c r="G76" s="39"/>
      <c r="H76" s="39"/>
      <c r="I76" s="39"/>
      <c r="J76" s="39"/>
      <c r="K76" s="39"/>
      <c r="L76" s="13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9" t="str">
        <f>E9</f>
        <v>03 - VD Lobkovice</v>
      </c>
      <c r="F77" s="39"/>
      <c r="G77" s="39"/>
      <c r="H77" s="39"/>
      <c r="I77" s="39"/>
      <c r="J77" s="39"/>
      <c r="K77" s="39"/>
      <c r="L77" s="13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F12</f>
        <v xml:space="preserve"> PTÚ Pardubice</v>
      </c>
      <c r="G79" s="39"/>
      <c r="H79" s="39"/>
      <c r="I79" s="31" t="s">
        <v>23</v>
      </c>
      <c r="J79" s="72" t="str">
        <f>IF(J12="","",J12)</f>
        <v>2.5.2025</v>
      </c>
      <c r="K79" s="39"/>
      <c r="L79" s="13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E15</f>
        <v>Povodí Labe, státní podnik</v>
      </c>
      <c r="G81" s="39"/>
      <c r="H81" s="39"/>
      <c r="I81" s="31" t="s">
        <v>33</v>
      </c>
      <c r="J81" s="35" t="str">
        <f>E21</f>
        <v xml:space="preserve"> </v>
      </c>
      <c r="K81" s="39"/>
      <c r="L81" s="13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31</v>
      </c>
      <c r="D82" s="39"/>
      <c r="E82" s="39"/>
      <c r="F82" s="26" t="str">
        <f>IF(E18="","",E18)</f>
        <v>Vyplň údaj</v>
      </c>
      <c r="G82" s="39"/>
      <c r="H82" s="39"/>
      <c r="I82" s="31" t="s">
        <v>36</v>
      </c>
      <c r="J82" s="35" t="str">
        <f>E24</f>
        <v xml:space="preserve"> </v>
      </c>
      <c r="K82" s="39"/>
      <c r="L82" s="13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1" customFormat="1" ht="29.28" customHeight="1">
      <c r="A84" s="177"/>
      <c r="B84" s="178"/>
      <c r="C84" s="179" t="s">
        <v>133</v>
      </c>
      <c r="D84" s="180" t="s">
        <v>58</v>
      </c>
      <c r="E84" s="180" t="s">
        <v>54</v>
      </c>
      <c r="F84" s="180" t="s">
        <v>55</v>
      </c>
      <c r="G84" s="180" t="s">
        <v>134</v>
      </c>
      <c r="H84" s="180" t="s">
        <v>135</v>
      </c>
      <c r="I84" s="180" t="s">
        <v>136</v>
      </c>
      <c r="J84" s="180" t="s">
        <v>124</v>
      </c>
      <c r="K84" s="181" t="s">
        <v>137</v>
      </c>
      <c r="L84" s="182"/>
      <c r="M84" s="92" t="s">
        <v>19</v>
      </c>
      <c r="N84" s="93" t="s">
        <v>43</v>
      </c>
      <c r="O84" s="93" t="s">
        <v>138</v>
      </c>
      <c r="P84" s="93" t="s">
        <v>139</v>
      </c>
      <c r="Q84" s="93" t="s">
        <v>140</v>
      </c>
      <c r="R84" s="93" t="s">
        <v>141</v>
      </c>
      <c r="S84" s="93" t="s">
        <v>142</v>
      </c>
      <c r="T84" s="93" t="s">
        <v>143</v>
      </c>
      <c r="U84" s="94" t="s">
        <v>144</v>
      </c>
      <c r="V84" s="177"/>
      <c r="W84" s="177"/>
      <c r="X84" s="177"/>
      <c r="Y84" s="177"/>
      <c r="Z84" s="177"/>
      <c r="AA84" s="177"/>
      <c r="AB84" s="177"/>
      <c r="AC84" s="177"/>
      <c r="AD84" s="177"/>
      <c r="AE84" s="177"/>
    </row>
    <row r="85" s="2" customFormat="1" ht="22.8" customHeight="1">
      <c r="A85" s="37"/>
      <c r="B85" s="38"/>
      <c r="C85" s="99" t="s">
        <v>145</v>
      </c>
      <c r="D85" s="39"/>
      <c r="E85" s="39"/>
      <c r="F85" s="39"/>
      <c r="G85" s="39"/>
      <c r="H85" s="39"/>
      <c r="I85" s="39"/>
      <c r="J85" s="183">
        <f>BK85</f>
        <v>0</v>
      </c>
      <c r="K85" s="39"/>
      <c r="L85" s="43"/>
      <c r="M85" s="95"/>
      <c r="N85" s="184"/>
      <c r="O85" s="96"/>
      <c r="P85" s="185">
        <f>P86+P99+P110+P115</f>
        <v>0</v>
      </c>
      <c r="Q85" s="96"/>
      <c r="R85" s="185">
        <f>R86+R99+R110+R115</f>
        <v>0</v>
      </c>
      <c r="S85" s="96"/>
      <c r="T85" s="185">
        <f>T86+T99+T110+T115</f>
        <v>0</v>
      </c>
      <c r="U85" s="9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72</v>
      </c>
      <c r="AU85" s="16" t="s">
        <v>125</v>
      </c>
      <c r="BK85" s="186">
        <f>BK86+BK99+BK110+BK115</f>
        <v>0</v>
      </c>
    </row>
    <row r="86" s="12" customFormat="1" ht="25.92" customHeight="1">
      <c r="A86" s="12"/>
      <c r="B86" s="187"/>
      <c r="C86" s="188"/>
      <c r="D86" s="189" t="s">
        <v>72</v>
      </c>
      <c r="E86" s="190" t="s">
        <v>146</v>
      </c>
      <c r="F86" s="190" t="s">
        <v>147</v>
      </c>
      <c r="G86" s="188"/>
      <c r="H86" s="188"/>
      <c r="I86" s="191"/>
      <c r="J86" s="192">
        <f>BK86</f>
        <v>0</v>
      </c>
      <c r="K86" s="188"/>
      <c r="L86" s="193"/>
      <c r="M86" s="194"/>
      <c r="N86" s="195"/>
      <c r="O86" s="195"/>
      <c r="P86" s="196">
        <f>P87+SUM(P88:P91)+P96</f>
        <v>0</v>
      </c>
      <c r="Q86" s="195"/>
      <c r="R86" s="196">
        <f>R87+SUM(R88:R91)+R96</f>
        <v>0</v>
      </c>
      <c r="S86" s="195"/>
      <c r="T86" s="196">
        <f>T87+SUM(T88:T91)+T96</f>
        <v>0</v>
      </c>
      <c r="U86" s="197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8" t="s">
        <v>81</v>
      </c>
      <c r="AT86" s="199" t="s">
        <v>72</v>
      </c>
      <c r="AU86" s="199" t="s">
        <v>73</v>
      </c>
      <c r="AY86" s="198" t="s">
        <v>148</v>
      </c>
      <c r="BK86" s="200">
        <f>BK87+SUM(BK88:BK91)+BK96</f>
        <v>0</v>
      </c>
    </row>
    <row r="87" s="2" customFormat="1" ht="24.15" customHeight="1">
      <c r="A87" s="37"/>
      <c r="B87" s="38"/>
      <c r="C87" s="201" t="s">
        <v>81</v>
      </c>
      <c r="D87" s="201" t="s">
        <v>149</v>
      </c>
      <c r="E87" s="202" t="s">
        <v>150</v>
      </c>
      <c r="F87" s="203" t="s">
        <v>151</v>
      </c>
      <c r="G87" s="204" t="s">
        <v>152</v>
      </c>
      <c r="H87" s="205">
        <v>1</v>
      </c>
      <c r="I87" s="206"/>
      <c r="J87" s="207">
        <f>ROUND(I87*H87,2)</f>
        <v>0</v>
      </c>
      <c r="K87" s="203" t="s">
        <v>19</v>
      </c>
      <c r="L87" s="43"/>
      <c r="M87" s="208" t="s">
        <v>19</v>
      </c>
      <c r="N87" s="209" t="s">
        <v>46</v>
      </c>
      <c r="O87" s="84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0">
        <f>S87*H87</f>
        <v>0</v>
      </c>
      <c r="U87" s="211" t="s">
        <v>19</v>
      </c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2" t="s">
        <v>153</v>
      </c>
      <c r="AT87" s="212" t="s">
        <v>149</v>
      </c>
      <c r="AU87" s="212" t="s">
        <v>81</v>
      </c>
      <c r="AY87" s="16" t="s">
        <v>148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16" t="s">
        <v>153</v>
      </c>
      <c r="BK87" s="213">
        <f>ROUND(I87*H87,2)</f>
        <v>0</v>
      </c>
      <c r="BL87" s="16" t="s">
        <v>153</v>
      </c>
      <c r="BM87" s="212" t="s">
        <v>334</v>
      </c>
    </row>
    <row r="88" s="2" customFormat="1">
      <c r="A88" s="37"/>
      <c r="B88" s="38"/>
      <c r="C88" s="39"/>
      <c r="D88" s="214" t="s">
        <v>155</v>
      </c>
      <c r="E88" s="39"/>
      <c r="F88" s="215" t="s">
        <v>151</v>
      </c>
      <c r="G88" s="39"/>
      <c r="H88" s="39"/>
      <c r="I88" s="216"/>
      <c r="J88" s="39"/>
      <c r="K88" s="39"/>
      <c r="L88" s="43"/>
      <c r="M88" s="217"/>
      <c r="N88" s="218"/>
      <c r="O88" s="84"/>
      <c r="P88" s="84"/>
      <c r="Q88" s="84"/>
      <c r="R88" s="84"/>
      <c r="S88" s="84"/>
      <c r="T88" s="84"/>
      <c r="U88" s="85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155</v>
      </c>
      <c r="AU88" s="16" t="s">
        <v>81</v>
      </c>
    </row>
    <row r="89" s="2" customFormat="1" ht="55.5" customHeight="1">
      <c r="A89" s="37"/>
      <c r="B89" s="38"/>
      <c r="C89" s="201" t="s">
        <v>83</v>
      </c>
      <c r="D89" s="201" t="s">
        <v>149</v>
      </c>
      <c r="E89" s="202" t="s">
        <v>156</v>
      </c>
      <c r="F89" s="203" t="s">
        <v>157</v>
      </c>
      <c r="G89" s="204" t="s">
        <v>152</v>
      </c>
      <c r="H89" s="205">
        <v>1</v>
      </c>
      <c r="I89" s="206"/>
      <c r="J89" s="207">
        <f>ROUND(I89*H89,2)</f>
        <v>0</v>
      </c>
      <c r="K89" s="203" t="s">
        <v>19</v>
      </c>
      <c r="L89" s="43"/>
      <c r="M89" s="208" t="s">
        <v>19</v>
      </c>
      <c r="N89" s="209" t="s">
        <v>46</v>
      </c>
      <c r="O89" s="84"/>
      <c r="P89" s="210">
        <f>O89*H89</f>
        <v>0</v>
      </c>
      <c r="Q89" s="210">
        <v>0</v>
      </c>
      <c r="R89" s="210">
        <f>Q89*H89</f>
        <v>0</v>
      </c>
      <c r="S89" s="210">
        <v>0</v>
      </c>
      <c r="T89" s="210">
        <f>S89*H89</f>
        <v>0</v>
      </c>
      <c r="U89" s="211" t="s">
        <v>19</v>
      </c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2" t="s">
        <v>153</v>
      </c>
      <c r="AT89" s="212" t="s">
        <v>149</v>
      </c>
      <c r="AU89" s="212" t="s">
        <v>81</v>
      </c>
      <c r="AY89" s="16" t="s">
        <v>148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6" t="s">
        <v>153</v>
      </c>
      <c r="BK89" s="213">
        <f>ROUND(I89*H89,2)</f>
        <v>0</v>
      </c>
      <c r="BL89" s="16" t="s">
        <v>153</v>
      </c>
      <c r="BM89" s="212" t="s">
        <v>335</v>
      </c>
    </row>
    <row r="90" s="2" customFormat="1">
      <c r="A90" s="37"/>
      <c r="B90" s="38"/>
      <c r="C90" s="39"/>
      <c r="D90" s="214" t="s">
        <v>155</v>
      </c>
      <c r="E90" s="39"/>
      <c r="F90" s="215" t="s">
        <v>157</v>
      </c>
      <c r="G90" s="39"/>
      <c r="H90" s="39"/>
      <c r="I90" s="216"/>
      <c r="J90" s="39"/>
      <c r="K90" s="39"/>
      <c r="L90" s="43"/>
      <c r="M90" s="217"/>
      <c r="N90" s="218"/>
      <c r="O90" s="84"/>
      <c r="P90" s="84"/>
      <c r="Q90" s="84"/>
      <c r="R90" s="84"/>
      <c r="S90" s="84"/>
      <c r="T90" s="84"/>
      <c r="U90" s="85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155</v>
      </c>
      <c r="AU90" s="16" t="s">
        <v>81</v>
      </c>
    </row>
    <row r="91" s="12" customFormat="1" ht="22.8" customHeight="1">
      <c r="A91" s="12"/>
      <c r="B91" s="187"/>
      <c r="C91" s="188"/>
      <c r="D91" s="189" t="s">
        <v>72</v>
      </c>
      <c r="E91" s="219" t="s">
        <v>192</v>
      </c>
      <c r="F91" s="219" t="s">
        <v>336</v>
      </c>
      <c r="G91" s="188"/>
      <c r="H91" s="188"/>
      <c r="I91" s="191"/>
      <c r="J91" s="220">
        <f>BK91</f>
        <v>0</v>
      </c>
      <c r="K91" s="188"/>
      <c r="L91" s="193"/>
      <c r="M91" s="194"/>
      <c r="N91" s="195"/>
      <c r="O91" s="195"/>
      <c r="P91" s="196">
        <f>SUM(P92:P95)</f>
        <v>0</v>
      </c>
      <c r="Q91" s="195"/>
      <c r="R91" s="196">
        <f>SUM(R92:R95)</f>
        <v>0</v>
      </c>
      <c r="S91" s="195"/>
      <c r="T91" s="196">
        <f>SUM(T92:T95)</f>
        <v>0</v>
      </c>
      <c r="U91" s="197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8" t="s">
        <v>81</v>
      </c>
      <c r="AT91" s="199" t="s">
        <v>72</v>
      </c>
      <c r="AU91" s="199" t="s">
        <v>81</v>
      </c>
      <c r="AY91" s="198" t="s">
        <v>148</v>
      </c>
      <c r="BK91" s="200">
        <f>SUM(BK92:BK95)</f>
        <v>0</v>
      </c>
    </row>
    <row r="92" s="2" customFormat="1" ht="33" customHeight="1">
      <c r="A92" s="37"/>
      <c r="B92" s="38"/>
      <c r="C92" s="201" t="s">
        <v>159</v>
      </c>
      <c r="D92" s="201" t="s">
        <v>149</v>
      </c>
      <c r="E92" s="202" t="s">
        <v>337</v>
      </c>
      <c r="F92" s="203" t="s">
        <v>338</v>
      </c>
      <c r="G92" s="204" t="s">
        <v>163</v>
      </c>
      <c r="H92" s="205">
        <v>1</v>
      </c>
      <c r="I92" s="206"/>
      <c r="J92" s="207">
        <f>ROUND(I92*H92,2)</f>
        <v>0</v>
      </c>
      <c r="K92" s="203" t="s">
        <v>19</v>
      </c>
      <c r="L92" s="43"/>
      <c r="M92" s="208" t="s">
        <v>19</v>
      </c>
      <c r="N92" s="209" t="s">
        <v>46</v>
      </c>
      <c r="O92" s="84"/>
      <c r="P92" s="210">
        <f>O92*H92</f>
        <v>0</v>
      </c>
      <c r="Q92" s="210">
        <v>0</v>
      </c>
      <c r="R92" s="210">
        <f>Q92*H92</f>
        <v>0</v>
      </c>
      <c r="S92" s="210">
        <v>0</v>
      </c>
      <c r="T92" s="210">
        <f>S92*H92</f>
        <v>0</v>
      </c>
      <c r="U92" s="211" t="s">
        <v>19</v>
      </c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2" t="s">
        <v>153</v>
      </c>
      <c r="AT92" s="212" t="s">
        <v>149</v>
      </c>
      <c r="AU92" s="212" t="s">
        <v>83</v>
      </c>
      <c r="AY92" s="16" t="s">
        <v>148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6" t="s">
        <v>153</v>
      </c>
      <c r="BK92" s="213">
        <f>ROUND(I92*H92,2)</f>
        <v>0</v>
      </c>
      <c r="BL92" s="16" t="s">
        <v>153</v>
      </c>
      <c r="BM92" s="212" t="s">
        <v>339</v>
      </c>
    </row>
    <row r="93" s="2" customFormat="1">
      <c r="A93" s="37"/>
      <c r="B93" s="38"/>
      <c r="C93" s="39"/>
      <c r="D93" s="214" t="s">
        <v>155</v>
      </c>
      <c r="E93" s="39"/>
      <c r="F93" s="215" t="s">
        <v>338</v>
      </c>
      <c r="G93" s="39"/>
      <c r="H93" s="39"/>
      <c r="I93" s="216"/>
      <c r="J93" s="39"/>
      <c r="K93" s="39"/>
      <c r="L93" s="43"/>
      <c r="M93" s="217"/>
      <c r="N93" s="218"/>
      <c r="O93" s="84"/>
      <c r="P93" s="84"/>
      <c r="Q93" s="84"/>
      <c r="R93" s="84"/>
      <c r="S93" s="84"/>
      <c r="T93" s="84"/>
      <c r="U93" s="85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155</v>
      </c>
      <c r="AU93" s="16" t="s">
        <v>83</v>
      </c>
    </row>
    <row r="94" s="2" customFormat="1" ht="33" customHeight="1">
      <c r="A94" s="37"/>
      <c r="B94" s="38"/>
      <c r="C94" s="201" t="s">
        <v>153</v>
      </c>
      <c r="D94" s="201" t="s">
        <v>149</v>
      </c>
      <c r="E94" s="202" t="s">
        <v>340</v>
      </c>
      <c r="F94" s="203" t="s">
        <v>341</v>
      </c>
      <c r="G94" s="204" t="s">
        <v>163</v>
      </c>
      <c r="H94" s="205">
        <v>2</v>
      </c>
      <c r="I94" s="206"/>
      <c r="J94" s="207">
        <f>ROUND(I94*H94,2)</f>
        <v>0</v>
      </c>
      <c r="K94" s="203" t="s">
        <v>19</v>
      </c>
      <c r="L94" s="43"/>
      <c r="M94" s="208" t="s">
        <v>19</v>
      </c>
      <c r="N94" s="209" t="s">
        <v>46</v>
      </c>
      <c r="O94" s="84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0">
        <f>S94*H94</f>
        <v>0</v>
      </c>
      <c r="U94" s="211" t="s">
        <v>19</v>
      </c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2" t="s">
        <v>153</v>
      </c>
      <c r="AT94" s="212" t="s">
        <v>149</v>
      </c>
      <c r="AU94" s="212" t="s">
        <v>83</v>
      </c>
      <c r="AY94" s="16" t="s">
        <v>148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6" t="s">
        <v>153</v>
      </c>
      <c r="BK94" s="213">
        <f>ROUND(I94*H94,2)</f>
        <v>0</v>
      </c>
      <c r="BL94" s="16" t="s">
        <v>153</v>
      </c>
      <c r="BM94" s="212" t="s">
        <v>342</v>
      </c>
    </row>
    <row r="95" s="2" customFormat="1">
      <c r="A95" s="37"/>
      <c r="B95" s="38"/>
      <c r="C95" s="39"/>
      <c r="D95" s="214" t="s">
        <v>155</v>
      </c>
      <c r="E95" s="39"/>
      <c r="F95" s="215" t="s">
        <v>341</v>
      </c>
      <c r="G95" s="39"/>
      <c r="H95" s="39"/>
      <c r="I95" s="216"/>
      <c r="J95" s="39"/>
      <c r="K95" s="39"/>
      <c r="L95" s="43"/>
      <c r="M95" s="217"/>
      <c r="N95" s="218"/>
      <c r="O95" s="84"/>
      <c r="P95" s="84"/>
      <c r="Q95" s="84"/>
      <c r="R95" s="84"/>
      <c r="S95" s="84"/>
      <c r="T95" s="84"/>
      <c r="U95" s="85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155</v>
      </c>
      <c r="AU95" s="16" t="s">
        <v>83</v>
      </c>
    </row>
    <row r="96" s="12" customFormat="1" ht="22.8" customHeight="1">
      <c r="A96" s="12"/>
      <c r="B96" s="187"/>
      <c r="C96" s="188"/>
      <c r="D96" s="189" t="s">
        <v>72</v>
      </c>
      <c r="E96" s="219" t="s">
        <v>179</v>
      </c>
      <c r="F96" s="219" t="s">
        <v>180</v>
      </c>
      <c r="G96" s="188"/>
      <c r="H96" s="188"/>
      <c r="I96" s="191"/>
      <c r="J96" s="220">
        <f>BK96</f>
        <v>0</v>
      </c>
      <c r="K96" s="188"/>
      <c r="L96" s="193"/>
      <c r="M96" s="194"/>
      <c r="N96" s="195"/>
      <c r="O96" s="195"/>
      <c r="P96" s="196">
        <f>SUM(P97:P98)</f>
        <v>0</v>
      </c>
      <c r="Q96" s="195"/>
      <c r="R96" s="196">
        <f>SUM(R97:R98)</f>
        <v>0</v>
      </c>
      <c r="S96" s="195"/>
      <c r="T96" s="196">
        <f>SUM(T97:T98)</f>
        <v>0</v>
      </c>
      <c r="U96" s="197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8" t="s">
        <v>81</v>
      </c>
      <c r="AT96" s="199" t="s">
        <v>72</v>
      </c>
      <c r="AU96" s="199" t="s">
        <v>81</v>
      </c>
      <c r="AY96" s="198" t="s">
        <v>148</v>
      </c>
      <c r="BK96" s="200">
        <f>SUM(BK97:BK98)</f>
        <v>0</v>
      </c>
    </row>
    <row r="97" s="2" customFormat="1" ht="33" customHeight="1">
      <c r="A97" s="37"/>
      <c r="B97" s="38"/>
      <c r="C97" s="201" t="s">
        <v>170</v>
      </c>
      <c r="D97" s="201" t="s">
        <v>149</v>
      </c>
      <c r="E97" s="202" t="s">
        <v>182</v>
      </c>
      <c r="F97" s="203" t="s">
        <v>183</v>
      </c>
      <c r="G97" s="204" t="s">
        <v>184</v>
      </c>
      <c r="H97" s="205">
        <v>0.5</v>
      </c>
      <c r="I97" s="206"/>
      <c r="J97" s="207">
        <f>ROUND(I97*H97,2)</f>
        <v>0</v>
      </c>
      <c r="K97" s="203" t="s">
        <v>19</v>
      </c>
      <c r="L97" s="43"/>
      <c r="M97" s="208" t="s">
        <v>19</v>
      </c>
      <c r="N97" s="209" t="s">
        <v>46</v>
      </c>
      <c r="O97" s="84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0">
        <f>S97*H97</f>
        <v>0</v>
      </c>
      <c r="U97" s="211" t="s">
        <v>19</v>
      </c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2" t="s">
        <v>153</v>
      </c>
      <c r="AT97" s="212" t="s">
        <v>149</v>
      </c>
      <c r="AU97" s="212" t="s">
        <v>83</v>
      </c>
      <c r="AY97" s="16" t="s">
        <v>148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16" t="s">
        <v>153</v>
      </c>
      <c r="BK97" s="213">
        <f>ROUND(I97*H97,2)</f>
        <v>0</v>
      </c>
      <c r="BL97" s="16" t="s">
        <v>153</v>
      </c>
      <c r="BM97" s="212" t="s">
        <v>343</v>
      </c>
    </row>
    <row r="98" s="2" customFormat="1">
      <c r="A98" s="37"/>
      <c r="B98" s="38"/>
      <c r="C98" s="39"/>
      <c r="D98" s="214" t="s">
        <v>155</v>
      </c>
      <c r="E98" s="39"/>
      <c r="F98" s="215" t="s">
        <v>183</v>
      </c>
      <c r="G98" s="39"/>
      <c r="H98" s="39"/>
      <c r="I98" s="216"/>
      <c r="J98" s="39"/>
      <c r="K98" s="39"/>
      <c r="L98" s="43"/>
      <c r="M98" s="217"/>
      <c r="N98" s="218"/>
      <c r="O98" s="84"/>
      <c r="P98" s="84"/>
      <c r="Q98" s="84"/>
      <c r="R98" s="84"/>
      <c r="S98" s="84"/>
      <c r="T98" s="84"/>
      <c r="U98" s="85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155</v>
      </c>
      <c r="AU98" s="16" t="s">
        <v>83</v>
      </c>
    </row>
    <row r="99" s="12" customFormat="1" ht="25.92" customHeight="1">
      <c r="A99" s="12"/>
      <c r="B99" s="187"/>
      <c r="C99" s="188"/>
      <c r="D99" s="189" t="s">
        <v>72</v>
      </c>
      <c r="E99" s="190" t="s">
        <v>186</v>
      </c>
      <c r="F99" s="190" t="s">
        <v>187</v>
      </c>
      <c r="G99" s="188"/>
      <c r="H99" s="188"/>
      <c r="I99" s="191"/>
      <c r="J99" s="192">
        <f>BK99</f>
        <v>0</v>
      </c>
      <c r="K99" s="188"/>
      <c r="L99" s="193"/>
      <c r="M99" s="194"/>
      <c r="N99" s="195"/>
      <c r="O99" s="195"/>
      <c r="P99" s="196">
        <f>SUM(P100:P109)</f>
        <v>0</v>
      </c>
      <c r="Q99" s="195"/>
      <c r="R99" s="196">
        <f>SUM(R100:R109)</f>
        <v>0</v>
      </c>
      <c r="S99" s="195"/>
      <c r="T99" s="196">
        <f>SUM(T100:T109)</f>
        <v>0</v>
      </c>
      <c r="U99" s="197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8" t="s">
        <v>83</v>
      </c>
      <c r="AT99" s="199" t="s">
        <v>72</v>
      </c>
      <c r="AU99" s="199" t="s">
        <v>73</v>
      </c>
      <c r="AY99" s="198" t="s">
        <v>148</v>
      </c>
      <c r="BK99" s="200">
        <f>SUM(BK100:BK109)</f>
        <v>0</v>
      </c>
    </row>
    <row r="100" s="2" customFormat="1" ht="24.15" customHeight="1">
      <c r="A100" s="37"/>
      <c r="B100" s="38"/>
      <c r="C100" s="201" t="s">
        <v>175</v>
      </c>
      <c r="D100" s="201" t="s">
        <v>149</v>
      </c>
      <c r="E100" s="202" t="s">
        <v>188</v>
      </c>
      <c r="F100" s="203" t="s">
        <v>189</v>
      </c>
      <c r="G100" s="204" t="s">
        <v>173</v>
      </c>
      <c r="H100" s="205">
        <v>55</v>
      </c>
      <c r="I100" s="206"/>
      <c r="J100" s="207">
        <f>ROUND(I100*H100,2)</f>
        <v>0</v>
      </c>
      <c r="K100" s="203" t="s">
        <v>19</v>
      </c>
      <c r="L100" s="43"/>
      <c r="M100" s="208" t="s">
        <v>19</v>
      </c>
      <c r="N100" s="209" t="s">
        <v>46</v>
      </c>
      <c r="O100" s="84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0">
        <f>S100*H100</f>
        <v>0</v>
      </c>
      <c r="U100" s="211" t="s">
        <v>19</v>
      </c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2" t="s">
        <v>190</v>
      </c>
      <c r="AT100" s="212" t="s">
        <v>149</v>
      </c>
      <c r="AU100" s="212" t="s">
        <v>81</v>
      </c>
      <c r="AY100" s="16" t="s">
        <v>148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6" t="s">
        <v>153</v>
      </c>
      <c r="BK100" s="213">
        <f>ROUND(I100*H100,2)</f>
        <v>0</v>
      </c>
      <c r="BL100" s="16" t="s">
        <v>190</v>
      </c>
      <c r="BM100" s="212" t="s">
        <v>344</v>
      </c>
    </row>
    <row r="101" s="2" customFormat="1">
      <c r="A101" s="37"/>
      <c r="B101" s="38"/>
      <c r="C101" s="39"/>
      <c r="D101" s="214" t="s">
        <v>155</v>
      </c>
      <c r="E101" s="39"/>
      <c r="F101" s="215" t="s">
        <v>189</v>
      </c>
      <c r="G101" s="39"/>
      <c r="H101" s="39"/>
      <c r="I101" s="216"/>
      <c r="J101" s="39"/>
      <c r="K101" s="39"/>
      <c r="L101" s="43"/>
      <c r="M101" s="217"/>
      <c r="N101" s="218"/>
      <c r="O101" s="84"/>
      <c r="P101" s="84"/>
      <c r="Q101" s="84"/>
      <c r="R101" s="84"/>
      <c r="S101" s="84"/>
      <c r="T101" s="84"/>
      <c r="U101" s="85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155</v>
      </c>
      <c r="AU101" s="16" t="s">
        <v>81</v>
      </c>
    </row>
    <row r="102" s="2" customFormat="1" ht="24.15" customHeight="1">
      <c r="A102" s="37"/>
      <c r="B102" s="38"/>
      <c r="C102" s="221" t="s">
        <v>181</v>
      </c>
      <c r="D102" s="221" t="s">
        <v>165</v>
      </c>
      <c r="E102" s="222" t="s">
        <v>193</v>
      </c>
      <c r="F102" s="223" t="s">
        <v>194</v>
      </c>
      <c r="G102" s="224" t="s">
        <v>173</v>
      </c>
      <c r="H102" s="225">
        <v>30</v>
      </c>
      <c r="I102" s="226"/>
      <c r="J102" s="227">
        <f>ROUND(I102*H102,2)</f>
        <v>0</v>
      </c>
      <c r="K102" s="223" t="s">
        <v>19</v>
      </c>
      <c r="L102" s="228"/>
      <c r="M102" s="229" t="s">
        <v>19</v>
      </c>
      <c r="N102" s="230" t="s">
        <v>46</v>
      </c>
      <c r="O102" s="84"/>
      <c r="P102" s="210">
        <f>O102*H102</f>
        <v>0</v>
      </c>
      <c r="Q102" s="210">
        <v>0</v>
      </c>
      <c r="R102" s="210">
        <f>Q102*H102</f>
        <v>0</v>
      </c>
      <c r="S102" s="210">
        <v>0</v>
      </c>
      <c r="T102" s="210">
        <f>S102*H102</f>
        <v>0</v>
      </c>
      <c r="U102" s="211" t="s">
        <v>19</v>
      </c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2" t="s">
        <v>195</v>
      </c>
      <c r="AT102" s="212" t="s">
        <v>165</v>
      </c>
      <c r="AU102" s="212" t="s">
        <v>81</v>
      </c>
      <c r="AY102" s="16" t="s">
        <v>148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16" t="s">
        <v>153</v>
      </c>
      <c r="BK102" s="213">
        <f>ROUND(I102*H102,2)</f>
        <v>0</v>
      </c>
      <c r="BL102" s="16" t="s">
        <v>190</v>
      </c>
      <c r="BM102" s="212" t="s">
        <v>345</v>
      </c>
    </row>
    <row r="103" s="2" customFormat="1">
      <c r="A103" s="37"/>
      <c r="B103" s="38"/>
      <c r="C103" s="39"/>
      <c r="D103" s="214" t="s">
        <v>155</v>
      </c>
      <c r="E103" s="39"/>
      <c r="F103" s="215" t="s">
        <v>194</v>
      </c>
      <c r="G103" s="39"/>
      <c r="H103" s="39"/>
      <c r="I103" s="216"/>
      <c r="J103" s="39"/>
      <c r="K103" s="39"/>
      <c r="L103" s="43"/>
      <c r="M103" s="217"/>
      <c r="N103" s="218"/>
      <c r="O103" s="84"/>
      <c r="P103" s="84"/>
      <c r="Q103" s="84"/>
      <c r="R103" s="84"/>
      <c r="S103" s="84"/>
      <c r="T103" s="84"/>
      <c r="U103" s="85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155</v>
      </c>
      <c r="AU103" s="16" t="s">
        <v>81</v>
      </c>
    </row>
    <row r="104" s="2" customFormat="1" ht="24.15" customHeight="1">
      <c r="A104" s="37"/>
      <c r="B104" s="38"/>
      <c r="C104" s="221" t="s">
        <v>168</v>
      </c>
      <c r="D104" s="221" t="s">
        <v>165</v>
      </c>
      <c r="E104" s="222" t="s">
        <v>346</v>
      </c>
      <c r="F104" s="223" t="s">
        <v>347</v>
      </c>
      <c r="G104" s="224" t="s">
        <v>173</v>
      </c>
      <c r="H104" s="225">
        <v>25</v>
      </c>
      <c r="I104" s="226"/>
      <c r="J104" s="227">
        <f>ROUND(I104*H104,2)</f>
        <v>0</v>
      </c>
      <c r="K104" s="223" t="s">
        <v>19</v>
      </c>
      <c r="L104" s="228"/>
      <c r="M104" s="229" t="s">
        <v>19</v>
      </c>
      <c r="N104" s="230" t="s">
        <v>46</v>
      </c>
      <c r="O104" s="84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0">
        <f>S104*H104</f>
        <v>0</v>
      </c>
      <c r="U104" s="211" t="s">
        <v>19</v>
      </c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2" t="s">
        <v>195</v>
      </c>
      <c r="AT104" s="212" t="s">
        <v>165</v>
      </c>
      <c r="AU104" s="212" t="s">
        <v>81</v>
      </c>
      <c r="AY104" s="16" t="s">
        <v>148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6" t="s">
        <v>153</v>
      </c>
      <c r="BK104" s="213">
        <f>ROUND(I104*H104,2)</f>
        <v>0</v>
      </c>
      <c r="BL104" s="16" t="s">
        <v>190</v>
      </c>
      <c r="BM104" s="212" t="s">
        <v>348</v>
      </c>
    </row>
    <row r="105" s="2" customFormat="1">
      <c r="A105" s="37"/>
      <c r="B105" s="38"/>
      <c r="C105" s="39"/>
      <c r="D105" s="214" t="s">
        <v>155</v>
      </c>
      <c r="E105" s="39"/>
      <c r="F105" s="215" t="s">
        <v>347</v>
      </c>
      <c r="G105" s="39"/>
      <c r="H105" s="39"/>
      <c r="I105" s="216"/>
      <c r="J105" s="39"/>
      <c r="K105" s="39"/>
      <c r="L105" s="43"/>
      <c r="M105" s="217"/>
      <c r="N105" s="218"/>
      <c r="O105" s="84"/>
      <c r="P105" s="84"/>
      <c r="Q105" s="84"/>
      <c r="R105" s="84"/>
      <c r="S105" s="84"/>
      <c r="T105" s="84"/>
      <c r="U105" s="85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155</v>
      </c>
      <c r="AU105" s="16" t="s">
        <v>81</v>
      </c>
    </row>
    <row r="106" s="2" customFormat="1" ht="21.75" customHeight="1">
      <c r="A106" s="37"/>
      <c r="B106" s="38"/>
      <c r="C106" s="201" t="s">
        <v>192</v>
      </c>
      <c r="D106" s="201" t="s">
        <v>149</v>
      </c>
      <c r="E106" s="202" t="s">
        <v>197</v>
      </c>
      <c r="F106" s="203" t="s">
        <v>349</v>
      </c>
      <c r="G106" s="204" t="s">
        <v>163</v>
      </c>
      <c r="H106" s="205">
        <v>1</v>
      </c>
      <c r="I106" s="206"/>
      <c r="J106" s="207">
        <f>ROUND(I106*H106,2)</f>
        <v>0</v>
      </c>
      <c r="K106" s="203" t="s">
        <v>19</v>
      </c>
      <c r="L106" s="43"/>
      <c r="M106" s="208" t="s">
        <v>19</v>
      </c>
      <c r="N106" s="209" t="s">
        <v>46</v>
      </c>
      <c r="O106" s="84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0">
        <f>S106*H106</f>
        <v>0</v>
      </c>
      <c r="U106" s="211" t="s">
        <v>19</v>
      </c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2" t="s">
        <v>190</v>
      </c>
      <c r="AT106" s="212" t="s">
        <v>149</v>
      </c>
      <c r="AU106" s="212" t="s">
        <v>81</v>
      </c>
      <c r="AY106" s="16" t="s">
        <v>148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6" t="s">
        <v>153</v>
      </c>
      <c r="BK106" s="213">
        <f>ROUND(I106*H106,2)</f>
        <v>0</v>
      </c>
      <c r="BL106" s="16" t="s">
        <v>190</v>
      </c>
      <c r="BM106" s="212" t="s">
        <v>350</v>
      </c>
    </row>
    <row r="107" s="2" customFormat="1">
      <c r="A107" s="37"/>
      <c r="B107" s="38"/>
      <c r="C107" s="39"/>
      <c r="D107" s="214" t="s">
        <v>155</v>
      </c>
      <c r="E107" s="39"/>
      <c r="F107" s="215" t="s">
        <v>349</v>
      </c>
      <c r="G107" s="39"/>
      <c r="H107" s="39"/>
      <c r="I107" s="216"/>
      <c r="J107" s="39"/>
      <c r="K107" s="39"/>
      <c r="L107" s="43"/>
      <c r="M107" s="217"/>
      <c r="N107" s="218"/>
      <c r="O107" s="84"/>
      <c r="P107" s="84"/>
      <c r="Q107" s="84"/>
      <c r="R107" s="84"/>
      <c r="S107" s="84"/>
      <c r="T107" s="84"/>
      <c r="U107" s="85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155</v>
      </c>
      <c r="AU107" s="16" t="s">
        <v>81</v>
      </c>
    </row>
    <row r="108" s="2" customFormat="1" ht="44.25" customHeight="1">
      <c r="A108" s="37"/>
      <c r="B108" s="38"/>
      <c r="C108" s="201" t="s">
        <v>108</v>
      </c>
      <c r="D108" s="201" t="s">
        <v>149</v>
      </c>
      <c r="E108" s="202" t="s">
        <v>200</v>
      </c>
      <c r="F108" s="203" t="s">
        <v>201</v>
      </c>
      <c r="G108" s="204" t="s">
        <v>184</v>
      </c>
      <c r="H108" s="205">
        <v>0.051999999999999998</v>
      </c>
      <c r="I108" s="206"/>
      <c r="J108" s="207">
        <f>ROUND(I108*H108,2)</f>
        <v>0</v>
      </c>
      <c r="K108" s="203" t="s">
        <v>19</v>
      </c>
      <c r="L108" s="43"/>
      <c r="M108" s="208" t="s">
        <v>19</v>
      </c>
      <c r="N108" s="209" t="s">
        <v>46</v>
      </c>
      <c r="O108" s="84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0">
        <f>S108*H108</f>
        <v>0</v>
      </c>
      <c r="U108" s="211" t="s">
        <v>19</v>
      </c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2" t="s">
        <v>190</v>
      </c>
      <c r="AT108" s="212" t="s">
        <v>149</v>
      </c>
      <c r="AU108" s="212" t="s">
        <v>81</v>
      </c>
      <c r="AY108" s="16" t="s">
        <v>148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6" t="s">
        <v>153</v>
      </c>
      <c r="BK108" s="213">
        <f>ROUND(I108*H108,2)</f>
        <v>0</v>
      </c>
      <c r="BL108" s="16" t="s">
        <v>190</v>
      </c>
      <c r="BM108" s="212" t="s">
        <v>351</v>
      </c>
    </row>
    <row r="109" s="2" customFormat="1">
      <c r="A109" s="37"/>
      <c r="B109" s="38"/>
      <c r="C109" s="39"/>
      <c r="D109" s="214" t="s">
        <v>155</v>
      </c>
      <c r="E109" s="39"/>
      <c r="F109" s="215" t="s">
        <v>201</v>
      </c>
      <c r="G109" s="39"/>
      <c r="H109" s="39"/>
      <c r="I109" s="216"/>
      <c r="J109" s="39"/>
      <c r="K109" s="39"/>
      <c r="L109" s="43"/>
      <c r="M109" s="217"/>
      <c r="N109" s="218"/>
      <c r="O109" s="84"/>
      <c r="P109" s="84"/>
      <c r="Q109" s="84"/>
      <c r="R109" s="84"/>
      <c r="S109" s="84"/>
      <c r="T109" s="84"/>
      <c r="U109" s="85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155</v>
      </c>
      <c r="AU109" s="16" t="s">
        <v>81</v>
      </c>
    </row>
    <row r="110" s="12" customFormat="1" ht="25.92" customHeight="1">
      <c r="A110" s="12"/>
      <c r="B110" s="187"/>
      <c r="C110" s="188"/>
      <c r="D110" s="189" t="s">
        <v>72</v>
      </c>
      <c r="E110" s="190" t="s">
        <v>203</v>
      </c>
      <c r="F110" s="190" t="s">
        <v>204</v>
      </c>
      <c r="G110" s="188"/>
      <c r="H110" s="188"/>
      <c r="I110" s="191"/>
      <c r="J110" s="192">
        <f>BK110</f>
        <v>0</v>
      </c>
      <c r="K110" s="188"/>
      <c r="L110" s="193"/>
      <c r="M110" s="194"/>
      <c r="N110" s="195"/>
      <c r="O110" s="195"/>
      <c r="P110" s="196">
        <f>SUM(P111:P114)</f>
        <v>0</v>
      </c>
      <c r="Q110" s="195"/>
      <c r="R110" s="196">
        <f>SUM(R111:R114)</f>
        <v>0</v>
      </c>
      <c r="S110" s="195"/>
      <c r="T110" s="196">
        <f>SUM(T111:T114)</f>
        <v>0</v>
      </c>
      <c r="U110" s="197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8" t="s">
        <v>159</v>
      </c>
      <c r="AT110" s="199" t="s">
        <v>72</v>
      </c>
      <c r="AU110" s="199" t="s">
        <v>73</v>
      </c>
      <c r="AY110" s="198" t="s">
        <v>148</v>
      </c>
      <c r="BK110" s="200">
        <f>SUM(BK111:BK114)</f>
        <v>0</v>
      </c>
    </row>
    <row r="111" s="2" customFormat="1" ht="49.05" customHeight="1">
      <c r="A111" s="37"/>
      <c r="B111" s="38"/>
      <c r="C111" s="201" t="s">
        <v>111</v>
      </c>
      <c r="D111" s="201" t="s">
        <v>149</v>
      </c>
      <c r="E111" s="202" t="s">
        <v>211</v>
      </c>
      <c r="F111" s="203" t="s">
        <v>212</v>
      </c>
      <c r="G111" s="204" t="s">
        <v>213</v>
      </c>
      <c r="H111" s="205">
        <v>0.40000000000000002</v>
      </c>
      <c r="I111" s="206"/>
      <c r="J111" s="207">
        <f>ROUND(I111*H111,2)</f>
        <v>0</v>
      </c>
      <c r="K111" s="203" t="s">
        <v>19</v>
      </c>
      <c r="L111" s="43"/>
      <c r="M111" s="208" t="s">
        <v>19</v>
      </c>
      <c r="N111" s="209" t="s">
        <v>46</v>
      </c>
      <c r="O111" s="84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0">
        <f>S111*H111</f>
        <v>0</v>
      </c>
      <c r="U111" s="211" t="s">
        <v>19</v>
      </c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2" t="s">
        <v>208</v>
      </c>
      <c r="AT111" s="212" t="s">
        <v>149</v>
      </c>
      <c r="AU111" s="212" t="s">
        <v>81</v>
      </c>
      <c r="AY111" s="16" t="s">
        <v>148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6" t="s">
        <v>153</v>
      </c>
      <c r="BK111" s="213">
        <f>ROUND(I111*H111,2)</f>
        <v>0</v>
      </c>
      <c r="BL111" s="16" t="s">
        <v>208</v>
      </c>
      <c r="BM111" s="212" t="s">
        <v>352</v>
      </c>
    </row>
    <row r="112" s="2" customFormat="1">
      <c r="A112" s="37"/>
      <c r="B112" s="38"/>
      <c r="C112" s="39"/>
      <c r="D112" s="214" t="s">
        <v>155</v>
      </c>
      <c r="E112" s="39"/>
      <c r="F112" s="215" t="s">
        <v>212</v>
      </c>
      <c r="G112" s="39"/>
      <c r="H112" s="39"/>
      <c r="I112" s="216"/>
      <c r="J112" s="39"/>
      <c r="K112" s="39"/>
      <c r="L112" s="43"/>
      <c r="M112" s="217"/>
      <c r="N112" s="218"/>
      <c r="O112" s="84"/>
      <c r="P112" s="84"/>
      <c r="Q112" s="84"/>
      <c r="R112" s="84"/>
      <c r="S112" s="84"/>
      <c r="T112" s="84"/>
      <c r="U112" s="85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155</v>
      </c>
      <c r="AU112" s="16" t="s">
        <v>81</v>
      </c>
    </row>
    <row r="113" s="2" customFormat="1" ht="44.25" customHeight="1">
      <c r="A113" s="37"/>
      <c r="B113" s="38"/>
      <c r="C113" s="201" t="s">
        <v>8</v>
      </c>
      <c r="D113" s="201" t="s">
        <v>149</v>
      </c>
      <c r="E113" s="202" t="s">
        <v>220</v>
      </c>
      <c r="F113" s="203" t="s">
        <v>221</v>
      </c>
      <c r="G113" s="204" t="s">
        <v>213</v>
      </c>
      <c r="H113" s="205">
        <v>0.29999999999999999</v>
      </c>
      <c r="I113" s="206"/>
      <c r="J113" s="207">
        <f>ROUND(I113*H113,2)</f>
        <v>0</v>
      </c>
      <c r="K113" s="203" t="s">
        <v>19</v>
      </c>
      <c r="L113" s="43"/>
      <c r="M113" s="208" t="s">
        <v>19</v>
      </c>
      <c r="N113" s="209" t="s">
        <v>46</v>
      </c>
      <c r="O113" s="84"/>
      <c r="P113" s="210">
        <f>O113*H113</f>
        <v>0</v>
      </c>
      <c r="Q113" s="210">
        <v>0</v>
      </c>
      <c r="R113" s="210">
        <f>Q113*H113</f>
        <v>0</v>
      </c>
      <c r="S113" s="210">
        <v>0</v>
      </c>
      <c r="T113" s="210">
        <f>S113*H113</f>
        <v>0</v>
      </c>
      <c r="U113" s="211" t="s">
        <v>19</v>
      </c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2" t="s">
        <v>208</v>
      </c>
      <c r="AT113" s="212" t="s">
        <v>149</v>
      </c>
      <c r="AU113" s="212" t="s">
        <v>81</v>
      </c>
      <c r="AY113" s="16" t="s">
        <v>148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16" t="s">
        <v>153</v>
      </c>
      <c r="BK113" s="213">
        <f>ROUND(I113*H113,2)</f>
        <v>0</v>
      </c>
      <c r="BL113" s="16" t="s">
        <v>208</v>
      </c>
      <c r="BM113" s="212" t="s">
        <v>353</v>
      </c>
    </row>
    <row r="114" s="2" customFormat="1">
      <c r="A114" s="37"/>
      <c r="B114" s="38"/>
      <c r="C114" s="39"/>
      <c r="D114" s="214" t="s">
        <v>155</v>
      </c>
      <c r="E114" s="39"/>
      <c r="F114" s="215" t="s">
        <v>221</v>
      </c>
      <c r="G114" s="39"/>
      <c r="H114" s="39"/>
      <c r="I114" s="216"/>
      <c r="J114" s="39"/>
      <c r="K114" s="39"/>
      <c r="L114" s="43"/>
      <c r="M114" s="217"/>
      <c r="N114" s="218"/>
      <c r="O114" s="84"/>
      <c r="P114" s="84"/>
      <c r="Q114" s="84"/>
      <c r="R114" s="84"/>
      <c r="S114" s="84"/>
      <c r="T114" s="84"/>
      <c r="U114" s="85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155</v>
      </c>
      <c r="AU114" s="16" t="s">
        <v>81</v>
      </c>
    </row>
    <row r="115" s="12" customFormat="1" ht="25.92" customHeight="1">
      <c r="A115" s="12"/>
      <c r="B115" s="187"/>
      <c r="C115" s="188"/>
      <c r="D115" s="189" t="s">
        <v>72</v>
      </c>
      <c r="E115" s="190" t="s">
        <v>247</v>
      </c>
      <c r="F115" s="190" t="s">
        <v>248</v>
      </c>
      <c r="G115" s="188"/>
      <c r="H115" s="188"/>
      <c r="I115" s="191"/>
      <c r="J115" s="192">
        <f>BK115</f>
        <v>0</v>
      </c>
      <c r="K115" s="188"/>
      <c r="L115" s="193"/>
      <c r="M115" s="194"/>
      <c r="N115" s="195"/>
      <c r="O115" s="195"/>
      <c r="P115" s="196">
        <f>SUM(P116:P149)</f>
        <v>0</v>
      </c>
      <c r="Q115" s="195"/>
      <c r="R115" s="196">
        <f>SUM(R116:R149)</f>
        <v>0</v>
      </c>
      <c r="S115" s="195"/>
      <c r="T115" s="196">
        <f>SUM(T116:T149)</f>
        <v>0</v>
      </c>
      <c r="U115" s="197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98" t="s">
        <v>153</v>
      </c>
      <c r="AT115" s="199" t="s">
        <v>72</v>
      </c>
      <c r="AU115" s="199" t="s">
        <v>73</v>
      </c>
      <c r="AY115" s="198" t="s">
        <v>148</v>
      </c>
      <c r="BK115" s="200">
        <f>SUM(BK116:BK149)</f>
        <v>0</v>
      </c>
    </row>
    <row r="116" s="2" customFormat="1" ht="16.5" customHeight="1">
      <c r="A116" s="37"/>
      <c r="B116" s="38"/>
      <c r="C116" s="201" t="s">
        <v>210</v>
      </c>
      <c r="D116" s="201" t="s">
        <v>149</v>
      </c>
      <c r="E116" s="202" t="s">
        <v>249</v>
      </c>
      <c r="F116" s="203" t="s">
        <v>354</v>
      </c>
      <c r="G116" s="204" t="s">
        <v>163</v>
      </c>
      <c r="H116" s="205">
        <v>1</v>
      </c>
      <c r="I116" s="206"/>
      <c r="J116" s="207">
        <f>ROUND(I116*H116,2)</f>
        <v>0</v>
      </c>
      <c r="K116" s="203" t="s">
        <v>19</v>
      </c>
      <c r="L116" s="43"/>
      <c r="M116" s="208" t="s">
        <v>19</v>
      </c>
      <c r="N116" s="209" t="s">
        <v>46</v>
      </c>
      <c r="O116" s="84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0">
        <f>S116*H116</f>
        <v>0</v>
      </c>
      <c r="U116" s="211" t="s">
        <v>19</v>
      </c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2" t="s">
        <v>252</v>
      </c>
      <c r="AT116" s="212" t="s">
        <v>149</v>
      </c>
      <c r="AU116" s="212" t="s">
        <v>81</v>
      </c>
      <c r="AY116" s="16" t="s">
        <v>148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6" t="s">
        <v>153</v>
      </c>
      <c r="BK116" s="213">
        <f>ROUND(I116*H116,2)</f>
        <v>0</v>
      </c>
      <c r="BL116" s="16" t="s">
        <v>252</v>
      </c>
      <c r="BM116" s="212" t="s">
        <v>355</v>
      </c>
    </row>
    <row r="117" s="2" customFormat="1">
      <c r="A117" s="37"/>
      <c r="B117" s="38"/>
      <c r="C117" s="39"/>
      <c r="D117" s="214" t="s">
        <v>155</v>
      </c>
      <c r="E117" s="39"/>
      <c r="F117" s="215" t="s">
        <v>354</v>
      </c>
      <c r="G117" s="39"/>
      <c r="H117" s="39"/>
      <c r="I117" s="216"/>
      <c r="J117" s="39"/>
      <c r="K117" s="39"/>
      <c r="L117" s="43"/>
      <c r="M117" s="217"/>
      <c r="N117" s="218"/>
      <c r="O117" s="84"/>
      <c r="P117" s="84"/>
      <c r="Q117" s="84"/>
      <c r="R117" s="84"/>
      <c r="S117" s="84"/>
      <c r="T117" s="84"/>
      <c r="U117" s="85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155</v>
      </c>
      <c r="AU117" s="16" t="s">
        <v>81</v>
      </c>
    </row>
    <row r="118" s="2" customFormat="1" ht="66.75" customHeight="1">
      <c r="A118" s="37"/>
      <c r="B118" s="38"/>
      <c r="C118" s="201" t="s">
        <v>215</v>
      </c>
      <c r="D118" s="201" t="s">
        <v>149</v>
      </c>
      <c r="E118" s="202" t="s">
        <v>356</v>
      </c>
      <c r="F118" s="203" t="s">
        <v>357</v>
      </c>
      <c r="G118" s="204" t="s">
        <v>173</v>
      </c>
      <c r="H118" s="205">
        <v>15</v>
      </c>
      <c r="I118" s="206"/>
      <c r="J118" s="207">
        <f>ROUND(I118*H118,2)</f>
        <v>0</v>
      </c>
      <c r="K118" s="203" t="s">
        <v>19</v>
      </c>
      <c r="L118" s="43"/>
      <c r="M118" s="208" t="s">
        <v>19</v>
      </c>
      <c r="N118" s="209" t="s">
        <v>46</v>
      </c>
      <c r="O118" s="84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0">
        <f>S118*H118</f>
        <v>0</v>
      </c>
      <c r="U118" s="211" t="s">
        <v>19</v>
      </c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2" t="s">
        <v>252</v>
      </c>
      <c r="AT118" s="212" t="s">
        <v>149</v>
      </c>
      <c r="AU118" s="212" t="s">
        <v>81</v>
      </c>
      <c r="AY118" s="16" t="s">
        <v>148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6" t="s">
        <v>153</v>
      </c>
      <c r="BK118" s="213">
        <f>ROUND(I118*H118,2)</f>
        <v>0</v>
      </c>
      <c r="BL118" s="16" t="s">
        <v>252</v>
      </c>
      <c r="BM118" s="212" t="s">
        <v>358</v>
      </c>
    </row>
    <row r="119" s="2" customFormat="1">
      <c r="A119" s="37"/>
      <c r="B119" s="38"/>
      <c r="C119" s="39"/>
      <c r="D119" s="214" t="s">
        <v>155</v>
      </c>
      <c r="E119" s="39"/>
      <c r="F119" s="215" t="s">
        <v>357</v>
      </c>
      <c r="G119" s="39"/>
      <c r="H119" s="39"/>
      <c r="I119" s="216"/>
      <c r="J119" s="39"/>
      <c r="K119" s="39"/>
      <c r="L119" s="43"/>
      <c r="M119" s="217"/>
      <c r="N119" s="218"/>
      <c r="O119" s="84"/>
      <c r="P119" s="84"/>
      <c r="Q119" s="84"/>
      <c r="R119" s="84"/>
      <c r="S119" s="84"/>
      <c r="T119" s="84"/>
      <c r="U119" s="85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155</v>
      </c>
      <c r="AU119" s="16" t="s">
        <v>81</v>
      </c>
    </row>
    <row r="120" s="2" customFormat="1" ht="55.5" customHeight="1">
      <c r="A120" s="37"/>
      <c r="B120" s="38"/>
      <c r="C120" s="201" t="s">
        <v>219</v>
      </c>
      <c r="D120" s="201" t="s">
        <v>149</v>
      </c>
      <c r="E120" s="202" t="s">
        <v>359</v>
      </c>
      <c r="F120" s="203" t="s">
        <v>360</v>
      </c>
      <c r="G120" s="204" t="s">
        <v>173</v>
      </c>
      <c r="H120" s="205">
        <v>15</v>
      </c>
      <c r="I120" s="206"/>
      <c r="J120" s="207">
        <f>ROUND(I120*H120,2)</f>
        <v>0</v>
      </c>
      <c r="K120" s="203" t="s">
        <v>19</v>
      </c>
      <c r="L120" s="43"/>
      <c r="M120" s="208" t="s">
        <v>19</v>
      </c>
      <c r="N120" s="209" t="s">
        <v>46</v>
      </c>
      <c r="O120" s="84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0">
        <f>S120*H120</f>
        <v>0</v>
      </c>
      <c r="U120" s="211" t="s">
        <v>19</v>
      </c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2" t="s">
        <v>252</v>
      </c>
      <c r="AT120" s="212" t="s">
        <v>149</v>
      </c>
      <c r="AU120" s="212" t="s">
        <v>81</v>
      </c>
      <c r="AY120" s="16" t="s">
        <v>148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6" t="s">
        <v>153</v>
      </c>
      <c r="BK120" s="213">
        <f>ROUND(I120*H120,2)</f>
        <v>0</v>
      </c>
      <c r="BL120" s="16" t="s">
        <v>252</v>
      </c>
      <c r="BM120" s="212" t="s">
        <v>361</v>
      </c>
    </row>
    <row r="121" s="2" customFormat="1">
      <c r="A121" s="37"/>
      <c r="B121" s="38"/>
      <c r="C121" s="39"/>
      <c r="D121" s="214" t="s">
        <v>155</v>
      </c>
      <c r="E121" s="39"/>
      <c r="F121" s="215" t="s">
        <v>360</v>
      </c>
      <c r="G121" s="39"/>
      <c r="H121" s="39"/>
      <c r="I121" s="216"/>
      <c r="J121" s="39"/>
      <c r="K121" s="39"/>
      <c r="L121" s="43"/>
      <c r="M121" s="217"/>
      <c r="N121" s="218"/>
      <c r="O121" s="84"/>
      <c r="P121" s="84"/>
      <c r="Q121" s="84"/>
      <c r="R121" s="84"/>
      <c r="S121" s="84"/>
      <c r="T121" s="84"/>
      <c r="U121" s="85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155</v>
      </c>
      <c r="AU121" s="16" t="s">
        <v>81</v>
      </c>
    </row>
    <row r="122" s="2" customFormat="1" ht="16.5" customHeight="1">
      <c r="A122" s="37"/>
      <c r="B122" s="38"/>
      <c r="C122" s="201" t="s">
        <v>190</v>
      </c>
      <c r="D122" s="201" t="s">
        <v>149</v>
      </c>
      <c r="E122" s="202" t="s">
        <v>263</v>
      </c>
      <c r="F122" s="203" t="s">
        <v>362</v>
      </c>
      <c r="G122" s="204" t="s">
        <v>251</v>
      </c>
      <c r="H122" s="205">
        <v>1</v>
      </c>
      <c r="I122" s="206"/>
      <c r="J122" s="207">
        <f>ROUND(I122*H122,2)</f>
        <v>0</v>
      </c>
      <c r="K122" s="203" t="s">
        <v>19</v>
      </c>
      <c r="L122" s="43"/>
      <c r="M122" s="208" t="s">
        <v>19</v>
      </c>
      <c r="N122" s="209" t="s">
        <v>46</v>
      </c>
      <c r="O122" s="84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0">
        <f>S122*H122</f>
        <v>0</v>
      </c>
      <c r="U122" s="211" t="s">
        <v>19</v>
      </c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2" t="s">
        <v>252</v>
      </c>
      <c r="AT122" s="212" t="s">
        <v>149</v>
      </c>
      <c r="AU122" s="212" t="s">
        <v>81</v>
      </c>
      <c r="AY122" s="16" t="s">
        <v>148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6" t="s">
        <v>153</v>
      </c>
      <c r="BK122" s="213">
        <f>ROUND(I122*H122,2)</f>
        <v>0</v>
      </c>
      <c r="BL122" s="16" t="s">
        <v>252</v>
      </c>
      <c r="BM122" s="212" t="s">
        <v>363</v>
      </c>
    </row>
    <row r="123" s="2" customFormat="1">
      <c r="A123" s="37"/>
      <c r="B123" s="38"/>
      <c r="C123" s="39"/>
      <c r="D123" s="214" t="s">
        <v>155</v>
      </c>
      <c r="E123" s="39"/>
      <c r="F123" s="215" t="s">
        <v>362</v>
      </c>
      <c r="G123" s="39"/>
      <c r="H123" s="39"/>
      <c r="I123" s="216"/>
      <c r="J123" s="39"/>
      <c r="K123" s="39"/>
      <c r="L123" s="43"/>
      <c r="M123" s="217"/>
      <c r="N123" s="218"/>
      <c r="O123" s="84"/>
      <c r="P123" s="84"/>
      <c r="Q123" s="84"/>
      <c r="R123" s="84"/>
      <c r="S123" s="84"/>
      <c r="T123" s="84"/>
      <c r="U123" s="85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155</v>
      </c>
      <c r="AU123" s="16" t="s">
        <v>81</v>
      </c>
    </row>
    <row r="124" s="2" customFormat="1" ht="16.5" customHeight="1">
      <c r="A124" s="37"/>
      <c r="B124" s="38"/>
      <c r="C124" s="201" t="s">
        <v>226</v>
      </c>
      <c r="D124" s="201" t="s">
        <v>149</v>
      </c>
      <c r="E124" s="202" t="s">
        <v>267</v>
      </c>
      <c r="F124" s="203" t="s">
        <v>250</v>
      </c>
      <c r="G124" s="204" t="s">
        <v>251</v>
      </c>
      <c r="H124" s="205">
        <v>1</v>
      </c>
      <c r="I124" s="206"/>
      <c r="J124" s="207">
        <f>ROUND(I124*H124,2)</f>
        <v>0</v>
      </c>
      <c r="K124" s="203" t="s">
        <v>19</v>
      </c>
      <c r="L124" s="43"/>
      <c r="M124" s="208" t="s">
        <v>19</v>
      </c>
      <c r="N124" s="209" t="s">
        <v>46</v>
      </c>
      <c r="O124" s="84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0">
        <f>S124*H124</f>
        <v>0</v>
      </c>
      <c r="U124" s="211" t="s">
        <v>19</v>
      </c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2" t="s">
        <v>252</v>
      </c>
      <c r="AT124" s="212" t="s">
        <v>149</v>
      </c>
      <c r="AU124" s="212" t="s">
        <v>81</v>
      </c>
      <c r="AY124" s="16" t="s">
        <v>148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6" t="s">
        <v>153</v>
      </c>
      <c r="BK124" s="213">
        <f>ROUND(I124*H124,2)</f>
        <v>0</v>
      </c>
      <c r="BL124" s="16" t="s">
        <v>252</v>
      </c>
      <c r="BM124" s="212" t="s">
        <v>364</v>
      </c>
    </row>
    <row r="125" s="2" customFormat="1">
      <c r="A125" s="37"/>
      <c r="B125" s="38"/>
      <c r="C125" s="39"/>
      <c r="D125" s="214" t="s">
        <v>155</v>
      </c>
      <c r="E125" s="39"/>
      <c r="F125" s="215" t="s">
        <v>250</v>
      </c>
      <c r="G125" s="39"/>
      <c r="H125" s="39"/>
      <c r="I125" s="216"/>
      <c r="J125" s="39"/>
      <c r="K125" s="39"/>
      <c r="L125" s="43"/>
      <c r="M125" s="217"/>
      <c r="N125" s="218"/>
      <c r="O125" s="84"/>
      <c r="P125" s="84"/>
      <c r="Q125" s="84"/>
      <c r="R125" s="84"/>
      <c r="S125" s="84"/>
      <c r="T125" s="84"/>
      <c r="U125" s="85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155</v>
      </c>
      <c r="AU125" s="16" t="s">
        <v>81</v>
      </c>
    </row>
    <row r="126" s="2" customFormat="1" ht="16.5" customHeight="1">
      <c r="A126" s="37"/>
      <c r="B126" s="38"/>
      <c r="C126" s="201" t="s">
        <v>231</v>
      </c>
      <c r="D126" s="201" t="s">
        <v>149</v>
      </c>
      <c r="E126" s="202" t="s">
        <v>271</v>
      </c>
      <c r="F126" s="203" t="s">
        <v>264</v>
      </c>
      <c r="G126" s="204" t="s">
        <v>251</v>
      </c>
      <c r="H126" s="205">
        <v>1</v>
      </c>
      <c r="I126" s="206"/>
      <c r="J126" s="207">
        <f>ROUND(I126*H126,2)</f>
        <v>0</v>
      </c>
      <c r="K126" s="203" t="s">
        <v>19</v>
      </c>
      <c r="L126" s="43"/>
      <c r="M126" s="208" t="s">
        <v>19</v>
      </c>
      <c r="N126" s="209" t="s">
        <v>46</v>
      </c>
      <c r="O126" s="84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0">
        <f>S126*H126</f>
        <v>0</v>
      </c>
      <c r="U126" s="211" t="s">
        <v>19</v>
      </c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2" t="s">
        <v>252</v>
      </c>
      <c r="AT126" s="212" t="s">
        <v>149</v>
      </c>
      <c r="AU126" s="212" t="s">
        <v>81</v>
      </c>
      <c r="AY126" s="16" t="s">
        <v>148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6" t="s">
        <v>153</v>
      </c>
      <c r="BK126" s="213">
        <f>ROUND(I126*H126,2)</f>
        <v>0</v>
      </c>
      <c r="BL126" s="16" t="s">
        <v>252</v>
      </c>
      <c r="BM126" s="212" t="s">
        <v>365</v>
      </c>
    </row>
    <row r="127" s="2" customFormat="1">
      <c r="A127" s="37"/>
      <c r="B127" s="38"/>
      <c r="C127" s="39"/>
      <c r="D127" s="214" t="s">
        <v>155</v>
      </c>
      <c r="E127" s="39"/>
      <c r="F127" s="215" t="s">
        <v>264</v>
      </c>
      <c r="G127" s="39"/>
      <c r="H127" s="39"/>
      <c r="I127" s="216"/>
      <c r="J127" s="39"/>
      <c r="K127" s="39"/>
      <c r="L127" s="43"/>
      <c r="M127" s="217"/>
      <c r="N127" s="218"/>
      <c r="O127" s="84"/>
      <c r="P127" s="84"/>
      <c r="Q127" s="84"/>
      <c r="R127" s="84"/>
      <c r="S127" s="84"/>
      <c r="T127" s="84"/>
      <c r="U127" s="85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155</v>
      </c>
      <c r="AU127" s="16" t="s">
        <v>81</v>
      </c>
    </row>
    <row r="128" s="2" customFormat="1" ht="33" customHeight="1">
      <c r="A128" s="37"/>
      <c r="B128" s="38"/>
      <c r="C128" s="201" t="s">
        <v>235</v>
      </c>
      <c r="D128" s="201" t="s">
        <v>149</v>
      </c>
      <c r="E128" s="202" t="s">
        <v>275</v>
      </c>
      <c r="F128" s="203" t="s">
        <v>268</v>
      </c>
      <c r="G128" s="204" t="s">
        <v>251</v>
      </c>
      <c r="H128" s="205">
        <v>1</v>
      </c>
      <c r="I128" s="206"/>
      <c r="J128" s="207">
        <f>ROUND(I128*H128,2)</f>
        <v>0</v>
      </c>
      <c r="K128" s="203" t="s">
        <v>19</v>
      </c>
      <c r="L128" s="43"/>
      <c r="M128" s="208" t="s">
        <v>19</v>
      </c>
      <c r="N128" s="209" t="s">
        <v>46</v>
      </c>
      <c r="O128" s="84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0">
        <f>S128*H128</f>
        <v>0</v>
      </c>
      <c r="U128" s="211" t="s">
        <v>19</v>
      </c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2" t="s">
        <v>252</v>
      </c>
      <c r="AT128" s="212" t="s">
        <v>149</v>
      </c>
      <c r="AU128" s="212" t="s">
        <v>81</v>
      </c>
      <c r="AY128" s="16" t="s">
        <v>148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6" t="s">
        <v>153</v>
      </c>
      <c r="BK128" s="213">
        <f>ROUND(I128*H128,2)</f>
        <v>0</v>
      </c>
      <c r="BL128" s="16" t="s">
        <v>252</v>
      </c>
      <c r="BM128" s="212" t="s">
        <v>366</v>
      </c>
    </row>
    <row r="129" s="2" customFormat="1">
      <c r="A129" s="37"/>
      <c r="B129" s="38"/>
      <c r="C129" s="39"/>
      <c r="D129" s="214" t="s">
        <v>155</v>
      </c>
      <c r="E129" s="39"/>
      <c r="F129" s="215" t="s">
        <v>268</v>
      </c>
      <c r="G129" s="39"/>
      <c r="H129" s="39"/>
      <c r="I129" s="216"/>
      <c r="J129" s="39"/>
      <c r="K129" s="39"/>
      <c r="L129" s="43"/>
      <c r="M129" s="217"/>
      <c r="N129" s="218"/>
      <c r="O129" s="84"/>
      <c r="P129" s="84"/>
      <c r="Q129" s="84"/>
      <c r="R129" s="84"/>
      <c r="S129" s="84"/>
      <c r="T129" s="84"/>
      <c r="U129" s="85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155</v>
      </c>
      <c r="AU129" s="16" t="s">
        <v>81</v>
      </c>
    </row>
    <row r="130" s="2" customFormat="1" ht="16.5" customHeight="1">
      <c r="A130" s="37"/>
      <c r="B130" s="38"/>
      <c r="C130" s="201" t="s">
        <v>239</v>
      </c>
      <c r="D130" s="201" t="s">
        <v>149</v>
      </c>
      <c r="E130" s="202" t="s">
        <v>322</v>
      </c>
      <c r="F130" s="203" t="s">
        <v>272</v>
      </c>
      <c r="G130" s="204" t="s">
        <v>251</v>
      </c>
      <c r="H130" s="205">
        <v>1</v>
      </c>
      <c r="I130" s="206"/>
      <c r="J130" s="207">
        <f>ROUND(I130*H130,2)</f>
        <v>0</v>
      </c>
      <c r="K130" s="203" t="s">
        <v>19</v>
      </c>
      <c r="L130" s="43"/>
      <c r="M130" s="208" t="s">
        <v>19</v>
      </c>
      <c r="N130" s="209" t="s">
        <v>46</v>
      </c>
      <c r="O130" s="84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0">
        <f>S130*H130</f>
        <v>0</v>
      </c>
      <c r="U130" s="211" t="s">
        <v>19</v>
      </c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2" t="s">
        <v>252</v>
      </c>
      <c r="AT130" s="212" t="s">
        <v>149</v>
      </c>
      <c r="AU130" s="212" t="s">
        <v>81</v>
      </c>
      <c r="AY130" s="16" t="s">
        <v>148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6" t="s">
        <v>153</v>
      </c>
      <c r="BK130" s="213">
        <f>ROUND(I130*H130,2)</f>
        <v>0</v>
      </c>
      <c r="BL130" s="16" t="s">
        <v>252</v>
      </c>
      <c r="BM130" s="212" t="s">
        <v>367</v>
      </c>
    </row>
    <row r="131" s="2" customFormat="1">
      <c r="A131" s="37"/>
      <c r="B131" s="38"/>
      <c r="C131" s="39"/>
      <c r="D131" s="214" t="s">
        <v>155</v>
      </c>
      <c r="E131" s="39"/>
      <c r="F131" s="215" t="s">
        <v>272</v>
      </c>
      <c r="G131" s="39"/>
      <c r="H131" s="39"/>
      <c r="I131" s="216"/>
      <c r="J131" s="39"/>
      <c r="K131" s="39"/>
      <c r="L131" s="43"/>
      <c r="M131" s="217"/>
      <c r="N131" s="218"/>
      <c r="O131" s="84"/>
      <c r="P131" s="84"/>
      <c r="Q131" s="84"/>
      <c r="R131" s="84"/>
      <c r="S131" s="84"/>
      <c r="T131" s="84"/>
      <c r="U131" s="85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155</v>
      </c>
      <c r="AU131" s="16" t="s">
        <v>81</v>
      </c>
    </row>
    <row r="132" s="2" customFormat="1" ht="21.75" customHeight="1">
      <c r="A132" s="37"/>
      <c r="B132" s="38"/>
      <c r="C132" s="201" t="s">
        <v>7</v>
      </c>
      <c r="D132" s="201" t="s">
        <v>149</v>
      </c>
      <c r="E132" s="202" t="s">
        <v>324</v>
      </c>
      <c r="F132" s="203" t="s">
        <v>276</v>
      </c>
      <c r="G132" s="204" t="s">
        <v>251</v>
      </c>
      <c r="H132" s="205">
        <v>1</v>
      </c>
      <c r="I132" s="206"/>
      <c r="J132" s="207">
        <f>ROUND(I132*H132,2)</f>
        <v>0</v>
      </c>
      <c r="K132" s="203" t="s">
        <v>19</v>
      </c>
      <c r="L132" s="43"/>
      <c r="M132" s="208" t="s">
        <v>19</v>
      </c>
      <c r="N132" s="209" t="s">
        <v>46</v>
      </c>
      <c r="O132" s="84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0">
        <f>S132*H132</f>
        <v>0</v>
      </c>
      <c r="U132" s="211" t="s">
        <v>19</v>
      </c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2" t="s">
        <v>252</v>
      </c>
      <c r="AT132" s="212" t="s">
        <v>149</v>
      </c>
      <c r="AU132" s="212" t="s">
        <v>81</v>
      </c>
      <c r="AY132" s="16" t="s">
        <v>148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6" t="s">
        <v>153</v>
      </c>
      <c r="BK132" s="213">
        <f>ROUND(I132*H132,2)</f>
        <v>0</v>
      </c>
      <c r="BL132" s="16" t="s">
        <v>252</v>
      </c>
      <c r="BM132" s="212" t="s">
        <v>368</v>
      </c>
    </row>
    <row r="133" s="2" customFormat="1">
      <c r="A133" s="37"/>
      <c r="B133" s="38"/>
      <c r="C133" s="39"/>
      <c r="D133" s="214" t="s">
        <v>155</v>
      </c>
      <c r="E133" s="39"/>
      <c r="F133" s="215" t="s">
        <v>276</v>
      </c>
      <c r="G133" s="39"/>
      <c r="H133" s="39"/>
      <c r="I133" s="216"/>
      <c r="J133" s="39"/>
      <c r="K133" s="39"/>
      <c r="L133" s="43"/>
      <c r="M133" s="217"/>
      <c r="N133" s="218"/>
      <c r="O133" s="84"/>
      <c r="P133" s="84"/>
      <c r="Q133" s="84"/>
      <c r="R133" s="84"/>
      <c r="S133" s="84"/>
      <c r="T133" s="84"/>
      <c r="U133" s="85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155</v>
      </c>
      <c r="AU133" s="16" t="s">
        <v>81</v>
      </c>
    </row>
    <row r="134" s="2" customFormat="1" ht="37.8" customHeight="1">
      <c r="A134" s="37"/>
      <c r="B134" s="38"/>
      <c r="C134" s="201" t="s">
        <v>254</v>
      </c>
      <c r="D134" s="201" t="s">
        <v>149</v>
      </c>
      <c r="E134" s="202" t="s">
        <v>287</v>
      </c>
      <c r="F134" s="203" t="s">
        <v>280</v>
      </c>
      <c r="G134" s="204" t="s">
        <v>251</v>
      </c>
      <c r="H134" s="205">
        <v>1</v>
      </c>
      <c r="I134" s="206"/>
      <c r="J134" s="207">
        <f>ROUND(I134*H134,2)</f>
        <v>0</v>
      </c>
      <c r="K134" s="203" t="s">
        <v>19</v>
      </c>
      <c r="L134" s="43"/>
      <c r="M134" s="208" t="s">
        <v>19</v>
      </c>
      <c r="N134" s="209" t="s">
        <v>46</v>
      </c>
      <c r="O134" s="84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0">
        <f>S134*H134</f>
        <v>0</v>
      </c>
      <c r="U134" s="211" t="s">
        <v>19</v>
      </c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2" t="s">
        <v>252</v>
      </c>
      <c r="AT134" s="212" t="s">
        <v>149</v>
      </c>
      <c r="AU134" s="212" t="s">
        <v>81</v>
      </c>
      <c r="AY134" s="16" t="s">
        <v>148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6" t="s">
        <v>153</v>
      </c>
      <c r="BK134" s="213">
        <f>ROUND(I134*H134,2)</f>
        <v>0</v>
      </c>
      <c r="BL134" s="16" t="s">
        <v>252</v>
      </c>
      <c r="BM134" s="212" t="s">
        <v>369</v>
      </c>
    </row>
    <row r="135" s="2" customFormat="1">
      <c r="A135" s="37"/>
      <c r="B135" s="38"/>
      <c r="C135" s="39"/>
      <c r="D135" s="214" t="s">
        <v>155</v>
      </c>
      <c r="E135" s="39"/>
      <c r="F135" s="215" t="s">
        <v>280</v>
      </c>
      <c r="G135" s="39"/>
      <c r="H135" s="39"/>
      <c r="I135" s="216"/>
      <c r="J135" s="39"/>
      <c r="K135" s="39"/>
      <c r="L135" s="43"/>
      <c r="M135" s="217"/>
      <c r="N135" s="218"/>
      <c r="O135" s="84"/>
      <c r="P135" s="84"/>
      <c r="Q135" s="84"/>
      <c r="R135" s="84"/>
      <c r="S135" s="84"/>
      <c r="T135" s="84"/>
      <c r="U135" s="85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155</v>
      </c>
      <c r="AU135" s="16" t="s">
        <v>81</v>
      </c>
    </row>
    <row r="136" s="2" customFormat="1" ht="21.75" customHeight="1">
      <c r="A136" s="37"/>
      <c r="B136" s="38"/>
      <c r="C136" s="201" t="s">
        <v>258</v>
      </c>
      <c r="D136" s="201" t="s">
        <v>149</v>
      </c>
      <c r="E136" s="202" t="s">
        <v>291</v>
      </c>
      <c r="F136" s="203" t="s">
        <v>284</v>
      </c>
      <c r="G136" s="204" t="s">
        <v>251</v>
      </c>
      <c r="H136" s="205">
        <v>1</v>
      </c>
      <c r="I136" s="206"/>
      <c r="J136" s="207">
        <f>ROUND(I136*H136,2)</f>
        <v>0</v>
      </c>
      <c r="K136" s="203" t="s">
        <v>19</v>
      </c>
      <c r="L136" s="43"/>
      <c r="M136" s="208" t="s">
        <v>19</v>
      </c>
      <c r="N136" s="209" t="s">
        <v>46</v>
      </c>
      <c r="O136" s="84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0">
        <f>S136*H136</f>
        <v>0</v>
      </c>
      <c r="U136" s="211" t="s">
        <v>19</v>
      </c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2" t="s">
        <v>252</v>
      </c>
      <c r="AT136" s="212" t="s">
        <v>149</v>
      </c>
      <c r="AU136" s="212" t="s">
        <v>81</v>
      </c>
      <c r="AY136" s="16" t="s">
        <v>148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6" t="s">
        <v>153</v>
      </c>
      <c r="BK136" s="213">
        <f>ROUND(I136*H136,2)</f>
        <v>0</v>
      </c>
      <c r="BL136" s="16" t="s">
        <v>252</v>
      </c>
      <c r="BM136" s="212" t="s">
        <v>370</v>
      </c>
    </row>
    <row r="137" s="2" customFormat="1">
      <c r="A137" s="37"/>
      <c r="B137" s="38"/>
      <c r="C137" s="39"/>
      <c r="D137" s="214" t="s">
        <v>155</v>
      </c>
      <c r="E137" s="39"/>
      <c r="F137" s="215" t="s">
        <v>284</v>
      </c>
      <c r="G137" s="39"/>
      <c r="H137" s="39"/>
      <c r="I137" s="216"/>
      <c r="J137" s="39"/>
      <c r="K137" s="39"/>
      <c r="L137" s="43"/>
      <c r="M137" s="217"/>
      <c r="N137" s="218"/>
      <c r="O137" s="84"/>
      <c r="P137" s="84"/>
      <c r="Q137" s="84"/>
      <c r="R137" s="84"/>
      <c r="S137" s="84"/>
      <c r="T137" s="84"/>
      <c r="U137" s="85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155</v>
      </c>
      <c r="AU137" s="16" t="s">
        <v>81</v>
      </c>
    </row>
    <row r="138" s="2" customFormat="1" ht="24.15" customHeight="1">
      <c r="A138" s="37"/>
      <c r="B138" s="38"/>
      <c r="C138" s="201" t="s">
        <v>262</v>
      </c>
      <c r="D138" s="201" t="s">
        <v>149</v>
      </c>
      <c r="E138" s="202" t="s">
        <v>294</v>
      </c>
      <c r="F138" s="203" t="s">
        <v>288</v>
      </c>
      <c r="G138" s="204" t="s">
        <v>251</v>
      </c>
      <c r="H138" s="205">
        <v>1</v>
      </c>
      <c r="I138" s="206"/>
      <c r="J138" s="207">
        <f>ROUND(I138*H138,2)</f>
        <v>0</v>
      </c>
      <c r="K138" s="203" t="s">
        <v>19</v>
      </c>
      <c r="L138" s="43"/>
      <c r="M138" s="208" t="s">
        <v>19</v>
      </c>
      <c r="N138" s="209" t="s">
        <v>46</v>
      </c>
      <c r="O138" s="84"/>
      <c r="P138" s="210">
        <f>O138*H138</f>
        <v>0</v>
      </c>
      <c r="Q138" s="210">
        <v>0</v>
      </c>
      <c r="R138" s="210">
        <f>Q138*H138</f>
        <v>0</v>
      </c>
      <c r="S138" s="210">
        <v>0</v>
      </c>
      <c r="T138" s="210">
        <f>S138*H138</f>
        <v>0</v>
      </c>
      <c r="U138" s="211" t="s">
        <v>19</v>
      </c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2" t="s">
        <v>252</v>
      </c>
      <c r="AT138" s="212" t="s">
        <v>149</v>
      </c>
      <c r="AU138" s="212" t="s">
        <v>81</v>
      </c>
      <c r="AY138" s="16" t="s">
        <v>148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16" t="s">
        <v>153</v>
      </c>
      <c r="BK138" s="213">
        <f>ROUND(I138*H138,2)</f>
        <v>0</v>
      </c>
      <c r="BL138" s="16" t="s">
        <v>252</v>
      </c>
      <c r="BM138" s="212" t="s">
        <v>371</v>
      </c>
    </row>
    <row r="139" s="2" customFormat="1">
      <c r="A139" s="37"/>
      <c r="B139" s="38"/>
      <c r="C139" s="39"/>
      <c r="D139" s="214" t="s">
        <v>155</v>
      </c>
      <c r="E139" s="39"/>
      <c r="F139" s="215" t="s">
        <v>288</v>
      </c>
      <c r="G139" s="39"/>
      <c r="H139" s="39"/>
      <c r="I139" s="216"/>
      <c r="J139" s="39"/>
      <c r="K139" s="39"/>
      <c r="L139" s="43"/>
      <c r="M139" s="217"/>
      <c r="N139" s="218"/>
      <c r="O139" s="84"/>
      <c r="P139" s="84"/>
      <c r="Q139" s="84"/>
      <c r="R139" s="84"/>
      <c r="S139" s="84"/>
      <c r="T139" s="84"/>
      <c r="U139" s="85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155</v>
      </c>
      <c r="AU139" s="16" t="s">
        <v>81</v>
      </c>
    </row>
    <row r="140" s="2" customFormat="1" ht="16.5" customHeight="1">
      <c r="A140" s="37"/>
      <c r="B140" s="38"/>
      <c r="C140" s="201" t="s">
        <v>266</v>
      </c>
      <c r="D140" s="201" t="s">
        <v>149</v>
      </c>
      <c r="E140" s="202" t="s">
        <v>298</v>
      </c>
      <c r="F140" s="203" t="s">
        <v>292</v>
      </c>
      <c r="G140" s="204" t="s">
        <v>251</v>
      </c>
      <c r="H140" s="205">
        <v>1</v>
      </c>
      <c r="I140" s="206"/>
      <c r="J140" s="207">
        <f>ROUND(I140*H140,2)</f>
        <v>0</v>
      </c>
      <c r="K140" s="203" t="s">
        <v>19</v>
      </c>
      <c r="L140" s="43"/>
      <c r="M140" s="208" t="s">
        <v>19</v>
      </c>
      <c r="N140" s="209" t="s">
        <v>46</v>
      </c>
      <c r="O140" s="84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0">
        <f>S140*H140</f>
        <v>0</v>
      </c>
      <c r="U140" s="211" t="s">
        <v>19</v>
      </c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2" t="s">
        <v>252</v>
      </c>
      <c r="AT140" s="212" t="s">
        <v>149</v>
      </c>
      <c r="AU140" s="212" t="s">
        <v>81</v>
      </c>
      <c r="AY140" s="16" t="s">
        <v>148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16" t="s">
        <v>153</v>
      </c>
      <c r="BK140" s="213">
        <f>ROUND(I140*H140,2)</f>
        <v>0</v>
      </c>
      <c r="BL140" s="16" t="s">
        <v>252</v>
      </c>
      <c r="BM140" s="212" t="s">
        <v>372</v>
      </c>
    </row>
    <row r="141" s="2" customFormat="1">
      <c r="A141" s="37"/>
      <c r="B141" s="38"/>
      <c r="C141" s="39"/>
      <c r="D141" s="214" t="s">
        <v>155</v>
      </c>
      <c r="E141" s="39"/>
      <c r="F141" s="215" t="s">
        <v>292</v>
      </c>
      <c r="G141" s="39"/>
      <c r="H141" s="39"/>
      <c r="I141" s="216"/>
      <c r="J141" s="39"/>
      <c r="K141" s="39"/>
      <c r="L141" s="43"/>
      <c r="M141" s="217"/>
      <c r="N141" s="218"/>
      <c r="O141" s="84"/>
      <c r="P141" s="84"/>
      <c r="Q141" s="84"/>
      <c r="R141" s="84"/>
      <c r="S141" s="84"/>
      <c r="T141" s="84"/>
      <c r="U141" s="85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155</v>
      </c>
      <c r="AU141" s="16" t="s">
        <v>81</v>
      </c>
    </row>
    <row r="142" s="2" customFormat="1" ht="16.5" customHeight="1">
      <c r="A142" s="37"/>
      <c r="B142" s="38"/>
      <c r="C142" s="201" t="s">
        <v>270</v>
      </c>
      <c r="D142" s="201" t="s">
        <v>149</v>
      </c>
      <c r="E142" s="202" t="s">
        <v>302</v>
      </c>
      <c r="F142" s="203" t="s">
        <v>295</v>
      </c>
      <c r="G142" s="204" t="s">
        <v>251</v>
      </c>
      <c r="H142" s="205">
        <v>1</v>
      </c>
      <c r="I142" s="206"/>
      <c r="J142" s="207">
        <f>ROUND(I142*H142,2)</f>
        <v>0</v>
      </c>
      <c r="K142" s="203" t="s">
        <v>19</v>
      </c>
      <c r="L142" s="43"/>
      <c r="M142" s="208" t="s">
        <v>19</v>
      </c>
      <c r="N142" s="209" t="s">
        <v>46</v>
      </c>
      <c r="O142" s="84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0">
        <f>S142*H142</f>
        <v>0</v>
      </c>
      <c r="U142" s="211" t="s">
        <v>19</v>
      </c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2" t="s">
        <v>252</v>
      </c>
      <c r="AT142" s="212" t="s">
        <v>149</v>
      </c>
      <c r="AU142" s="212" t="s">
        <v>81</v>
      </c>
      <c r="AY142" s="16" t="s">
        <v>148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6" t="s">
        <v>153</v>
      </c>
      <c r="BK142" s="213">
        <f>ROUND(I142*H142,2)</f>
        <v>0</v>
      </c>
      <c r="BL142" s="16" t="s">
        <v>252</v>
      </c>
      <c r="BM142" s="212" t="s">
        <v>373</v>
      </c>
    </row>
    <row r="143" s="2" customFormat="1">
      <c r="A143" s="37"/>
      <c r="B143" s="38"/>
      <c r="C143" s="39"/>
      <c r="D143" s="214" t="s">
        <v>155</v>
      </c>
      <c r="E143" s="39"/>
      <c r="F143" s="215" t="s">
        <v>295</v>
      </c>
      <c r="G143" s="39"/>
      <c r="H143" s="39"/>
      <c r="I143" s="216"/>
      <c r="J143" s="39"/>
      <c r="K143" s="39"/>
      <c r="L143" s="43"/>
      <c r="M143" s="217"/>
      <c r="N143" s="218"/>
      <c r="O143" s="84"/>
      <c r="P143" s="84"/>
      <c r="Q143" s="84"/>
      <c r="R143" s="84"/>
      <c r="S143" s="84"/>
      <c r="T143" s="84"/>
      <c r="U143" s="85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155</v>
      </c>
      <c r="AU143" s="16" t="s">
        <v>81</v>
      </c>
    </row>
    <row r="144" s="2" customFormat="1" ht="16.5" customHeight="1">
      <c r="A144" s="37"/>
      <c r="B144" s="38"/>
      <c r="C144" s="201" t="s">
        <v>274</v>
      </c>
      <c r="D144" s="201" t="s">
        <v>149</v>
      </c>
      <c r="E144" s="202" t="s">
        <v>306</v>
      </c>
      <c r="F144" s="203" t="s">
        <v>299</v>
      </c>
      <c r="G144" s="204" t="s">
        <v>251</v>
      </c>
      <c r="H144" s="205">
        <v>1</v>
      </c>
      <c r="I144" s="206"/>
      <c r="J144" s="207">
        <f>ROUND(I144*H144,2)</f>
        <v>0</v>
      </c>
      <c r="K144" s="203" t="s">
        <v>19</v>
      </c>
      <c r="L144" s="43"/>
      <c r="M144" s="208" t="s">
        <v>19</v>
      </c>
      <c r="N144" s="209" t="s">
        <v>46</v>
      </c>
      <c r="O144" s="84"/>
      <c r="P144" s="210">
        <f>O144*H144</f>
        <v>0</v>
      </c>
      <c r="Q144" s="210">
        <v>0</v>
      </c>
      <c r="R144" s="210">
        <f>Q144*H144</f>
        <v>0</v>
      </c>
      <c r="S144" s="210">
        <v>0</v>
      </c>
      <c r="T144" s="210">
        <f>S144*H144</f>
        <v>0</v>
      </c>
      <c r="U144" s="211" t="s">
        <v>19</v>
      </c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2" t="s">
        <v>252</v>
      </c>
      <c r="AT144" s="212" t="s">
        <v>149</v>
      </c>
      <c r="AU144" s="212" t="s">
        <v>81</v>
      </c>
      <c r="AY144" s="16" t="s">
        <v>148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16" t="s">
        <v>153</v>
      </c>
      <c r="BK144" s="213">
        <f>ROUND(I144*H144,2)</f>
        <v>0</v>
      </c>
      <c r="BL144" s="16" t="s">
        <v>252</v>
      </c>
      <c r="BM144" s="212" t="s">
        <v>374</v>
      </c>
    </row>
    <row r="145" s="2" customFormat="1">
      <c r="A145" s="37"/>
      <c r="B145" s="38"/>
      <c r="C145" s="39"/>
      <c r="D145" s="214" t="s">
        <v>155</v>
      </c>
      <c r="E145" s="39"/>
      <c r="F145" s="215" t="s">
        <v>299</v>
      </c>
      <c r="G145" s="39"/>
      <c r="H145" s="39"/>
      <c r="I145" s="216"/>
      <c r="J145" s="39"/>
      <c r="K145" s="39"/>
      <c r="L145" s="43"/>
      <c r="M145" s="217"/>
      <c r="N145" s="218"/>
      <c r="O145" s="84"/>
      <c r="P145" s="84"/>
      <c r="Q145" s="84"/>
      <c r="R145" s="84"/>
      <c r="S145" s="84"/>
      <c r="T145" s="84"/>
      <c r="U145" s="85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155</v>
      </c>
      <c r="AU145" s="16" t="s">
        <v>81</v>
      </c>
    </row>
    <row r="146" s="2" customFormat="1" ht="33" customHeight="1">
      <c r="A146" s="37"/>
      <c r="B146" s="38"/>
      <c r="C146" s="201" t="s">
        <v>278</v>
      </c>
      <c r="D146" s="201" t="s">
        <v>149</v>
      </c>
      <c r="E146" s="202" t="s">
        <v>375</v>
      </c>
      <c r="F146" s="203" t="s">
        <v>303</v>
      </c>
      <c r="G146" s="204" t="s">
        <v>251</v>
      </c>
      <c r="H146" s="205">
        <v>1</v>
      </c>
      <c r="I146" s="206"/>
      <c r="J146" s="207">
        <f>ROUND(I146*H146,2)</f>
        <v>0</v>
      </c>
      <c r="K146" s="203" t="s">
        <v>19</v>
      </c>
      <c r="L146" s="43"/>
      <c r="M146" s="208" t="s">
        <v>19</v>
      </c>
      <c r="N146" s="209" t="s">
        <v>46</v>
      </c>
      <c r="O146" s="84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0">
        <f>S146*H146</f>
        <v>0</v>
      </c>
      <c r="U146" s="211" t="s">
        <v>19</v>
      </c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2" t="s">
        <v>252</v>
      </c>
      <c r="AT146" s="212" t="s">
        <v>149</v>
      </c>
      <c r="AU146" s="212" t="s">
        <v>81</v>
      </c>
      <c r="AY146" s="16" t="s">
        <v>148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6" t="s">
        <v>153</v>
      </c>
      <c r="BK146" s="213">
        <f>ROUND(I146*H146,2)</f>
        <v>0</v>
      </c>
      <c r="BL146" s="16" t="s">
        <v>252</v>
      </c>
      <c r="BM146" s="212" t="s">
        <v>376</v>
      </c>
    </row>
    <row r="147" s="2" customFormat="1">
      <c r="A147" s="37"/>
      <c r="B147" s="38"/>
      <c r="C147" s="39"/>
      <c r="D147" s="214" t="s">
        <v>155</v>
      </c>
      <c r="E147" s="39"/>
      <c r="F147" s="215" t="s">
        <v>303</v>
      </c>
      <c r="G147" s="39"/>
      <c r="H147" s="39"/>
      <c r="I147" s="216"/>
      <c r="J147" s="39"/>
      <c r="K147" s="39"/>
      <c r="L147" s="43"/>
      <c r="M147" s="217"/>
      <c r="N147" s="218"/>
      <c r="O147" s="84"/>
      <c r="P147" s="84"/>
      <c r="Q147" s="84"/>
      <c r="R147" s="84"/>
      <c r="S147" s="84"/>
      <c r="T147" s="84"/>
      <c r="U147" s="85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155</v>
      </c>
      <c r="AU147" s="16" t="s">
        <v>81</v>
      </c>
    </row>
    <row r="148" s="2" customFormat="1" ht="16.5" customHeight="1">
      <c r="A148" s="37"/>
      <c r="B148" s="38"/>
      <c r="C148" s="201" t="s">
        <v>282</v>
      </c>
      <c r="D148" s="201" t="s">
        <v>149</v>
      </c>
      <c r="E148" s="202" t="s">
        <v>377</v>
      </c>
      <c r="F148" s="203" t="s">
        <v>307</v>
      </c>
      <c r="G148" s="204" t="s">
        <v>251</v>
      </c>
      <c r="H148" s="205">
        <v>1</v>
      </c>
      <c r="I148" s="206"/>
      <c r="J148" s="207">
        <f>ROUND(I148*H148,2)</f>
        <v>0</v>
      </c>
      <c r="K148" s="203" t="s">
        <v>19</v>
      </c>
      <c r="L148" s="43"/>
      <c r="M148" s="208" t="s">
        <v>19</v>
      </c>
      <c r="N148" s="209" t="s">
        <v>46</v>
      </c>
      <c r="O148" s="84"/>
      <c r="P148" s="210">
        <f>O148*H148</f>
        <v>0</v>
      </c>
      <c r="Q148" s="210">
        <v>0</v>
      </c>
      <c r="R148" s="210">
        <f>Q148*H148</f>
        <v>0</v>
      </c>
      <c r="S148" s="210">
        <v>0</v>
      </c>
      <c r="T148" s="210">
        <f>S148*H148</f>
        <v>0</v>
      </c>
      <c r="U148" s="211" t="s">
        <v>19</v>
      </c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2" t="s">
        <v>252</v>
      </c>
      <c r="AT148" s="212" t="s">
        <v>149</v>
      </c>
      <c r="AU148" s="212" t="s">
        <v>81</v>
      </c>
      <c r="AY148" s="16" t="s">
        <v>148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16" t="s">
        <v>153</v>
      </c>
      <c r="BK148" s="213">
        <f>ROUND(I148*H148,2)</f>
        <v>0</v>
      </c>
      <c r="BL148" s="16" t="s">
        <v>252</v>
      </c>
      <c r="BM148" s="212" t="s">
        <v>378</v>
      </c>
    </row>
    <row r="149" s="2" customFormat="1">
      <c r="A149" s="37"/>
      <c r="B149" s="38"/>
      <c r="C149" s="39"/>
      <c r="D149" s="214" t="s">
        <v>155</v>
      </c>
      <c r="E149" s="39"/>
      <c r="F149" s="215" t="s">
        <v>307</v>
      </c>
      <c r="G149" s="39"/>
      <c r="H149" s="39"/>
      <c r="I149" s="216"/>
      <c r="J149" s="39"/>
      <c r="K149" s="39"/>
      <c r="L149" s="43"/>
      <c r="M149" s="253"/>
      <c r="N149" s="254"/>
      <c r="O149" s="255"/>
      <c r="P149" s="255"/>
      <c r="Q149" s="255"/>
      <c r="R149" s="255"/>
      <c r="S149" s="255"/>
      <c r="T149" s="255"/>
      <c r="U149" s="256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155</v>
      </c>
      <c r="AU149" s="16" t="s">
        <v>81</v>
      </c>
    </row>
    <row r="150" s="2" customFormat="1" ht="6.96" customHeight="1">
      <c r="A150" s="37"/>
      <c r="B150" s="59"/>
      <c r="C150" s="60"/>
      <c r="D150" s="60"/>
      <c r="E150" s="60"/>
      <c r="F150" s="60"/>
      <c r="G150" s="60"/>
      <c r="H150" s="60"/>
      <c r="I150" s="60"/>
      <c r="J150" s="60"/>
      <c r="K150" s="60"/>
      <c r="L150" s="43"/>
      <c r="M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</row>
  </sheetData>
  <sheetProtection sheet="1" autoFilter="0" formatColumns="0" formatRows="0" objects="1" scenarios="1" spinCount="100000" saltValue="9HjfQvOuP5/WJliCbYp5ESRBUWNZTgPklC4yN7NZRnueVz6CywZRvpDKGfTAHQjH6vqpps5ivfYHy/YyuyugVQ==" hashValue="FIQQO+G/tAM2B0H4eFszcChHOgIwJJVUp45LbIFXPSutCZIFrGtnWKtbC4qsvE6MUuyxqtWDdhWmztT5DWP8bA==" algorithmName="SHA-512" password="CC35"/>
  <autoFilter ref="C84:K149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83</v>
      </c>
    </row>
    <row r="4" s="1" customFormat="1" ht="24.96" customHeight="1">
      <c r="B4" s="19"/>
      <c r="D4" s="130" t="s">
        <v>119</v>
      </c>
      <c r="L4" s="19"/>
      <c r="M4" s="131" t="s">
        <v>10</v>
      </c>
      <c r="AT4" s="16" t="s">
        <v>35</v>
      </c>
    </row>
    <row r="5" s="1" customFormat="1" ht="6.96" customHeight="1">
      <c r="B5" s="19"/>
      <c r="L5" s="19"/>
    </row>
    <row r="6" s="1" customFormat="1" ht="12" customHeight="1">
      <c r="B6" s="19"/>
      <c r="D6" s="132" t="s">
        <v>16</v>
      </c>
      <c r="L6" s="19"/>
    </row>
    <row r="7" s="1" customFormat="1" ht="16.5" customHeight="1">
      <c r="B7" s="19"/>
      <c r="E7" s="133" t="str">
        <f>'Rekapitulace stavby'!K6</f>
        <v>PTÚ Pardubice, Z3, zřízení přípojek pro náhradní zdroje</v>
      </c>
      <c r="F7" s="132"/>
      <c r="G7" s="132"/>
      <c r="H7" s="132"/>
      <c r="L7" s="19"/>
    </row>
    <row r="8" s="2" customFormat="1" ht="12" customHeight="1">
      <c r="A8" s="37"/>
      <c r="B8" s="43"/>
      <c r="C8" s="37"/>
      <c r="D8" s="132" t="s">
        <v>120</v>
      </c>
      <c r="E8" s="37"/>
      <c r="F8" s="37"/>
      <c r="G8" s="37"/>
      <c r="H8" s="37"/>
      <c r="I8" s="37"/>
      <c r="J8" s="37"/>
      <c r="K8" s="37"/>
      <c r="L8" s="13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5" t="s">
        <v>379</v>
      </c>
      <c r="F9" s="37"/>
      <c r="G9" s="37"/>
      <c r="H9" s="37"/>
      <c r="I9" s="37"/>
      <c r="J9" s="37"/>
      <c r="K9" s="37"/>
      <c r="L9" s="13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2" t="s">
        <v>18</v>
      </c>
      <c r="E11" s="37"/>
      <c r="F11" s="136" t="s">
        <v>19</v>
      </c>
      <c r="G11" s="37"/>
      <c r="H11" s="37"/>
      <c r="I11" s="132" t="s">
        <v>20</v>
      </c>
      <c r="J11" s="136" t="s">
        <v>19</v>
      </c>
      <c r="K11" s="37"/>
      <c r="L11" s="13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2" t="s">
        <v>21</v>
      </c>
      <c r="E12" s="37"/>
      <c r="F12" s="136" t="s">
        <v>22</v>
      </c>
      <c r="G12" s="37"/>
      <c r="H12" s="37"/>
      <c r="I12" s="132" t="s">
        <v>23</v>
      </c>
      <c r="J12" s="137" t="str">
        <f>'Rekapitulace stavby'!AN8</f>
        <v>2.5.2025</v>
      </c>
      <c r="K12" s="37"/>
      <c r="L12" s="13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2" t="s">
        <v>25</v>
      </c>
      <c r="E14" s="37"/>
      <c r="F14" s="37"/>
      <c r="G14" s="37"/>
      <c r="H14" s="37"/>
      <c r="I14" s="132" t="s">
        <v>26</v>
      </c>
      <c r="J14" s="136" t="s">
        <v>27</v>
      </c>
      <c r="K14" s="37"/>
      <c r="L14" s="13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6" t="s">
        <v>28</v>
      </c>
      <c r="F15" s="37"/>
      <c r="G15" s="37"/>
      <c r="H15" s="37"/>
      <c r="I15" s="132" t="s">
        <v>29</v>
      </c>
      <c r="J15" s="136" t="s">
        <v>30</v>
      </c>
      <c r="K15" s="37"/>
      <c r="L15" s="13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2" t="s">
        <v>31</v>
      </c>
      <c r="E17" s="37"/>
      <c r="F17" s="37"/>
      <c r="G17" s="37"/>
      <c r="H17" s="37"/>
      <c r="I17" s="132" t="s">
        <v>26</v>
      </c>
      <c r="J17" s="32" t="str">
        <f>'Rekapitulace stavby'!AN13</f>
        <v>Vyplň údaj</v>
      </c>
      <c r="K17" s="37"/>
      <c r="L17" s="13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6"/>
      <c r="G18" s="136"/>
      <c r="H18" s="136"/>
      <c r="I18" s="132" t="s">
        <v>29</v>
      </c>
      <c r="J18" s="32" t="str">
        <f>'Rekapitulace stavby'!AN14</f>
        <v>Vyplň údaj</v>
      </c>
      <c r="K18" s="37"/>
      <c r="L18" s="13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2" t="s">
        <v>33</v>
      </c>
      <c r="E20" s="37"/>
      <c r="F20" s="37"/>
      <c r="G20" s="37"/>
      <c r="H20" s="37"/>
      <c r="I20" s="132" t="s">
        <v>26</v>
      </c>
      <c r="J20" s="136" t="s">
        <v>19</v>
      </c>
      <c r="K20" s="37"/>
      <c r="L20" s="13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6" t="s">
        <v>34</v>
      </c>
      <c r="F21" s="37"/>
      <c r="G21" s="37"/>
      <c r="H21" s="37"/>
      <c r="I21" s="132" t="s">
        <v>29</v>
      </c>
      <c r="J21" s="136" t="s">
        <v>19</v>
      </c>
      <c r="K21" s="37"/>
      <c r="L21" s="13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2" t="s">
        <v>36</v>
      </c>
      <c r="E23" s="37"/>
      <c r="F23" s="37"/>
      <c r="G23" s="37"/>
      <c r="H23" s="37"/>
      <c r="I23" s="132" t="s">
        <v>26</v>
      </c>
      <c r="J23" s="136" t="s">
        <v>19</v>
      </c>
      <c r="K23" s="37"/>
      <c r="L23" s="13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6" t="s">
        <v>34</v>
      </c>
      <c r="F24" s="37"/>
      <c r="G24" s="37"/>
      <c r="H24" s="37"/>
      <c r="I24" s="132" t="s">
        <v>29</v>
      </c>
      <c r="J24" s="136" t="s">
        <v>19</v>
      </c>
      <c r="K24" s="37"/>
      <c r="L24" s="13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2" t="s">
        <v>37</v>
      </c>
      <c r="E26" s="37"/>
      <c r="F26" s="37"/>
      <c r="G26" s="37"/>
      <c r="H26" s="37"/>
      <c r="I26" s="37"/>
      <c r="J26" s="37"/>
      <c r="K26" s="37"/>
      <c r="L26" s="13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13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3" t="s">
        <v>39</v>
      </c>
      <c r="E30" s="37"/>
      <c r="F30" s="37"/>
      <c r="G30" s="37"/>
      <c r="H30" s="37"/>
      <c r="I30" s="37"/>
      <c r="J30" s="144">
        <f>ROUND(J84, 2)</f>
        <v>0</v>
      </c>
      <c r="K30" s="37"/>
      <c r="L30" s="13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2"/>
      <c r="E31" s="142"/>
      <c r="F31" s="142"/>
      <c r="G31" s="142"/>
      <c r="H31" s="142"/>
      <c r="I31" s="142"/>
      <c r="J31" s="142"/>
      <c r="K31" s="142"/>
      <c r="L31" s="13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5" t="s">
        <v>41</v>
      </c>
      <c r="G32" s="37"/>
      <c r="H32" s="37"/>
      <c r="I32" s="145" t="s">
        <v>40</v>
      </c>
      <c r="J32" s="145" t="s">
        <v>42</v>
      </c>
      <c r="K32" s="37"/>
      <c r="L32" s="13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6" t="s">
        <v>43</v>
      </c>
      <c r="E33" s="132" t="s">
        <v>44</v>
      </c>
      <c r="F33" s="147">
        <f>ROUND((SUM(BE84:BE137)),  2)</f>
        <v>0</v>
      </c>
      <c r="G33" s="37"/>
      <c r="H33" s="37"/>
      <c r="I33" s="148">
        <v>0.20999999999999999</v>
      </c>
      <c r="J33" s="147">
        <f>ROUND(((SUM(BE84:BE137))*I33),  2)</f>
        <v>0</v>
      </c>
      <c r="K33" s="37"/>
      <c r="L33" s="13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2" t="s">
        <v>45</v>
      </c>
      <c r="F34" s="147">
        <f>ROUND((SUM(BF84:BF137)),  2)</f>
        <v>0</v>
      </c>
      <c r="G34" s="37"/>
      <c r="H34" s="37"/>
      <c r="I34" s="148">
        <v>0.12</v>
      </c>
      <c r="J34" s="147">
        <f>ROUND(((SUM(BF84:BF137))*I34),  2)</f>
        <v>0</v>
      </c>
      <c r="K34" s="37"/>
      <c r="L34" s="13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32" t="s">
        <v>43</v>
      </c>
      <c r="E35" s="132" t="s">
        <v>46</v>
      </c>
      <c r="F35" s="147">
        <f>ROUND((SUM(BG84:BG137)),  2)</f>
        <v>0</v>
      </c>
      <c r="G35" s="37"/>
      <c r="H35" s="37"/>
      <c r="I35" s="148">
        <v>0.20999999999999999</v>
      </c>
      <c r="J35" s="147">
        <f>0</f>
        <v>0</v>
      </c>
      <c r="K35" s="37"/>
      <c r="L35" s="13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2" t="s">
        <v>47</v>
      </c>
      <c r="F36" s="147">
        <f>ROUND((SUM(BH84:BH137)),  2)</f>
        <v>0</v>
      </c>
      <c r="G36" s="37"/>
      <c r="H36" s="37"/>
      <c r="I36" s="148">
        <v>0.12</v>
      </c>
      <c r="J36" s="147">
        <f>0</f>
        <v>0</v>
      </c>
      <c r="K36" s="37"/>
      <c r="L36" s="13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2" t="s">
        <v>48</v>
      </c>
      <c r="F37" s="147">
        <f>ROUND((SUM(BI84:BI137)),  2)</f>
        <v>0</v>
      </c>
      <c r="G37" s="37"/>
      <c r="H37" s="37"/>
      <c r="I37" s="148">
        <v>0</v>
      </c>
      <c r="J37" s="147">
        <f>0</f>
        <v>0</v>
      </c>
      <c r="K37" s="37"/>
      <c r="L37" s="13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122</v>
      </c>
      <c r="D45" s="39"/>
      <c r="E45" s="39"/>
      <c r="F45" s="39"/>
      <c r="G45" s="39"/>
      <c r="H45" s="39"/>
      <c r="I45" s="39"/>
      <c r="J45" s="39"/>
      <c r="K45" s="39"/>
      <c r="L45" s="134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60" t="str">
        <f>E7</f>
        <v>PTÚ Pardubice, Z3, zřízení přípojek pro náhradní zdroje</v>
      </c>
      <c r="F48" s="31"/>
      <c r="G48" s="31"/>
      <c r="H48" s="31"/>
      <c r="I48" s="39"/>
      <c r="J48" s="39"/>
      <c r="K48" s="39"/>
      <c r="L48" s="13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120</v>
      </c>
      <c r="D49" s="39"/>
      <c r="E49" s="39"/>
      <c r="F49" s="39"/>
      <c r="G49" s="39"/>
      <c r="H49" s="39"/>
      <c r="I49" s="39"/>
      <c r="J49" s="39"/>
      <c r="K49" s="39"/>
      <c r="L49" s="13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9" t="str">
        <f>E9</f>
        <v>04 - VD Klavary</v>
      </c>
      <c r="F50" s="39"/>
      <c r="G50" s="39"/>
      <c r="H50" s="39"/>
      <c r="I50" s="39"/>
      <c r="J50" s="39"/>
      <c r="K50" s="39"/>
      <c r="L50" s="13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4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PTÚ Pardubice</v>
      </c>
      <c r="G52" s="39"/>
      <c r="H52" s="39"/>
      <c r="I52" s="31" t="s">
        <v>23</v>
      </c>
      <c r="J52" s="72" t="str">
        <f>IF(J12="","",J12)</f>
        <v>2.5.2025</v>
      </c>
      <c r="K52" s="39"/>
      <c r="L52" s="13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Povodí Labe, státní podnik</v>
      </c>
      <c r="G54" s="39"/>
      <c r="H54" s="39"/>
      <c r="I54" s="31" t="s">
        <v>33</v>
      </c>
      <c r="J54" s="35" t="str">
        <f>E21</f>
        <v xml:space="preserve"> </v>
      </c>
      <c r="K54" s="39"/>
      <c r="L54" s="13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 xml:space="preserve"> </v>
      </c>
      <c r="K55" s="39"/>
      <c r="L55" s="13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1" t="s">
        <v>123</v>
      </c>
      <c r="D57" s="162"/>
      <c r="E57" s="162"/>
      <c r="F57" s="162"/>
      <c r="G57" s="162"/>
      <c r="H57" s="162"/>
      <c r="I57" s="162"/>
      <c r="J57" s="163" t="s">
        <v>124</v>
      </c>
      <c r="K57" s="162"/>
      <c r="L57" s="13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4" t="s">
        <v>71</v>
      </c>
      <c r="D59" s="39"/>
      <c r="E59" s="39"/>
      <c r="F59" s="39"/>
      <c r="G59" s="39"/>
      <c r="H59" s="39"/>
      <c r="I59" s="39"/>
      <c r="J59" s="102">
        <f>J84</f>
        <v>0</v>
      </c>
      <c r="K59" s="39"/>
      <c r="L59" s="13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125</v>
      </c>
    </row>
    <row r="60" hidden="1" s="9" customFormat="1" ht="24.96" customHeight="1">
      <c r="A60" s="9"/>
      <c r="B60" s="165"/>
      <c r="C60" s="166"/>
      <c r="D60" s="167" t="s">
        <v>126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128</v>
      </c>
      <c r="E61" s="174"/>
      <c r="F61" s="174"/>
      <c r="G61" s="174"/>
      <c r="H61" s="174"/>
      <c r="I61" s="174"/>
      <c r="J61" s="175">
        <f>J90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9" customFormat="1" ht="24.96" customHeight="1">
      <c r="A62" s="9"/>
      <c r="B62" s="165"/>
      <c r="C62" s="166"/>
      <c r="D62" s="167" t="s">
        <v>129</v>
      </c>
      <c r="E62" s="168"/>
      <c r="F62" s="168"/>
      <c r="G62" s="168"/>
      <c r="H62" s="168"/>
      <c r="I62" s="168"/>
      <c r="J62" s="169">
        <f>J93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9" customFormat="1" ht="24.96" customHeight="1">
      <c r="A63" s="9"/>
      <c r="B63" s="165"/>
      <c r="C63" s="166"/>
      <c r="D63" s="167" t="s">
        <v>130</v>
      </c>
      <c r="E63" s="168"/>
      <c r="F63" s="168"/>
      <c r="G63" s="168"/>
      <c r="H63" s="168"/>
      <c r="I63" s="168"/>
      <c r="J63" s="169">
        <f>J102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9" customFormat="1" ht="24.96" customHeight="1">
      <c r="A64" s="9"/>
      <c r="B64" s="165"/>
      <c r="C64" s="166"/>
      <c r="D64" s="167" t="s">
        <v>131</v>
      </c>
      <c r="E64" s="168"/>
      <c r="F64" s="168"/>
      <c r="G64" s="168"/>
      <c r="H64" s="168"/>
      <c r="I64" s="168"/>
      <c r="J64" s="169">
        <f>J107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3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 s="2" customFormat="1" ht="6.96" customHeight="1">
      <c r="A66" s="37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hidden="1"/>
    <row r="68" hidden="1"/>
    <row r="69" hidden="1"/>
    <row r="70" s="2" customFormat="1" ht="6.96" customHeight="1">
      <c r="A70" s="37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132</v>
      </c>
      <c r="D71" s="39"/>
      <c r="E71" s="39"/>
      <c r="F71" s="39"/>
      <c r="G71" s="39"/>
      <c r="H71" s="39"/>
      <c r="I71" s="39"/>
      <c r="J71" s="39"/>
      <c r="K71" s="39"/>
      <c r="L71" s="13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3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60" t="str">
        <f>E7</f>
        <v>PTÚ Pardubice, Z3, zřízení přípojek pro náhradní zdroje</v>
      </c>
      <c r="F74" s="31"/>
      <c r="G74" s="31"/>
      <c r="H74" s="31"/>
      <c r="I74" s="39"/>
      <c r="J74" s="39"/>
      <c r="K74" s="39"/>
      <c r="L74" s="13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120</v>
      </c>
      <c r="D75" s="39"/>
      <c r="E75" s="39"/>
      <c r="F75" s="39"/>
      <c r="G75" s="39"/>
      <c r="H75" s="39"/>
      <c r="I75" s="39"/>
      <c r="J75" s="39"/>
      <c r="K75" s="39"/>
      <c r="L75" s="13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69" t="str">
        <f>E9</f>
        <v>04 - VD Klavary</v>
      </c>
      <c r="F76" s="39"/>
      <c r="G76" s="39"/>
      <c r="H76" s="39"/>
      <c r="I76" s="39"/>
      <c r="J76" s="39"/>
      <c r="K76" s="39"/>
      <c r="L76" s="13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21</v>
      </c>
      <c r="D78" s="39"/>
      <c r="E78" s="39"/>
      <c r="F78" s="26" t="str">
        <f>F12</f>
        <v xml:space="preserve"> PTÚ Pardubice</v>
      </c>
      <c r="G78" s="39"/>
      <c r="H78" s="39"/>
      <c r="I78" s="31" t="s">
        <v>23</v>
      </c>
      <c r="J78" s="72" t="str">
        <f>IF(J12="","",J12)</f>
        <v>2.5.2025</v>
      </c>
      <c r="K78" s="39"/>
      <c r="L78" s="13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25</v>
      </c>
      <c r="D80" s="39"/>
      <c r="E80" s="39"/>
      <c r="F80" s="26" t="str">
        <f>E15</f>
        <v>Povodí Labe, státní podnik</v>
      </c>
      <c r="G80" s="39"/>
      <c r="H80" s="39"/>
      <c r="I80" s="31" t="s">
        <v>33</v>
      </c>
      <c r="J80" s="35" t="str">
        <f>E21</f>
        <v xml:space="preserve"> </v>
      </c>
      <c r="K80" s="39"/>
      <c r="L80" s="13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31</v>
      </c>
      <c r="D81" s="39"/>
      <c r="E81" s="39"/>
      <c r="F81" s="26" t="str">
        <f>IF(E18="","",E18)</f>
        <v>Vyplň údaj</v>
      </c>
      <c r="G81" s="39"/>
      <c r="H81" s="39"/>
      <c r="I81" s="31" t="s">
        <v>36</v>
      </c>
      <c r="J81" s="35" t="str">
        <f>E24</f>
        <v xml:space="preserve"> </v>
      </c>
      <c r="K81" s="39"/>
      <c r="L81" s="13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0.32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11" customFormat="1" ht="29.28" customHeight="1">
      <c r="A83" s="177"/>
      <c r="B83" s="178"/>
      <c r="C83" s="179" t="s">
        <v>133</v>
      </c>
      <c r="D83" s="180" t="s">
        <v>58</v>
      </c>
      <c r="E83" s="180" t="s">
        <v>54</v>
      </c>
      <c r="F83" s="180" t="s">
        <v>55</v>
      </c>
      <c r="G83" s="180" t="s">
        <v>134</v>
      </c>
      <c r="H83" s="180" t="s">
        <v>135</v>
      </c>
      <c r="I83" s="180" t="s">
        <v>136</v>
      </c>
      <c r="J83" s="180" t="s">
        <v>124</v>
      </c>
      <c r="K83" s="181" t="s">
        <v>137</v>
      </c>
      <c r="L83" s="182"/>
      <c r="M83" s="92" t="s">
        <v>19</v>
      </c>
      <c r="N83" s="93" t="s">
        <v>43</v>
      </c>
      <c r="O83" s="93" t="s">
        <v>138</v>
      </c>
      <c r="P83" s="93" t="s">
        <v>139</v>
      </c>
      <c r="Q83" s="93" t="s">
        <v>140</v>
      </c>
      <c r="R83" s="93" t="s">
        <v>141</v>
      </c>
      <c r="S83" s="93" t="s">
        <v>142</v>
      </c>
      <c r="T83" s="93" t="s">
        <v>143</v>
      </c>
      <c r="U83" s="94" t="s">
        <v>144</v>
      </c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7"/>
      <c r="B84" s="38"/>
      <c r="C84" s="99" t="s">
        <v>145</v>
      </c>
      <c r="D84" s="39"/>
      <c r="E84" s="39"/>
      <c r="F84" s="39"/>
      <c r="G84" s="39"/>
      <c r="H84" s="39"/>
      <c r="I84" s="39"/>
      <c r="J84" s="183">
        <f>BK84</f>
        <v>0</v>
      </c>
      <c r="K84" s="39"/>
      <c r="L84" s="43"/>
      <c r="M84" s="95"/>
      <c r="N84" s="184"/>
      <c r="O84" s="96"/>
      <c r="P84" s="185">
        <f>P85+P93+P102+P107</f>
        <v>0</v>
      </c>
      <c r="Q84" s="96"/>
      <c r="R84" s="185">
        <f>R85+R93+R102+R107</f>
        <v>0</v>
      </c>
      <c r="S84" s="96"/>
      <c r="T84" s="185">
        <f>T85+T93+T102+T107</f>
        <v>0</v>
      </c>
      <c r="U84" s="9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72</v>
      </c>
      <c r="AU84" s="16" t="s">
        <v>125</v>
      </c>
      <c r="BK84" s="186">
        <f>BK85+BK93+BK102+BK107</f>
        <v>0</v>
      </c>
    </row>
    <row r="85" s="12" customFormat="1" ht="25.92" customHeight="1">
      <c r="A85" s="12"/>
      <c r="B85" s="187"/>
      <c r="C85" s="188"/>
      <c r="D85" s="189" t="s">
        <v>72</v>
      </c>
      <c r="E85" s="190" t="s">
        <v>146</v>
      </c>
      <c r="F85" s="190" t="s">
        <v>147</v>
      </c>
      <c r="G85" s="188"/>
      <c r="H85" s="188"/>
      <c r="I85" s="191"/>
      <c r="J85" s="192">
        <f>BK85</f>
        <v>0</v>
      </c>
      <c r="K85" s="188"/>
      <c r="L85" s="193"/>
      <c r="M85" s="194"/>
      <c r="N85" s="195"/>
      <c r="O85" s="195"/>
      <c r="P85" s="196">
        <f>P86+SUM(P87:P90)</f>
        <v>0</v>
      </c>
      <c r="Q85" s="195"/>
      <c r="R85" s="196">
        <f>R86+SUM(R87:R90)</f>
        <v>0</v>
      </c>
      <c r="S85" s="195"/>
      <c r="T85" s="196">
        <f>T86+SUM(T87:T90)</f>
        <v>0</v>
      </c>
      <c r="U85" s="197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8" t="s">
        <v>81</v>
      </c>
      <c r="AT85" s="199" t="s">
        <v>72</v>
      </c>
      <c r="AU85" s="199" t="s">
        <v>73</v>
      </c>
      <c r="AY85" s="198" t="s">
        <v>148</v>
      </c>
      <c r="BK85" s="200">
        <f>BK86+SUM(BK87:BK90)</f>
        <v>0</v>
      </c>
    </row>
    <row r="86" s="2" customFormat="1" ht="24.15" customHeight="1">
      <c r="A86" s="37"/>
      <c r="B86" s="38"/>
      <c r="C86" s="201" t="s">
        <v>81</v>
      </c>
      <c r="D86" s="201" t="s">
        <v>149</v>
      </c>
      <c r="E86" s="202" t="s">
        <v>150</v>
      </c>
      <c r="F86" s="203" t="s">
        <v>151</v>
      </c>
      <c r="G86" s="204" t="s">
        <v>152</v>
      </c>
      <c r="H86" s="205">
        <v>1</v>
      </c>
      <c r="I86" s="206"/>
      <c r="J86" s="207">
        <f>ROUND(I86*H86,2)</f>
        <v>0</v>
      </c>
      <c r="K86" s="203" t="s">
        <v>19</v>
      </c>
      <c r="L86" s="43"/>
      <c r="M86" s="208" t="s">
        <v>19</v>
      </c>
      <c r="N86" s="209" t="s">
        <v>46</v>
      </c>
      <c r="O86" s="84"/>
      <c r="P86" s="210">
        <f>O86*H86</f>
        <v>0</v>
      </c>
      <c r="Q86" s="210">
        <v>0</v>
      </c>
      <c r="R86" s="210">
        <f>Q86*H86</f>
        <v>0</v>
      </c>
      <c r="S86" s="210">
        <v>0</v>
      </c>
      <c r="T86" s="210">
        <f>S86*H86</f>
        <v>0</v>
      </c>
      <c r="U86" s="211" t="s">
        <v>19</v>
      </c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12" t="s">
        <v>153</v>
      </c>
      <c r="AT86" s="212" t="s">
        <v>149</v>
      </c>
      <c r="AU86" s="212" t="s">
        <v>81</v>
      </c>
      <c r="AY86" s="16" t="s">
        <v>148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16" t="s">
        <v>153</v>
      </c>
      <c r="BK86" s="213">
        <f>ROUND(I86*H86,2)</f>
        <v>0</v>
      </c>
      <c r="BL86" s="16" t="s">
        <v>153</v>
      </c>
      <c r="BM86" s="212" t="s">
        <v>380</v>
      </c>
    </row>
    <row r="87" s="2" customFormat="1">
      <c r="A87" s="37"/>
      <c r="B87" s="38"/>
      <c r="C87" s="39"/>
      <c r="D87" s="214" t="s">
        <v>155</v>
      </c>
      <c r="E87" s="39"/>
      <c r="F87" s="215" t="s">
        <v>151</v>
      </c>
      <c r="G87" s="39"/>
      <c r="H87" s="39"/>
      <c r="I87" s="216"/>
      <c r="J87" s="39"/>
      <c r="K87" s="39"/>
      <c r="L87" s="43"/>
      <c r="M87" s="217"/>
      <c r="N87" s="218"/>
      <c r="O87" s="84"/>
      <c r="P87" s="84"/>
      <c r="Q87" s="84"/>
      <c r="R87" s="84"/>
      <c r="S87" s="84"/>
      <c r="T87" s="84"/>
      <c r="U87" s="85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155</v>
      </c>
      <c r="AU87" s="16" t="s">
        <v>81</v>
      </c>
    </row>
    <row r="88" s="2" customFormat="1" ht="55.5" customHeight="1">
      <c r="A88" s="37"/>
      <c r="B88" s="38"/>
      <c r="C88" s="201" t="s">
        <v>83</v>
      </c>
      <c r="D88" s="201" t="s">
        <v>149</v>
      </c>
      <c r="E88" s="202" t="s">
        <v>156</v>
      </c>
      <c r="F88" s="203" t="s">
        <v>157</v>
      </c>
      <c r="G88" s="204" t="s">
        <v>152</v>
      </c>
      <c r="H88" s="205">
        <v>1</v>
      </c>
      <c r="I88" s="206"/>
      <c r="J88" s="207">
        <f>ROUND(I88*H88,2)</f>
        <v>0</v>
      </c>
      <c r="K88" s="203" t="s">
        <v>19</v>
      </c>
      <c r="L88" s="43"/>
      <c r="M88" s="208" t="s">
        <v>19</v>
      </c>
      <c r="N88" s="209" t="s">
        <v>46</v>
      </c>
      <c r="O88" s="84"/>
      <c r="P88" s="210">
        <f>O88*H88</f>
        <v>0</v>
      </c>
      <c r="Q88" s="210">
        <v>0</v>
      </c>
      <c r="R88" s="210">
        <f>Q88*H88</f>
        <v>0</v>
      </c>
      <c r="S88" s="210">
        <v>0</v>
      </c>
      <c r="T88" s="210">
        <f>S88*H88</f>
        <v>0</v>
      </c>
      <c r="U88" s="211" t="s">
        <v>19</v>
      </c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2" t="s">
        <v>153</v>
      </c>
      <c r="AT88" s="212" t="s">
        <v>149</v>
      </c>
      <c r="AU88" s="212" t="s">
        <v>81</v>
      </c>
      <c r="AY88" s="16" t="s">
        <v>148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16" t="s">
        <v>153</v>
      </c>
      <c r="BK88" s="213">
        <f>ROUND(I88*H88,2)</f>
        <v>0</v>
      </c>
      <c r="BL88" s="16" t="s">
        <v>153</v>
      </c>
      <c r="BM88" s="212" t="s">
        <v>381</v>
      </c>
    </row>
    <row r="89" s="2" customFormat="1">
      <c r="A89" s="37"/>
      <c r="B89" s="38"/>
      <c r="C89" s="39"/>
      <c r="D89" s="214" t="s">
        <v>155</v>
      </c>
      <c r="E89" s="39"/>
      <c r="F89" s="215" t="s">
        <v>157</v>
      </c>
      <c r="G89" s="39"/>
      <c r="H89" s="39"/>
      <c r="I89" s="216"/>
      <c r="J89" s="39"/>
      <c r="K89" s="39"/>
      <c r="L89" s="43"/>
      <c r="M89" s="217"/>
      <c r="N89" s="218"/>
      <c r="O89" s="84"/>
      <c r="P89" s="84"/>
      <c r="Q89" s="84"/>
      <c r="R89" s="84"/>
      <c r="S89" s="84"/>
      <c r="T89" s="84"/>
      <c r="U89" s="85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155</v>
      </c>
      <c r="AU89" s="16" t="s">
        <v>81</v>
      </c>
    </row>
    <row r="90" s="12" customFormat="1" ht="22.8" customHeight="1">
      <c r="A90" s="12"/>
      <c r="B90" s="187"/>
      <c r="C90" s="188"/>
      <c r="D90" s="189" t="s">
        <v>72</v>
      </c>
      <c r="E90" s="219" t="s">
        <v>179</v>
      </c>
      <c r="F90" s="219" t="s">
        <v>180</v>
      </c>
      <c r="G90" s="188"/>
      <c r="H90" s="188"/>
      <c r="I90" s="191"/>
      <c r="J90" s="220">
        <f>BK90</f>
        <v>0</v>
      </c>
      <c r="K90" s="188"/>
      <c r="L90" s="193"/>
      <c r="M90" s="194"/>
      <c r="N90" s="195"/>
      <c r="O90" s="195"/>
      <c r="P90" s="196">
        <f>SUM(P91:P92)</f>
        <v>0</v>
      </c>
      <c r="Q90" s="195"/>
      <c r="R90" s="196">
        <f>SUM(R91:R92)</f>
        <v>0</v>
      </c>
      <c r="S90" s="195"/>
      <c r="T90" s="196">
        <f>SUM(T91:T92)</f>
        <v>0</v>
      </c>
      <c r="U90" s="197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8" t="s">
        <v>81</v>
      </c>
      <c r="AT90" s="199" t="s">
        <v>72</v>
      </c>
      <c r="AU90" s="199" t="s">
        <v>81</v>
      </c>
      <c r="AY90" s="198" t="s">
        <v>148</v>
      </c>
      <c r="BK90" s="200">
        <f>SUM(BK91:BK92)</f>
        <v>0</v>
      </c>
    </row>
    <row r="91" s="2" customFormat="1" ht="33" customHeight="1">
      <c r="A91" s="37"/>
      <c r="B91" s="38"/>
      <c r="C91" s="201" t="s">
        <v>159</v>
      </c>
      <c r="D91" s="201" t="s">
        <v>149</v>
      </c>
      <c r="E91" s="202" t="s">
        <v>182</v>
      </c>
      <c r="F91" s="203" t="s">
        <v>183</v>
      </c>
      <c r="G91" s="204" t="s">
        <v>184</v>
      </c>
      <c r="H91" s="205">
        <v>0.5</v>
      </c>
      <c r="I91" s="206"/>
      <c r="J91" s="207">
        <f>ROUND(I91*H91,2)</f>
        <v>0</v>
      </c>
      <c r="K91" s="203" t="s">
        <v>19</v>
      </c>
      <c r="L91" s="43"/>
      <c r="M91" s="208" t="s">
        <v>19</v>
      </c>
      <c r="N91" s="209" t="s">
        <v>46</v>
      </c>
      <c r="O91" s="84"/>
      <c r="P91" s="210">
        <f>O91*H91</f>
        <v>0</v>
      </c>
      <c r="Q91" s="210">
        <v>0</v>
      </c>
      <c r="R91" s="210">
        <f>Q91*H91</f>
        <v>0</v>
      </c>
      <c r="S91" s="210">
        <v>0</v>
      </c>
      <c r="T91" s="210">
        <f>S91*H91</f>
        <v>0</v>
      </c>
      <c r="U91" s="211" t="s">
        <v>19</v>
      </c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2" t="s">
        <v>153</v>
      </c>
      <c r="AT91" s="212" t="s">
        <v>149</v>
      </c>
      <c r="AU91" s="212" t="s">
        <v>83</v>
      </c>
      <c r="AY91" s="16" t="s">
        <v>148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6" t="s">
        <v>153</v>
      </c>
      <c r="BK91" s="213">
        <f>ROUND(I91*H91,2)</f>
        <v>0</v>
      </c>
      <c r="BL91" s="16" t="s">
        <v>153</v>
      </c>
      <c r="BM91" s="212" t="s">
        <v>382</v>
      </c>
    </row>
    <row r="92" s="2" customFormat="1">
      <c r="A92" s="37"/>
      <c r="B92" s="38"/>
      <c r="C92" s="39"/>
      <c r="D92" s="214" t="s">
        <v>155</v>
      </c>
      <c r="E92" s="39"/>
      <c r="F92" s="215" t="s">
        <v>183</v>
      </c>
      <c r="G92" s="39"/>
      <c r="H92" s="39"/>
      <c r="I92" s="216"/>
      <c r="J92" s="39"/>
      <c r="K92" s="39"/>
      <c r="L92" s="43"/>
      <c r="M92" s="217"/>
      <c r="N92" s="218"/>
      <c r="O92" s="84"/>
      <c r="P92" s="84"/>
      <c r="Q92" s="84"/>
      <c r="R92" s="84"/>
      <c r="S92" s="84"/>
      <c r="T92" s="84"/>
      <c r="U92" s="85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155</v>
      </c>
      <c r="AU92" s="16" t="s">
        <v>83</v>
      </c>
    </row>
    <row r="93" s="12" customFormat="1" ht="25.92" customHeight="1">
      <c r="A93" s="12"/>
      <c r="B93" s="187"/>
      <c r="C93" s="188"/>
      <c r="D93" s="189" t="s">
        <v>72</v>
      </c>
      <c r="E93" s="190" t="s">
        <v>186</v>
      </c>
      <c r="F93" s="190" t="s">
        <v>187</v>
      </c>
      <c r="G93" s="188"/>
      <c r="H93" s="188"/>
      <c r="I93" s="191"/>
      <c r="J93" s="192">
        <f>BK93</f>
        <v>0</v>
      </c>
      <c r="K93" s="188"/>
      <c r="L93" s="193"/>
      <c r="M93" s="194"/>
      <c r="N93" s="195"/>
      <c r="O93" s="195"/>
      <c r="P93" s="196">
        <f>SUM(P94:P101)</f>
        <v>0</v>
      </c>
      <c r="Q93" s="195"/>
      <c r="R93" s="196">
        <f>SUM(R94:R101)</f>
        <v>0</v>
      </c>
      <c r="S93" s="195"/>
      <c r="T93" s="196">
        <f>SUM(T94:T101)</f>
        <v>0</v>
      </c>
      <c r="U93" s="197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8" t="s">
        <v>83</v>
      </c>
      <c r="AT93" s="199" t="s">
        <v>72</v>
      </c>
      <c r="AU93" s="199" t="s">
        <v>73</v>
      </c>
      <c r="AY93" s="198" t="s">
        <v>148</v>
      </c>
      <c r="BK93" s="200">
        <f>SUM(BK94:BK101)</f>
        <v>0</v>
      </c>
    </row>
    <row r="94" s="2" customFormat="1" ht="24.15" customHeight="1">
      <c r="A94" s="37"/>
      <c r="B94" s="38"/>
      <c r="C94" s="201" t="s">
        <v>153</v>
      </c>
      <c r="D94" s="201" t="s">
        <v>149</v>
      </c>
      <c r="E94" s="202" t="s">
        <v>188</v>
      </c>
      <c r="F94" s="203" t="s">
        <v>189</v>
      </c>
      <c r="G94" s="204" t="s">
        <v>173</v>
      </c>
      <c r="H94" s="205">
        <v>16</v>
      </c>
      <c r="I94" s="206"/>
      <c r="J94" s="207">
        <f>ROUND(I94*H94,2)</f>
        <v>0</v>
      </c>
      <c r="K94" s="203" t="s">
        <v>19</v>
      </c>
      <c r="L94" s="43"/>
      <c r="M94" s="208" t="s">
        <v>19</v>
      </c>
      <c r="N94" s="209" t="s">
        <v>46</v>
      </c>
      <c r="O94" s="84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0">
        <f>S94*H94</f>
        <v>0</v>
      </c>
      <c r="U94" s="211" t="s">
        <v>19</v>
      </c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2" t="s">
        <v>190</v>
      </c>
      <c r="AT94" s="212" t="s">
        <v>149</v>
      </c>
      <c r="AU94" s="212" t="s">
        <v>81</v>
      </c>
      <c r="AY94" s="16" t="s">
        <v>148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6" t="s">
        <v>153</v>
      </c>
      <c r="BK94" s="213">
        <f>ROUND(I94*H94,2)</f>
        <v>0</v>
      </c>
      <c r="BL94" s="16" t="s">
        <v>190</v>
      </c>
      <c r="BM94" s="212" t="s">
        <v>383</v>
      </c>
    </row>
    <row r="95" s="2" customFormat="1">
      <c r="A95" s="37"/>
      <c r="B95" s="38"/>
      <c r="C95" s="39"/>
      <c r="D95" s="214" t="s">
        <v>155</v>
      </c>
      <c r="E95" s="39"/>
      <c r="F95" s="215" t="s">
        <v>189</v>
      </c>
      <c r="G95" s="39"/>
      <c r="H95" s="39"/>
      <c r="I95" s="216"/>
      <c r="J95" s="39"/>
      <c r="K95" s="39"/>
      <c r="L95" s="43"/>
      <c r="M95" s="217"/>
      <c r="N95" s="218"/>
      <c r="O95" s="84"/>
      <c r="P95" s="84"/>
      <c r="Q95" s="84"/>
      <c r="R95" s="84"/>
      <c r="S95" s="84"/>
      <c r="T95" s="84"/>
      <c r="U95" s="85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155</v>
      </c>
      <c r="AU95" s="16" t="s">
        <v>81</v>
      </c>
    </row>
    <row r="96" s="2" customFormat="1" ht="24.15" customHeight="1">
      <c r="A96" s="37"/>
      <c r="B96" s="38"/>
      <c r="C96" s="221" t="s">
        <v>170</v>
      </c>
      <c r="D96" s="221" t="s">
        <v>165</v>
      </c>
      <c r="E96" s="222" t="s">
        <v>193</v>
      </c>
      <c r="F96" s="223" t="s">
        <v>194</v>
      </c>
      <c r="G96" s="224" t="s">
        <v>173</v>
      </c>
      <c r="H96" s="225">
        <v>16</v>
      </c>
      <c r="I96" s="226"/>
      <c r="J96" s="227">
        <f>ROUND(I96*H96,2)</f>
        <v>0</v>
      </c>
      <c r="K96" s="223" t="s">
        <v>19</v>
      </c>
      <c r="L96" s="228"/>
      <c r="M96" s="229" t="s">
        <v>19</v>
      </c>
      <c r="N96" s="230" t="s">
        <v>46</v>
      </c>
      <c r="O96" s="84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0">
        <f>S96*H96</f>
        <v>0</v>
      </c>
      <c r="U96" s="211" t="s">
        <v>19</v>
      </c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2" t="s">
        <v>195</v>
      </c>
      <c r="AT96" s="212" t="s">
        <v>165</v>
      </c>
      <c r="AU96" s="212" t="s">
        <v>81</v>
      </c>
      <c r="AY96" s="16" t="s">
        <v>148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6" t="s">
        <v>153</v>
      </c>
      <c r="BK96" s="213">
        <f>ROUND(I96*H96,2)</f>
        <v>0</v>
      </c>
      <c r="BL96" s="16" t="s">
        <v>190</v>
      </c>
      <c r="BM96" s="212" t="s">
        <v>384</v>
      </c>
    </row>
    <row r="97" s="2" customFormat="1">
      <c r="A97" s="37"/>
      <c r="B97" s="38"/>
      <c r="C97" s="39"/>
      <c r="D97" s="214" t="s">
        <v>155</v>
      </c>
      <c r="E97" s="39"/>
      <c r="F97" s="215" t="s">
        <v>194</v>
      </c>
      <c r="G97" s="39"/>
      <c r="H97" s="39"/>
      <c r="I97" s="216"/>
      <c r="J97" s="39"/>
      <c r="K97" s="39"/>
      <c r="L97" s="43"/>
      <c r="M97" s="217"/>
      <c r="N97" s="218"/>
      <c r="O97" s="84"/>
      <c r="P97" s="84"/>
      <c r="Q97" s="84"/>
      <c r="R97" s="84"/>
      <c r="S97" s="84"/>
      <c r="T97" s="84"/>
      <c r="U97" s="85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155</v>
      </c>
      <c r="AU97" s="16" t="s">
        <v>81</v>
      </c>
    </row>
    <row r="98" s="2" customFormat="1" ht="16.5" customHeight="1">
      <c r="A98" s="37"/>
      <c r="B98" s="38"/>
      <c r="C98" s="201" t="s">
        <v>175</v>
      </c>
      <c r="D98" s="201" t="s">
        <v>149</v>
      </c>
      <c r="E98" s="202" t="s">
        <v>197</v>
      </c>
      <c r="F98" s="203" t="s">
        <v>385</v>
      </c>
      <c r="G98" s="204" t="s">
        <v>163</v>
      </c>
      <c r="H98" s="205">
        <v>1</v>
      </c>
      <c r="I98" s="206"/>
      <c r="J98" s="207">
        <f>ROUND(I98*H98,2)</f>
        <v>0</v>
      </c>
      <c r="K98" s="203" t="s">
        <v>19</v>
      </c>
      <c r="L98" s="43"/>
      <c r="M98" s="208" t="s">
        <v>19</v>
      </c>
      <c r="N98" s="209" t="s">
        <v>46</v>
      </c>
      <c r="O98" s="84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0">
        <f>S98*H98</f>
        <v>0</v>
      </c>
      <c r="U98" s="211" t="s">
        <v>19</v>
      </c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2" t="s">
        <v>190</v>
      </c>
      <c r="AT98" s="212" t="s">
        <v>149</v>
      </c>
      <c r="AU98" s="212" t="s">
        <v>81</v>
      </c>
      <c r="AY98" s="16" t="s">
        <v>148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6" t="s">
        <v>153</v>
      </c>
      <c r="BK98" s="213">
        <f>ROUND(I98*H98,2)</f>
        <v>0</v>
      </c>
      <c r="BL98" s="16" t="s">
        <v>190</v>
      </c>
      <c r="BM98" s="212" t="s">
        <v>386</v>
      </c>
    </row>
    <row r="99" s="2" customFormat="1">
      <c r="A99" s="37"/>
      <c r="B99" s="38"/>
      <c r="C99" s="39"/>
      <c r="D99" s="214" t="s">
        <v>155</v>
      </c>
      <c r="E99" s="39"/>
      <c r="F99" s="215" t="s">
        <v>385</v>
      </c>
      <c r="G99" s="39"/>
      <c r="H99" s="39"/>
      <c r="I99" s="216"/>
      <c r="J99" s="39"/>
      <c r="K99" s="39"/>
      <c r="L99" s="43"/>
      <c r="M99" s="217"/>
      <c r="N99" s="218"/>
      <c r="O99" s="84"/>
      <c r="P99" s="84"/>
      <c r="Q99" s="84"/>
      <c r="R99" s="84"/>
      <c r="S99" s="84"/>
      <c r="T99" s="84"/>
      <c r="U99" s="85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155</v>
      </c>
      <c r="AU99" s="16" t="s">
        <v>81</v>
      </c>
    </row>
    <row r="100" s="2" customFormat="1" ht="44.25" customHeight="1">
      <c r="A100" s="37"/>
      <c r="B100" s="38"/>
      <c r="C100" s="201" t="s">
        <v>181</v>
      </c>
      <c r="D100" s="201" t="s">
        <v>149</v>
      </c>
      <c r="E100" s="202" t="s">
        <v>200</v>
      </c>
      <c r="F100" s="203" t="s">
        <v>201</v>
      </c>
      <c r="G100" s="204" t="s">
        <v>184</v>
      </c>
      <c r="H100" s="205">
        <v>0.051999999999999998</v>
      </c>
      <c r="I100" s="206"/>
      <c r="J100" s="207">
        <f>ROUND(I100*H100,2)</f>
        <v>0</v>
      </c>
      <c r="K100" s="203" t="s">
        <v>19</v>
      </c>
      <c r="L100" s="43"/>
      <c r="M100" s="208" t="s">
        <v>19</v>
      </c>
      <c r="N100" s="209" t="s">
        <v>46</v>
      </c>
      <c r="O100" s="84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0">
        <f>S100*H100</f>
        <v>0</v>
      </c>
      <c r="U100" s="211" t="s">
        <v>19</v>
      </c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2" t="s">
        <v>190</v>
      </c>
      <c r="AT100" s="212" t="s">
        <v>149</v>
      </c>
      <c r="AU100" s="212" t="s">
        <v>81</v>
      </c>
      <c r="AY100" s="16" t="s">
        <v>148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6" t="s">
        <v>153</v>
      </c>
      <c r="BK100" s="213">
        <f>ROUND(I100*H100,2)</f>
        <v>0</v>
      </c>
      <c r="BL100" s="16" t="s">
        <v>190</v>
      </c>
      <c r="BM100" s="212" t="s">
        <v>387</v>
      </c>
    </row>
    <row r="101" s="2" customFormat="1">
      <c r="A101" s="37"/>
      <c r="B101" s="38"/>
      <c r="C101" s="39"/>
      <c r="D101" s="214" t="s">
        <v>155</v>
      </c>
      <c r="E101" s="39"/>
      <c r="F101" s="215" t="s">
        <v>201</v>
      </c>
      <c r="G101" s="39"/>
      <c r="H101" s="39"/>
      <c r="I101" s="216"/>
      <c r="J101" s="39"/>
      <c r="K101" s="39"/>
      <c r="L101" s="43"/>
      <c r="M101" s="217"/>
      <c r="N101" s="218"/>
      <c r="O101" s="84"/>
      <c r="P101" s="84"/>
      <c r="Q101" s="84"/>
      <c r="R101" s="84"/>
      <c r="S101" s="84"/>
      <c r="T101" s="84"/>
      <c r="U101" s="85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155</v>
      </c>
      <c r="AU101" s="16" t="s">
        <v>81</v>
      </c>
    </row>
    <row r="102" s="12" customFormat="1" ht="25.92" customHeight="1">
      <c r="A102" s="12"/>
      <c r="B102" s="187"/>
      <c r="C102" s="188"/>
      <c r="D102" s="189" t="s">
        <v>72</v>
      </c>
      <c r="E102" s="190" t="s">
        <v>203</v>
      </c>
      <c r="F102" s="190" t="s">
        <v>204</v>
      </c>
      <c r="G102" s="188"/>
      <c r="H102" s="188"/>
      <c r="I102" s="191"/>
      <c r="J102" s="192">
        <f>BK102</f>
        <v>0</v>
      </c>
      <c r="K102" s="188"/>
      <c r="L102" s="193"/>
      <c r="M102" s="194"/>
      <c r="N102" s="195"/>
      <c r="O102" s="195"/>
      <c r="P102" s="196">
        <f>SUM(P103:P106)</f>
        <v>0</v>
      </c>
      <c r="Q102" s="195"/>
      <c r="R102" s="196">
        <f>SUM(R103:R106)</f>
        <v>0</v>
      </c>
      <c r="S102" s="195"/>
      <c r="T102" s="196">
        <f>SUM(T103:T106)</f>
        <v>0</v>
      </c>
      <c r="U102" s="197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8" t="s">
        <v>159</v>
      </c>
      <c r="AT102" s="199" t="s">
        <v>72</v>
      </c>
      <c r="AU102" s="199" t="s">
        <v>73</v>
      </c>
      <c r="AY102" s="198" t="s">
        <v>148</v>
      </c>
      <c r="BK102" s="200">
        <f>SUM(BK103:BK106)</f>
        <v>0</v>
      </c>
    </row>
    <row r="103" s="2" customFormat="1" ht="49.05" customHeight="1">
      <c r="A103" s="37"/>
      <c r="B103" s="38"/>
      <c r="C103" s="201" t="s">
        <v>168</v>
      </c>
      <c r="D103" s="201" t="s">
        <v>149</v>
      </c>
      <c r="E103" s="202" t="s">
        <v>211</v>
      </c>
      <c r="F103" s="203" t="s">
        <v>212</v>
      </c>
      <c r="G103" s="204" t="s">
        <v>213</v>
      </c>
      <c r="H103" s="205">
        <v>0.40000000000000002</v>
      </c>
      <c r="I103" s="206"/>
      <c r="J103" s="207">
        <f>ROUND(I103*H103,2)</f>
        <v>0</v>
      </c>
      <c r="K103" s="203" t="s">
        <v>19</v>
      </c>
      <c r="L103" s="43"/>
      <c r="M103" s="208" t="s">
        <v>19</v>
      </c>
      <c r="N103" s="209" t="s">
        <v>46</v>
      </c>
      <c r="O103" s="84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0">
        <f>S103*H103</f>
        <v>0</v>
      </c>
      <c r="U103" s="211" t="s">
        <v>19</v>
      </c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2" t="s">
        <v>208</v>
      </c>
      <c r="AT103" s="212" t="s">
        <v>149</v>
      </c>
      <c r="AU103" s="212" t="s">
        <v>81</v>
      </c>
      <c r="AY103" s="16" t="s">
        <v>148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6" t="s">
        <v>153</v>
      </c>
      <c r="BK103" s="213">
        <f>ROUND(I103*H103,2)</f>
        <v>0</v>
      </c>
      <c r="BL103" s="16" t="s">
        <v>208</v>
      </c>
      <c r="BM103" s="212" t="s">
        <v>388</v>
      </c>
    </row>
    <row r="104" s="2" customFormat="1">
      <c r="A104" s="37"/>
      <c r="B104" s="38"/>
      <c r="C104" s="39"/>
      <c r="D104" s="214" t="s">
        <v>155</v>
      </c>
      <c r="E104" s="39"/>
      <c r="F104" s="215" t="s">
        <v>212</v>
      </c>
      <c r="G104" s="39"/>
      <c r="H104" s="39"/>
      <c r="I104" s="216"/>
      <c r="J104" s="39"/>
      <c r="K104" s="39"/>
      <c r="L104" s="43"/>
      <c r="M104" s="217"/>
      <c r="N104" s="218"/>
      <c r="O104" s="84"/>
      <c r="P104" s="84"/>
      <c r="Q104" s="84"/>
      <c r="R104" s="84"/>
      <c r="S104" s="84"/>
      <c r="T104" s="84"/>
      <c r="U104" s="85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155</v>
      </c>
      <c r="AU104" s="16" t="s">
        <v>81</v>
      </c>
    </row>
    <row r="105" s="2" customFormat="1" ht="44.25" customHeight="1">
      <c r="A105" s="37"/>
      <c r="B105" s="38"/>
      <c r="C105" s="201" t="s">
        <v>192</v>
      </c>
      <c r="D105" s="201" t="s">
        <v>149</v>
      </c>
      <c r="E105" s="202" t="s">
        <v>220</v>
      </c>
      <c r="F105" s="203" t="s">
        <v>221</v>
      </c>
      <c r="G105" s="204" t="s">
        <v>213</v>
      </c>
      <c r="H105" s="205">
        <v>0.29999999999999999</v>
      </c>
      <c r="I105" s="206"/>
      <c r="J105" s="207">
        <f>ROUND(I105*H105,2)</f>
        <v>0</v>
      </c>
      <c r="K105" s="203" t="s">
        <v>19</v>
      </c>
      <c r="L105" s="43"/>
      <c r="M105" s="208" t="s">
        <v>19</v>
      </c>
      <c r="N105" s="209" t="s">
        <v>46</v>
      </c>
      <c r="O105" s="84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0">
        <f>S105*H105</f>
        <v>0</v>
      </c>
      <c r="U105" s="211" t="s">
        <v>19</v>
      </c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2" t="s">
        <v>208</v>
      </c>
      <c r="AT105" s="212" t="s">
        <v>149</v>
      </c>
      <c r="AU105" s="212" t="s">
        <v>81</v>
      </c>
      <c r="AY105" s="16" t="s">
        <v>148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6" t="s">
        <v>153</v>
      </c>
      <c r="BK105" s="213">
        <f>ROUND(I105*H105,2)</f>
        <v>0</v>
      </c>
      <c r="BL105" s="16" t="s">
        <v>208</v>
      </c>
      <c r="BM105" s="212" t="s">
        <v>389</v>
      </c>
    </row>
    <row r="106" s="2" customFormat="1">
      <c r="A106" s="37"/>
      <c r="B106" s="38"/>
      <c r="C106" s="39"/>
      <c r="D106" s="214" t="s">
        <v>155</v>
      </c>
      <c r="E106" s="39"/>
      <c r="F106" s="215" t="s">
        <v>221</v>
      </c>
      <c r="G106" s="39"/>
      <c r="H106" s="39"/>
      <c r="I106" s="216"/>
      <c r="J106" s="39"/>
      <c r="K106" s="39"/>
      <c r="L106" s="43"/>
      <c r="M106" s="217"/>
      <c r="N106" s="218"/>
      <c r="O106" s="84"/>
      <c r="P106" s="84"/>
      <c r="Q106" s="84"/>
      <c r="R106" s="84"/>
      <c r="S106" s="84"/>
      <c r="T106" s="84"/>
      <c r="U106" s="85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155</v>
      </c>
      <c r="AU106" s="16" t="s">
        <v>81</v>
      </c>
    </row>
    <row r="107" s="12" customFormat="1" ht="25.92" customHeight="1">
      <c r="A107" s="12"/>
      <c r="B107" s="187"/>
      <c r="C107" s="188"/>
      <c r="D107" s="189" t="s">
        <v>72</v>
      </c>
      <c r="E107" s="190" t="s">
        <v>247</v>
      </c>
      <c r="F107" s="190" t="s">
        <v>248</v>
      </c>
      <c r="G107" s="188"/>
      <c r="H107" s="188"/>
      <c r="I107" s="191"/>
      <c r="J107" s="192">
        <f>BK107</f>
        <v>0</v>
      </c>
      <c r="K107" s="188"/>
      <c r="L107" s="193"/>
      <c r="M107" s="194"/>
      <c r="N107" s="195"/>
      <c r="O107" s="195"/>
      <c r="P107" s="196">
        <f>SUM(P108:P137)</f>
        <v>0</v>
      </c>
      <c r="Q107" s="195"/>
      <c r="R107" s="196">
        <f>SUM(R108:R137)</f>
        <v>0</v>
      </c>
      <c r="S107" s="195"/>
      <c r="T107" s="196">
        <f>SUM(T108:T137)</f>
        <v>0</v>
      </c>
      <c r="U107" s="197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8" t="s">
        <v>153</v>
      </c>
      <c r="AT107" s="199" t="s">
        <v>72</v>
      </c>
      <c r="AU107" s="199" t="s">
        <v>73</v>
      </c>
      <c r="AY107" s="198" t="s">
        <v>148</v>
      </c>
      <c r="BK107" s="200">
        <f>SUM(BK108:BK137)</f>
        <v>0</v>
      </c>
    </row>
    <row r="108" s="2" customFormat="1" ht="16.5" customHeight="1">
      <c r="A108" s="37"/>
      <c r="B108" s="38"/>
      <c r="C108" s="201" t="s">
        <v>108</v>
      </c>
      <c r="D108" s="201" t="s">
        <v>149</v>
      </c>
      <c r="E108" s="202" t="s">
        <v>249</v>
      </c>
      <c r="F108" s="203" t="s">
        <v>250</v>
      </c>
      <c r="G108" s="204" t="s">
        <v>251</v>
      </c>
      <c r="H108" s="205">
        <v>1</v>
      </c>
      <c r="I108" s="206"/>
      <c r="J108" s="207">
        <f>ROUND(I108*H108,2)</f>
        <v>0</v>
      </c>
      <c r="K108" s="203" t="s">
        <v>19</v>
      </c>
      <c r="L108" s="43"/>
      <c r="M108" s="208" t="s">
        <v>19</v>
      </c>
      <c r="N108" s="209" t="s">
        <v>46</v>
      </c>
      <c r="O108" s="84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0">
        <f>S108*H108</f>
        <v>0</v>
      </c>
      <c r="U108" s="211" t="s">
        <v>19</v>
      </c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2" t="s">
        <v>252</v>
      </c>
      <c r="AT108" s="212" t="s">
        <v>149</v>
      </c>
      <c r="AU108" s="212" t="s">
        <v>81</v>
      </c>
      <c r="AY108" s="16" t="s">
        <v>148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6" t="s">
        <v>153</v>
      </c>
      <c r="BK108" s="213">
        <f>ROUND(I108*H108,2)</f>
        <v>0</v>
      </c>
      <c r="BL108" s="16" t="s">
        <v>252</v>
      </c>
      <c r="BM108" s="212" t="s">
        <v>390</v>
      </c>
    </row>
    <row r="109" s="2" customFormat="1">
      <c r="A109" s="37"/>
      <c r="B109" s="38"/>
      <c r="C109" s="39"/>
      <c r="D109" s="214" t="s">
        <v>155</v>
      </c>
      <c r="E109" s="39"/>
      <c r="F109" s="215" t="s">
        <v>250</v>
      </c>
      <c r="G109" s="39"/>
      <c r="H109" s="39"/>
      <c r="I109" s="216"/>
      <c r="J109" s="39"/>
      <c r="K109" s="39"/>
      <c r="L109" s="43"/>
      <c r="M109" s="217"/>
      <c r="N109" s="218"/>
      <c r="O109" s="84"/>
      <c r="P109" s="84"/>
      <c r="Q109" s="84"/>
      <c r="R109" s="84"/>
      <c r="S109" s="84"/>
      <c r="T109" s="84"/>
      <c r="U109" s="85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155</v>
      </c>
      <c r="AU109" s="16" t="s">
        <v>81</v>
      </c>
    </row>
    <row r="110" s="2" customFormat="1" ht="66.75" customHeight="1">
      <c r="A110" s="37"/>
      <c r="B110" s="38"/>
      <c r="C110" s="201" t="s">
        <v>111</v>
      </c>
      <c r="D110" s="201" t="s">
        <v>149</v>
      </c>
      <c r="E110" s="202" t="s">
        <v>255</v>
      </c>
      <c r="F110" s="203" t="s">
        <v>256</v>
      </c>
      <c r="G110" s="204" t="s">
        <v>173</v>
      </c>
      <c r="H110" s="205">
        <v>5</v>
      </c>
      <c r="I110" s="206"/>
      <c r="J110" s="207">
        <f>ROUND(I110*H110,2)</f>
        <v>0</v>
      </c>
      <c r="K110" s="203" t="s">
        <v>19</v>
      </c>
      <c r="L110" s="43"/>
      <c r="M110" s="208" t="s">
        <v>19</v>
      </c>
      <c r="N110" s="209" t="s">
        <v>46</v>
      </c>
      <c r="O110" s="84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0">
        <f>S110*H110</f>
        <v>0</v>
      </c>
      <c r="U110" s="211" t="s">
        <v>19</v>
      </c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2" t="s">
        <v>252</v>
      </c>
      <c r="AT110" s="212" t="s">
        <v>149</v>
      </c>
      <c r="AU110" s="212" t="s">
        <v>81</v>
      </c>
      <c r="AY110" s="16" t="s">
        <v>148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6" t="s">
        <v>153</v>
      </c>
      <c r="BK110" s="213">
        <f>ROUND(I110*H110,2)</f>
        <v>0</v>
      </c>
      <c r="BL110" s="16" t="s">
        <v>252</v>
      </c>
      <c r="BM110" s="212" t="s">
        <v>391</v>
      </c>
    </row>
    <row r="111" s="2" customFormat="1">
      <c r="A111" s="37"/>
      <c r="B111" s="38"/>
      <c r="C111" s="39"/>
      <c r="D111" s="214" t="s">
        <v>155</v>
      </c>
      <c r="E111" s="39"/>
      <c r="F111" s="215" t="s">
        <v>256</v>
      </c>
      <c r="G111" s="39"/>
      <c r="H111" s="39"/>
      <c r="I111" s="216"/>
      <c r="J111" s="39"/>
      <c r="K111" s="39"/>
      <c r="L111" s="43"/>
      <c r="M111" s="217"/>
      <c r="N111" s="218"/>
      <c r="O111" s="84"/>
      <c r="P111" s="84"/>
      <c r="Q111" s="84"/>
      <c r="R111" s="84"/>
      <c r="S111" s="84"/>
      <c r="T111" s="84"/>
      <c r="U111" s="85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155</v>
      </c>
      <c r="AU111" s="16" t="s">
        <v>81</v>
      </c>
    </row>
    <row r="112" s="2" customFormat="1" ht="55.5" customHeight="1">
      <c r="A112" s="37"/>
      <c r="B112" s="38"/>
      <c r="C112" s="201" t="s">
        <v>8</v>
      </c>
      <c r="D112" s="201" t="s">
        <v>149</v>
      </c>
      <c r="E112" s="202" t="s">
        <v>259</v>
      </c>
      <c r="F112" s="203" t="s">
        <v>260</v>
      </c>
      <c r="G112" s="204" t="s">
        <v>173</v>
      </c>
      <c r="H112" s="205">
        <v>5</v>
      </c>
      <c r="I112" s="206"/>
      <c r="J112" s="207">
        <f>ROUND(I112*H112,2)</f>
        <v>0</v>
      </c>
      <c r="K112" s="203" t="s">
        <v>19</v>
      </c>
      <c r="L112" s="43"/>
      <c r="M112" s="208" t="s">
        <v>19</v>
      </c>
      <c r="N112" s="209" t="s">
        <v>46</v>
      </c>
      <c r="O112" s="84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0">
        <f>S112*H112</f>
        <v>0</v>
      </c>
      <c r="U112" s="211" t="s">
        <v>19</v>
      </c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2" t="s">
        <v>252</v>
      </c>
      <c r="AT112" s="212" t="s">
        <v>149</v>
      </c>
      <c r="AU112" s="212" t="s">
        <v>81</v>
      </c>
      <c r="AY112" s="16" t="s">
        <v>148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6" t="s">
        <v>153</v>
      </c>
      <c r="BK112" s="213">
        <f>ROUND(I112*H112,2)</f>
        <v>0</v>
      </c>
      <c r="BL112" s="16" t="s">
        <v>252</v>
      </c>
      <c r="BM112" s="212" t="s">
        <v>392</v>
      </c>
    </row>
    <row r="113" s="2" customFormat="1">
      <c r="A113" s="37"/>
      <c r="B113" s="38"/>
      <c r="C113" s="39"/>
      <c r="D113" s="214" t="s">
        <v>155</v>
      </c>
      <c r="E113" s="39"/>
      <c r="F113" s="215" t="s">
        <v>260</v>
      </c>
      <c r="G113" s="39"/>
      <c r="H113" s="39"/>
      <c r="I113" s="216"/>
      <c r="J113" s="39"/>
      <c r="K113" s="39"/>
      <c r="L113" s="43"/>
      <c r="M113" s="217"/>
      <c r="N113" s="218"/>
      <c r="O113" s="84"/>
      <c r="P113" s="84"/>
      <c r="Q113" s="84"/>
      <c r="R113" s="84"/>
      <c r="S113" s="84"/>
      <c r="T113" s="84"/>
      <c r="U113" s="85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155</v>
      </c>
      <c r="AU113" s="16" t="s">
        <v>81</v>
      </c>
    </row>
    <row r="114" s="2" customFormat="1" ht="16.5" customHeight="1">
      <c r="A114" s="37"/>
      <c r="B114" s="38"/>
      <c r="C114" s="201" t="s">
        <v>210</v>
      </c>
      <c r="D114" s="201" t="s">
        <v>149</v>
      </c>
      <c r="E114" s="202" t="s">
        <v>263</v>
      </c>
      <c r="F114" s="203" t="s">
        <v>264</v>
      </c>
      <c r="G114" s="204" t="s">
        <v>251</v>
      </c>
      <c r="H114" s="205">
        <v>1</v>
      </c>
      <c r="I114" s="206"/>
      <c r="J114" s="207">
        <f>ROUND(I114*H114,2)</f>
        <v>0</v>
      </c>
      <c r="K114" s="203" t="s">
        <v>19</v>
      </c>
      <c r="L114" s="43"/>
      <c r="M114" s="208" t="s">
        <v>19</v>
      </c>
      <c r="N114" s="209" t="s">
        <v>46</v>
      </c>
      <c r="O114" s="84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0">
        <f>S114*H114</f>
        <v>0</v>
      </c>
      <c r="U114" s="211" t="s">
        <v>19</v>
      </c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2" t="s">
        <v>252</v>
      </c>
      <c r="AT114" s="212" t="s">
        <v>149</v>
      </c>
      <c r="AU114" s="212" t="s">
        <v>81</v>
      </c>
      <c r="AY114" s="16" t="s">
        <v>148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6" t="s">
        <v>153</v>
      </c>
      <c r="BK114" s="213">
        <f>ROUND(I114*H114,2)</f>
        <v>0</v>
      </c>
      <c r="BL114" s="16" t="s">
        <v>252</v>
      </c>
      <c r="BM114" s="212" t="s">
        <v>393</v>
      </c>
    </row>
    <row r="115" s="2" customFormat="1">
      <c r="A115" s="37"/>
      <c r="B115" s="38"/>
      <c r="C115" s="39"/>
      <c r="D115" s="214" t="s">
        <v>155</v>
      </c>
      <c r="E115" s="39"/>
      <c r="F115" s="215" t="s">
        <v>264</v>
      </c>
      <c r="G115" s="39"/>
      <c r="H115" s="39"/>
      <c r="I115" s="216"/>
      <c r="J115" s="39"/>
      <c r="K115" s="39"/>
      <c r="L115" s="43"/>
      <c r="M115" s="217"/>
      <c r="N115" s="218"/>
      <c r="O115" s="84"/>
      <c r="P115" s="84"/>
      <c r="Q115" s="84"/>
      <c r="R115" s="84"/>
      <c r="S115" s="84"/>
      <c r="T115" s="84"/>
      <c r="U115" s="85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155</v>
      </c>
      <c r="AU115" s="16" t="s">
        <v>81</v>
      </c>
    </row>
    <row r="116" s="2" customFormat="1" ht="33" customHeight="1">
      <c r="A116" s="37"/>
      <c r="B116" s="38"/>
      <c r="C116" s="201" t="s">
        <v>215</v>
      </c>
      <c r="D116" s="201" t="s">
        <v>149</v>
      </c>
      <c r="E116" s="202" t="s">
        <v>267</v>
      </c>
      <c r="F116" s="203" t="s">
        <v>268</v>
      </c>
      <c r="G116" s="204" t="s">
        <v>251</v>
      </c>
      <c r="H116" s="205">
        <v>1</v>
      </c>
      <c r="I116" s="206"/>
      <c r="J116" s="207">
        <f>ROUND(I116*H116,2)</f>
        <v>0</v>
      </c>
      <c r="K116" s="203" t="s">
        <v>19</v>
      </c>
      <c r="L116" s="43"/>
      <c r="M116" s="208" t="s">
        <v>19</v>
      </c>
      <c r="N116" s="209" t="s">
        <v>46</v>
      </c>
      <c r="O116" s="84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0">
        <f>S116*H116</f>
        <v>0</v>
      </c>
      <c r="U116" s="211" t="s">
        <v>19</v>
      </c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2" t="s">
        <v>252</v>
      </c>
      <c r="AT116" s="212" t="s">
        <v>149</v>
      </c>
      <c r="AU116" s="212" t="s">
        <v>81</v>
      </c>
      <c r="AY116" s="16" t="s">
        <v>148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6" t="s">
        <v>153</v>
      </c>
      <c r="BK116" s="213">
        <f>ROUND(I116*H116,2)</f>
        <v>0</v>
      </c>
      <c r="BL116" s="16" t="s">
        <v>252</v>
      </c>
      <c r="BM116" s="212" t="s">
        <v>394</v>
      </c>
    </row>
    <row r="117" s="2" customFormat="1">
      <c r="A117" s="37"/>
      <c r="B117" s="38"/>
      <c r="C117" s="39"/>
      <c r="D117" s="214" t="s">
        <v>155</v>
      </c>
      <c r="E117" s="39"/>
      <c r="F117" s="215" t="s">
        <v>268</v>
      </c>
      <c r="G117" s="39"/>
      <c r="H117" s="39"/>
      <c r="I117" s="216"/>
      <c r="J117" s="39"/>
      <c r="K117" s="39"/>
      <c r="L117" s="43"/>
      <c r="M117" s="217"/>
      <c r="N117" s="218"/>
      <c r="O117" s="84"/>
      <c r="P117" s="84"/>
      <c r="Q117" s="84"/>
      <c r="R117" s="84"/>
      <c r="S117" s="84"/>
      <c r="T117" s="84"/>
      <c r="U117" s="85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155</v>
      </c>
      <c r="AU117" s="16" t="s">
        <v>81</v>
      </c>
    </row>
    <row r="118" s="2" customFormat="1" ht="16.5" customHeight="1">
      <c r="A118" s="37"/>
      <c r="B118" s="38"/>
      <c r="C118" s="201" t="s">
        <v>219</v>
      </c>
      <c r="D118" s="201" t="s">
        <v>149</v>
      </c>
      <c r="E118" s="202" t="s">
        <v>271</v>
      </c>
      <c r="F118" s="203" t="s">
        <v>272</v>
      </c>
      <c r="G118" s="204" t="s">
        <v>251</v>
      </c>
      <c r="H118" s="205">
        <v>1</v>
      </c>
      <c r="I118" s="206"/>
      <c r="J118" s="207">
        <f>ROUND(I118*H118,2)</f>
        <v>0</v>
      </c>
      <c r="K118" s="203" t="s">
        <v>19</v>
      </c>
      <c r="L118" s="43"/>
      <c r="M118" s="208" t="s">
        <v>19</v>
      </c>
      <c r="N118" s="209" t="s">
        <v>46</v>
      </c>
      <c r="O118" s="84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0">
        <f>S118*H118</f>
        <v>0</v>
      </c>
      <c r="U118" s="211" t="s">
        <v>19</v>
      </c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2" t="s">
        <v>252</v>
      </c>
      <c r="AT118" s="212" t="s">
        <v>149</v>
      </c>
      <c r="AU118" s="212" t="s">
        <v>81</v>
      </c>
      <c r="AY118" s="16" t="s">
        <v>148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6" t="s">
        <v>153</v>
      </c>
      <c r="BK118" s="213">
        <f>ROUND(I118*H118,2)</f>
        <v>0</v>
      </c>
      <c r="BL118" s="16" t="s">
        <v>252</v>
      </c>
      <c r="BM118" s="212" t="s">
        <v>395</v>
      </c>
    </row>
    <row r="119" s="2" customFormat="1">
      <c r="A119" s="37"/>
      <c r="B119" s="38"/>
      <c r="C119" s="39"/>
      <c r="D119" s="214" t="s">
        <v>155</v>
      </c>
      <c r="E119" s="39"/>
      <c r="F119" s="215" t="s">
        <v>272</v>
      </c>
      <c r="G119" s="39"/>
      <c r="H119" s="39"/>
      <c r="I119" s="216"/>
      <c r="J119" s="39"/>
      <c r="K119" s="39"/>
      <c r="L119" s="43"/>
      <c r="M119" s="217"/>
      <c r="N119" s="218"/>
      <c r="O119" s="84"/>
      <c r="P119" s="84"/>
      <c r="Q119" s="84"/>
      <c r="R119" s="84"/>
      <c r="S119" s="84"/>
      <c r="T119" s="84"/>
      <c r="U119" s="85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155</v>
      </c>
      <c r="AU119" s="16" t="s">
        <v>81</v>
      </c>
    </row>
    <row r="120" s="2" customFormat="1" ht="21.75" customHeight="1">
      <c r="A120" s="37"/>
      <c r="B120" s="38"/>
      <c r="C120" s="201" t="s">
        <v>190</v>
      </c>
      <c r="D120" s="201" t="s">
        <v>149</v>
      </c>
      <c r="E120" s="202" t="s">
        <v>275</v>
      </c>
      <c r="F120" s="203" t="s">
        <v>276</v>
      </c>
      <c r="G120" s="204" t="s">
        <v>251</v>
      </c>
      <c r="H120" s="205">
        <v>1</v>
      </c>
      <c r="I120" s="206"/>
      <c r="J120" s="207">
        <f>ROUND(I120*H120,2)</f>
        <v>0</v>
      </c>
      <c r="K120" s="203" t="s">
        <v>19</v>
      </c>
      <c r="L120" s="43"/>
      <c r="M120" s="208" t="s">
        <v>19</v>
      </c>
      <c r="N120" s="209" t="s">
        <v>46</v>
      </c>
      <c r="O120" s="84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0">
        <f>S120*H120</f>
        <v>0</v>
      </c>
      <c r="U120" s="211" t="s">
        <v>19</v>
      </c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2" t="s">
        <v>252</v>
      </c>
      <c r="AT120" s="212" t="s">
        <v>149</v>
      </c>
      <c r="AU120" s="212" t="s">
        <v>81</v>
      </c>
      <c r="AY120" s="16" t="s">
        <v>148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6" t="s">
        <v>153</v>
      </c>
      <c r="BK120" s="213">
        <f>ROUND(I120*H120,2)</f>
        <v>0</v>
      </c>
      <c r="BL120" s="16" t="s">
        <v>252</v>
      </c>
      <c r="BM120" s="212" t="s">
        <v>396</v>
      </c>
    </row>
    <row r="121" s="2" customFormat="1">
      <c r="A121" s="37"/>
      <c r="B121" s="38"/>
      <c r="C121" s="39"/>
      <c r="D121" s="214" t="s">
        <v>155</v>
      </c>
      <c r="E121" s="39"/>
      <c r="F121" s="215" t="s">
        <v>276</v>
      </c>
      <c r="G121" s="39"/>
      <c r="H121" s="39"/>
      <c r="I121" s="216"/>
      <c r="J121" s="39"/>
      <c r="K121" s="39"/>
      <c r="L121" s="43"/>
      <c r="M121" s="217"/>
      <c r="N121" s="218"/>
      <c r="O121" s="84"/>
      <c r="P121" s="84"/>
      <c r="Q121" s="84"/>
      <c r="R121" s="84"/>
      <c r="S121" s="84"/>
      <c r="T121" s="84"/>
      <c r="U121" s="85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155</v>
      </c>
      <c r="AU121" s="16" t="s">
        <v>81</v>
      </c>
    </row>
    <row r="122" s="2" customFormat="1" ht="37.8" customHeight="1">
      <c r="A122" s="37"/>
      <c r="B122" s="38"/>
      <c r="C122" s="201" t="s">
        <v>226</v>
      </c>
      <c r="D122" s="201" t="s">
        <v>149</v>
      </c>
      <c r="E122" s="202" t="s">
        <v>279</v>
      </c>
      <c r="F122" s="203" t="s">
        <v>280</v>
      </c>
      <c r="G122" s="204" t="s">
        <v>251</v>
      </c>
      <c r="H122" s="205">
        <v>1</v>
      </c>
      <c r="I122" s="206"/>
      <c r="J122" s="207">
        <f>ROUND(I122*H122,2)</f>
        <v>0</v>
      </c>
      <c r="K122" s="203" t="s">
        <v>19</v>
      </c>
      <c r="L122" s="43"/>
      <c r="M122" s="208" t="s">
        <v>19</v>
      </c>
      <c r="N122" s="209" t="s">
        <v>46</v>
      </c>
      <c r="O122" s="84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0">
        <f>S122*H122</f>
        <v>0</v>
      </c>
      <c r="U122" s="211" t="s">
        <v>19</v>
      </c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2" t="s">
        <v>252</v>
      </c>
      <c r="AT122" s="212" t="s">
        <v>149</v>
      </c>
      <c r="AU122" s="212" t="s">
        <v>81</v>
      </c>
      <c r="AY122" s="16" t="s">
        <v>148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6" t="s">
        <v>153</v>
      </c>
      <c r="BK122" s="213">
        <f>ROUND(I122*H122,2)</f>
        <v>0</v>
      </c>
      <c r="BL122" s="16" t="s">
        <v>252</v>
      </c>
      <c r="BM122" s="212" t="s">
        <v>397</v>
      </c>
    </row>
    <row r="123" s="2" customFormat="1">
      <c r="A123" s="37"/>
      <c r="B123" s="38"/>
      <c r="C123" s="39"/>
      <c r="D123" s="214" t="s">
        <v>155</v>
      </c>
      <c r="E123" s="39"/>
      <c r="F123" s="215" t="s">
        <v>280</v>
      </c>
      <c r="G123" s="39"/>
      <c r="H123" s="39"/>
      <c r="I123" s="216"/>
      <c r="J123" s="39"/>
      <c r="K123" s="39"/>
      <c r="L123" s="43"/>
      <c r="M123" s="217"/>
      <c r="N123" s="218"/>
      <c r="O123" s="84"/>
      <c r="P123" s="84"/>
      <c r="Q123" s="84"/>
      <c r="R123" s="84"/>
      <c r="S123" s="84"/>
      <c r="T123" s="84"/>
      <c r="U123" s="85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155</v>
      </c>
      <c r="AU123" s="16" t="s">
        <v>81</v>
      </c>
    </row>
    <row r="124" s="2" customFormat="1" ht="21.75" customHeight="1">
      <c r="A124" s="37"/>
      <c r="B124" s="38"/>
      <c r="C124" s="201" t="s">
        <v>231</v>
      </c>
      <c r="D124" s="201" t="s">
        <v>149</v>
      </c>
      <c r="E124" s="202" t="s">
        <v>283</v>
      </c>
      <c r="F124" s="203" t="s">
        <v>284</v>
      </c>
      <c r="G124" s="204" t="s">
        <v>251</v>
      </c>
      <c r="H124" s="205">
        <v>1</v>
      </c>
      <c r="I124" s="206"/>
      <c r="J124" s="207">
        <f>ROUND(I124*H124,2)</f>
        <v>0</v>
      </c>
      <c r="K124" s="203" t="s">
        <v>19</v>
      </c>
      <c r="L124" s="43"/>
      <c r="M124" s="208" t="s">
        <v>19</v>
      </c>
      <c r="N124" s="209" t="s">
        <v>46</v>
      </c>
      <c r="O124" s="84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0">
        <f>S124*H124</f>
        <v>0</v>
      </c>
      <c r="U124" s="211" t="s">
        <v>19</v>
      </c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2" t="s">
        <v>252</v>
      </c>
      <c r="AT124" s="212" t="s">
        <v>149</v>
      </c>
      <c r="AU124" s="212" t="s">
        <v>81</v>
      </c>
      <c r="AY124" s="16" t="s">
        <v>148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6" t="s">
        <v>153</v>
      </c>
      <c r="BK124" s="213">
        <f>ROUND(I124*H124,2)</f>
        <v>0</v>
      </c>
      <c r="BL124" s="16" t="s">
        <v>252</v>
      </c>
      <c r="BM124" s="212" t="s">
        <v>398</v>
      </c>
    </row>
    <row r="125" s="2" customFormat="1">
      <c r="A125" s="37"/>
      <c r="B125" s="38"/>
      <c r="C125" s="39"/>
      <c r="D125" s="214" t="s">
        <v>155</v>
      </c>
      <c r="E125" s="39"/>
      <c r="F125" s="215" t="s">
        <v>284</v>
      </c>
      <c r="G125" s="39"/>
      <c r="H125" s="39"/>
      <c r="I125" s="216"/>
      <c r="J125" s="39"/>
      <c r="K125" s="39"/>
      <c r="L125" s="43"/>
      <c r="M125" s="217"/>
      <c r="N125" s="218"/>
      <c r="O125" s="84"/>
      <c r="P125" s="84"/>
      <c r="Q125" s="84"/>
      <c r="R125" s="84"/>
      <c r="S125" s="84"/>
      <c r="T125" s="84"/>
      <c r="U125" s="85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155</v>
      </c>
      <c r="AU125" s="16" t="s">
        <v>81</v>
      </c>
    </row>
    <row r="126" s="2" customFormat="1" ht="24.15" customHeight="1">
      <c r="A126" s="37"/>
      <c r="B126" s="38"/>
      <c r="C126" s="201" t="s">
        <v>235</v>
      </c>
      <c r="D126" s="201" t="s">
        <v>149</v>
      </c>
      <c r="E126" s="202" t="s">
        <v>287</v>
      </c>
      <c r="F126" s="203" t="s">
        <v>288</v>
      </c>
      <c r="G126" s="204" t="s">
        <v>251</v>
      </c>
      <c r="H126" s="205">
        <v>1</v>
      </c>
      <c r="I126" s="206"/>
      <c r="J126" s="207">
        <f>ROUND(I126*H126,2)</f>
        <v>0</v>
      </c>
      <c r="K126" s="203" t="s">
        <v>19</v>
      </c>
      <c r="L126" s="43"/>
      <c r="M126" s="208" t="s">
        <v>19</v>
      </c>
      <c r="N126" s="209" t="s">
        <v>46</v>
      </c>
      <c r="O126" s="84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0">
        <f>S126*H126</f>
        <v>0</v>
      </c>
      <c r="U126" s="211" t="s">
        <v>19</v>
      </c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2" t="s">
        <v>252</v>
      </c>
      <c r="AT126" s="212" t="s">
        <v>149</v>
      </c>
      <c r="AU126" s="212" t="s">
        <v>81</v>
      </c>
      <c r="AY126" s="16" t="s">
        <v>148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6" t="s">
        <v>153</v>
      </c>
      <c r="BK126" s="213">
        <f>ROUND(I126*H126,2)</f>
        <v>0</v>
      </c>
      <c r="BL126" s="16" t="s">
        <v>252</v>
      </c>
      <c r="BM126" s="212" t="s">
        <v>399</v>
      </c>
    </row>
    <row r="127" s="2" customFormat="1">
      <c r="A127" s="37"/>
      <c r="B127" s="38"/>
      <c r="C127" s="39"/>
      <c r="D127" s="214" t="s">
        <v>155</v>
      </c>
      <c r="E127" s="39"/>
      <c r="F127" s="215" t="s">
        <v>288</v>
      </c>
      <c r="G127" s="39"/>
      <c r="H127" s="39"/>
      <c r="I127" s="216"/>
      <c r="J127" s="39"/>
      <c r="K127" s="39"/>
      <c r="L127" s="43"/>
      <c r="M127" s="217"/>
      <c r="N127" s="218"/>
      <c r="O127" s="84"/>
      <c r="P127" s="84"/>
      <c r="Q127" s="84"/>
      <c r="R127" s="84"/>
      <c r="S127" s="84"/>
      <c r="T127" s="84"/>
      <c r="U127" s="85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155</v>
      </c>
      <c r="AU127" s="16" t="s">
        <v>81</v>
      </c>
    </row>
    <row r="128" s="2" customFormat="1" ht="16.5" customHeight="1">
      <c r="A128" s="37"/>
      <c r="B128" s="38"/>
      <c r="C128" s="201" t="s">
        <v>239</v>
      </c>
      <c r="D128" s="201" t="s">
        <v>149</v>
      </c>
      <c r="E128" s="202" t="s">
        <v>291</v>
      </c>
      <c r="F128" s="203" t="s">
        <v>292</v>
      </c>
      <c r="G128" s="204" t="s">
        <v>251</v>
      </c>
      <c r="H128" s="205">
        <v>1</v>
      </c>
      <c r="I128" s="206"/>
      <c r="J128" s="207">
        <f>ROUND(I128*H128,2)</f>
        <v>0</v>
      </c>
      <c r="K128" s="203" t="s">
        <v>19</v>
      </c>
      <c r="L128" s="43"/>
      <c r="M128" s="208" t="s">
        <v>19</v>
      </c>
      <c r="N128" s="209" t="s">
        <v>46</v>
      </c>
      <c r="O128" s="84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0">
        <f>S128*H128</f>
        <v>0</v>
      </c>
      <c r="U128" s="211" t="s">
        <v>19</v>
      </c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2" t="s">
        <v>252</v>
      </c>
      <c r="AT128" s="212" t="s">
        <v>149</v>
      </c>
      <c r="AU128" s="212" t="s">
        <v>81</v>
      </c>
      <c r="AY128" s="16" t="s">
        <v>148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6" t="s">
        <v>153</v>
      </c>
      <c r="BK128" s="213">
        <f>ROUND(I128*H128,2)</f>
        <v>0</v>
      </c>
      <c r="BL128" s="16" t="s">
        <v>252</v>
      </c>
      <c r="BM128" s="212" t="s">
        <v>400</v>
      </c>
    </row>
    <row r="129" s="2" customFormat="1">
      <c r="A129" s="37"/>
      <c r="B129" s="38"/>
      <c r="C129" s="39"/>
      <c r="D129" s="214" t="s">
        <v>155</v>
      </c>
      <c r="E129" s="39"/>
      <c r="F129" s="215" t="s">
        <v>292</v>
      </c>
      <c r="G129" s="39"/>
      <c r="H129" s="39"/>
      <c r="I129" s="216"/>
      <c r="J129" s="39"/>
      <c r="K129" s="39"/>
      <c r="L129" s="43"/>
      <c r="M129" s="217"/>
      <c r="N129" s="218"/>
      <c r="O129" s="84"/>
      <c r="P129" s="84"/>
      <c r="Q129" s="84"/>
      <c r="R129" s="84"/>
      <c r="S129" s="84"/>
      <c r="T129" s="84"/>
      <c r="U129" s="85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155</v>
      </c>
      <c r="AU129" s="16" t="s">
        <v>81</v>
      </c>
    </row>
    <row r="130" s="2" customFormat="1" ht="16.5" customHeight="1">
      <c r="A130" s="37"/>
      <c r="B130" s="38"/>
      <c r="C130" s="201" t="s">
        <v>7</v>
      </c>
      <c r="D130" s="201" t="s">
        <v>149</v>
      </c>
      <c r="E130" s="202" t="s">
        <v>294</v>
      </c>
      <c r="F130" s="203" t="s">
        <v>295</v>
      </c>
      <c r="G130" s="204" t="s">
        <v>251</v>
      </c>
      <c r="H130" s="205">
        <v>1</v>
      </c>
      <c r="I130" s="206"/>
      <c r="J130" s="207">
        <f>ROUND(I130*H130,2)</f>
        <v>0</v>
      </c>
      <c r="K130" s="203" t="s">
        <v>19</v>
      </c>
      <c r="L130" s="43"/>
      <c r="M130" s="208" t="s">
        <v>19</v>
      </c>
      <c r="N130" s="209" t="s">
        <v>46</v>
      </c>
      <c r="O130" s="84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0">
        <f>S130*H130</f>
        <v>0</v>
      </c>
      <c r="U130" s="211" t="s">
        <v>19</v>
      </c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2" t="s">
        <v>252</v>
      </c>
      <c r="AT130" s="212" t="s">
        <v>149</v>
      </c>
      <c r="AU130" s="212" t="s">
        <v>81</v>
      </c>
      <c r="AY130" s="16" t="s">
        <v>148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6" t="s">
        <v>153</v>
      </c>
      <c r="BK130" s="213">
        <f>ROUND(I130*H130,2)</f>
        <v>0</v>
      </c>
      <c r="BL130" s="16" t="s">
        <v>252</v>
      </c>
      <c r="BM130" s="212" t="s">
        <v>401</v>
      </c>
    </row>
    <row r="131" s="2" customFormat="1">
      <c r="A131" s="37"/>
      <c r="B131" s="38"/>
      <c r="C131" s="39"/>
      <c r="D131" s="214" t="s">
        <v>155</v>
      </c>
      <c r="E131" s="39"/>
      <c r="F131" s="215" t="s">
        <v>295</v>
      </c>
      <c r="G131" s="39"/>
      <c r="H131" s="39"/>
      <c r="I131" s="216"/>
      <c r="J131" s="39"/>
      <c r="K131" s="39"/>
      <c r="L131" s="43"/>
      <c r="M131" s="217"/>
      <c r="N131" s="218"/>
      <c r="O131" s="84"/>
      <c r="P131" s="84"/>
      <c r="Q131" s="84"/>
      <c r="R131" s="84"/>
      <c r="S131" s="84"/>
      <c r="T131" s="84"/>
      <c r="U131" s="85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155</v>
      </c>
      <c r="AU131" s="16" t="s">
        <v>81</v>
      </c>
    </row>
    <row r="132" s="2" customFormat="1" ht="16.5" customHeight="1">
      <c r="A132" s="37"/>
      <c r="B132" s="38"/>
      <c r="C132" s="201" t="s">
        <v>254</v>
      </c>
      <c r="D132" s="201" t="s">
        <v>149</v>
      </c>
      <c r="E132" s="202" t="s">
        <v>298</v>
      </c>
      <c r="F132" s="203" t="s">
        <v>299</v>
      </c>
      <c r="G132" s="204" t="s">
        <v>251</v>
      </c>
      <c r="H132" s="205">
        <v>1</v>
      </c>
      <c r="I132" s="206"/>
      <c r="J132" s="207">
        <f>ROUND(I132*H132,2)</f>
        <v>0</v>
      </c>
      <c r="K132" s="203" t="s">
        <v>19</v>
      </c>
      <c r="L132" s="43"/>
      <c r="M132" s="208" t="s">
        <v>19</v>
      </c>
      <c r="N132" s="209" t="s">
        <v>46</v>
      </c>
      <c r="O132" s="84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0">
        <f>S132*H132</f>
        <v>0</v>
      </c>
      <c r="U132" s="211" t="s">
        <v>19</v>
      </c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2" t="s">
        <v>252</v>
      </c>
      <c r="AT132" s="212" t="s">
        <v>149</v>
      </c>
      <c r="AU132" s="212" t="s">
        <v>81</v>
      </c>
      <c r="AY132" s="16" t="s">
        <v>148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6" t="s">
        <v>153</v>
      </c>
      <c r="BK132" s="213">
        <f>ROUND(I132*H132,2)</f>
        <v>0</v>
      </c>
      <c r="BL132" s="16" t="s">
        <v>252</v>
      </c>
      <c r="BM132" s="212" t="s">
        <v>402</v>
      </c>
    </row>
    <row r="133" s="2" customFormat="1">
      <c r="A133" s="37"/>
      <c r="B133" s="38"/>
      <c r="C133" s="39"/>
      <c r="D133" s="214" t="s">
        <v>155</v>
      </c>
      <c r="E133" s="39"/>
      <c r="F133" s="215" t="s">
        <v>299</v>
      </c>
      <c r="G133" s="39"/>
      <c r="H133" s="39"/>
      <c r="I133" s="216"/>
      <c r="J133" s="39"/>
      <c r="K133" s="39"/>
      <c r="L133" s="43"/>
      <c r="M133" s="217"/>
      <c r="N133" s="218"/>
      <c r="O133" s="84"/>
      <c r="P133" s="84"/>
      <c r="Q133" s="84"/>
      <c r="R133" s="84"/>
      <c r="S133" s="84"/>
      <c r="T133" s="84"/>
      <c r="U133" s="85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155</v>
      </c>
      <c r="AU133" s="16" t="s">
        <v>81</v>
      </c>
    </row>
    <row r="134" s="2" customFormat="1" ht="33" customHeight="1">
      <c r="A134" s="37"/>
      <c r="B134" s="38"/>
      <c r="C134" s="201" t="s">
        <v>258</v>
      </c>
      <c r="D134" s="201" t="s">
        <v>149</v>
      </c>
      <c r="E134" s="202" t="s">
        <v>302</v>
      </c>
      <c r="F134" s="203" t="s">
        <v>303</v>
      </c>
      <c r="G134" s="204" t="s">
        <v>251</v>
      </c>
      <c r="H134" s="205">
        <v>1</v>
      </c>
      <c r="I134" s="206"/>
      <c r="J134" s="207">
        <f>ROUND(I134*H134,2)</f>
        <v>0</v>
      </c>
      <c r="K134" s="203" t="s">
        <v>19</v>
      </c>
      <c r="L134" s="43"/>
      <c r="M134" s="208" t="s">
        <v>19</v>
      </c>
      <c r="N134" s="209" t="s">
        <v>46</v>
      </c>
      <c r="O134" s="84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0">
        <f>S134*H134</f>
        <v>0</v>
      </c>
      <c r="U134" s="211" t="s">
        <v>19</v>
      </c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2" t="s">
        <v>252</v>
      </c>
      <c r="AT134" s="212" t="s">
        <v>149</v>
      </c>
      <c r="AU134" s="212" t="s">
        <v>81</v>
      </c>
      <c r="AY134" s="16" t="s">
        <v>148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6" t="s">
        <v>153</v>
      </c>
      <c r="BK134" s="213">
        <f>ROUND(I134*H134,2)</f>
        <v>0</v>
      </c>
      <c r="BL134" s="16" t="s">
        <v>252</v>
      </c>
      <c r="BM134" s="212" t="s">
        <v>403</v>
      </c>
    </row>
    <row r="135" s="2" customFormat="1">
      <c r="A135" s="37"/>
      <c r="B135" s="38"/>
      <c r="C135" s="39"/>
      <c r="D135" s="214" t="s">
        <v>155</v>
      </c>
      <c r="E135" s="39"/>
      <c r="F135" s="215" t="s">
        <v>303</v>
      </c>
      <c r="G135" s="39"/>
      <c r="H135" s="39"/>
      <c r="I135" s="216"/>
      <c r="J135" s="39"/>
      <c r="K135" s="39"/>
      <c r="L135" s="43"/>
      <c r="M135" s="217"/>
      <c r="N135" s="218"/>
      <c r="O135" s="84"/>
      <c r="P135" s="84"/>
      <c r="Q135" s="84"/>
      <c r="R135" s="84"/>
      <c r="S135" s="84"/>
      <c r="T135" s="84"/>
      <c r="U135" s="85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155</v>
      </c>
      <c r="AU135" s="16" t="s">
        <v>81</v>
      </c>
    </row>
    <row r="136" s="2" customFormat="1" ht="16.5" customHeight="1">
      <c r="A136" s="37"/>
      <c r="B136" s="38"/>
      <c r="C136" s="201" t="s">
        <v>262</v>
      </c>
      <c r="D136" s="201" t="s">
        <v>149</v>
      </c>
      <c r="E136" s="202" t="s">
        <v>306</v>
      </c>
      <c r="F136" s="203" t="s">
        <v>307</v>
      </c>
      <c r="G136" s="204" t="s">
        <v>251</v>
      </c>
      <c r="H136" s="205">
        <v>1</v>
      </c>
      <c r="I136" s="206"/>
      <c r="J136" s="207">
        <f>ROUND(I136*H136,2)</f>
        <v>0</v>
      </c>
      <c r="K136" s="203" t="s">
        <v>19</v>
      </c>
      <c r="L136" s="43"/>
      <c r="M136" s="208" t="s">
        <v>19</v>
      </c>
      <c r="N136" s="209" t="s">
        <v>46</v>
      </c>
      <c r="O136" s="84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0">
        <f>S136*H136</f>
        <v>0</v>
      </c>
      <c r="U136" s="211" t="s">
        <v>19</v>
      </c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2" t="s">
        <v>252</v>
      </c>
      <c r="AT136" s="212" t="s">
        <v>149</v>
      </c>
      <c r="AU136" s="212" t="s">
        <v>81</v>
      </c>
      <c r="AY136" s="16" t="s">
        <v>148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6" t="s">
        <v>153</v>
      </c>
      <c r="BK136" s="213">
        <f>ROUND(I136*H136,2)</f>
        <v>0</v>
      </c>
      <c r="BL136" s="16" t="s">
        <v>252</v>
      </c>
      <c r="BM136" s="212" t="s">
        <v>404</v>
      </c>
    </row>
    <row r="137" s="2" customFormat="1">
      <c r="A137" s="37"/>
      <c r="B137" s="38"/>
      <c r="C137" s="39"/>
      <c r="D137" s="214" t="s">
        <v>155</v>
      </c>
      <c r="E137" s="39"/>
      <c r="F137" s="215" t="s">
        <v>307</v>
      </c>
      <c r="G137" s="39"/>
      <c r="H137" s="39"/>
      <c r="I137" s="216"/>
      <c r="J137" s="39"/>
      <c r="K137" s="39"/>
      <c r="L137" s="43"/>
      <c r="M137" s="253"/>
      <c r="N137" s="254"/>
      <c r="O137" s="255"/>
      <c r="P137" s="255"/>
      <c r="Q137" s="255"/>
      <c r="R137" s="255"/>
      <c r="S137" s="255"/>
      <c r="T137" s="255"/>
      <c r="U137" s="256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155</v>
      </c>
      <c r="AU137" s="16" t="s">
        <v>81</v>
      </c>
    </row>
    <row r="138" s="2" customFormat="1" ht="6.96" customHeight="1">
      <c r="A138" s="37"/>
      <c r="B138" s="59"/>
      <c r="C138" s="60"/>
      <c r="D138" s="60"/>
      <c r="E138" s="60"/>
      <c r="F138" s="60"/>
      <c r="G138" s="60"/>
      <c r="H138" s="60"/>
      <c r="I138" s="60"/>
      <c r="J138" s="60"/>
      <c r="K138" s="60"/>
      <c r="L138" s="43"/>
      <c r="M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</sheetData>
  <sheetProtection sheet="1" autoFilter="0" formatColumns="0" formatRows="0" objects="1" scenarios="1" spinCount="100000" saltValue="sotNGvayXPVy+RmXxl67iuzCRTRF2zKfl0PGNCULOikJ15uivQSUIN5xmode2L4IHZaDq9//o3ByzZgreOmjRQ==" hashValue="z5UysSqQDlntMqzYPswdIccDRbdMfF2/+wDeAPL6OSXEF9lbQbotP9SCRc4LIMbs/sEbfB/RkTgLoSp7bc/KdQ==" algorithmName="SHA-512" password="CC35"/>
  <autoFilter ref="C83:K13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83</v>
      </c>
    </row>
    <row r="4" s="1" customFormat="1" ht="24.96" customHeight="1">
      <c r="B4" s="19"/>
      <c r="D4" s="130" t="s">
        <v>119</v>
      </c>
      <c r="L4" s="19"/>
      <c r="M4" s="131" t="s">
        <v>10</v>
      </c>
      <c r="AT4" s="16" t="s">
        <v>35</v>
      </c>
    </row>
    <row r="5" s="1" customFormat="1" ht="6.96" customHeight="1">
      <c r="B5" s="19"/>
      <c r="L5" s="19"/>
    </row>
    <row r="6" s="1" customFormat="1" ht="12" customHeight="1">
      <c r="B6" s="19"/>
      <c r="D6" s="132" t="s">
        <v>16</v>
      </c>
      <c r="L6" s="19"/>
    </row>
    <row r="7" s="1" customFormat="1" ht="16.5" customHeight="1">
      <c r="B7" s="19"/>
      <c r="E7" s="133" t="str">
        <f>'Rekapitulace stavby'!K6</f>
        <v>PTÚ Pardubice, Z3, zřízení přípojek pro náhradní zdroje</v>
      </c>
      <c r="F7" s="132"/>
      <c r="G7" s="132"/>
      <c r="H7" s="132"/>
      <c r="L7" s="19"/>
    </row>
    <row r="8" s="2" customFormat="1" ht="12" customHeight="1">
      <c r="A8" s="37"/>
      <c r="B8" s="43"/>
      <c r="C8" s="37"/>
      <c r="D8" s="132" t="s">
        <v>120</v>
      </c>
      <c r="E8" s="37"/>
      <c r="F8" s="37"/>
      <c r="G8" s="37"/>
      <c r="H8" s="37"/>
      <c r="I8" s="37"/>
      <c r="J8" s="37"/>
      <c r="K8" s="37"/>
      <c r="L8" s="13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5" t="s">
        <v>405</v>
      </c>
      <c r="F9" s="37"/>
      <c r="G9" s="37"/>
      <c r="H9" s="37"/>
      <c r="I9" s="37"/>
      <c r="J9" s="37"/>
      <c r="K9" s="37"/>
      <c r="L9" s="13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2" t="s">
        <v>18</v>
      </c>
      <c r="E11" s="37"/>
      <c r="F11" s="136" t="s">
        <v>19</v>
      </c>
      <c r="G11" s="37"/>
      <c r="H11" s="37"/>
      <c r="I11" s="132" t="s">
        <v>20</v>
      </c>
      <c r="J11" s="136" t="s">
        <v>19</v>
      </c>
      <c r="K11" s="37"/>
      <c r="L11" s="13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2" t="s">
        <v>21</v>
      </c>
      <c r="E12" s="37"/>
      <c r="F12" s="136" t="s">
        <v>22</v>
      </c>
      <c r="G12" s="37"/>
      <c r="H12" s="37"/>
      <c r="I12" s="132" t="s">
        <v>23</v>
      </c>
      <c r="J12" s="137" t="str">
        <f>'Rekapitulace stavby'!AN8</f>
        <v>2.5.2025</v>
      </c>
      <c r="K12" s="37"/>
      <c r="L12" s="13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2" t="s">
        <v>25</v>
      </c>
      <c r="E14" s="37"/>
      <c r="F14" s="37"/>
      <c r="G14" s="37"/>
      <c r="H14" s="37"/>
      <c r="I14" s="132" t="s">
        <v>26</v>
      </c>
      <c r="J14" s="136" t="s">
        <v>27</v>
      </c>
      <c r="K14" s="37"/>
      <c r="L14" s="13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6" t="s">
        <v>28</v>
      </c>
      <c r="F15" s="37"/>
      <c r="G15" s="37"/>
      <c r="H15" s="37"/>
      <c r="I15" s="132" t="s">
        <v>29</v>
      </c>
      <c r="J15" s="136" t="s">
        <v>30</v>
      </c>
      <c r="K15" s="37"/>
      <c r="L15" s="13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2" t="s">
        <v>31</v>
      </c>
      <c r="E17" s="37"/>
      <c r="F17" s="37"/>
      <c r="G17" s="37"/>
      <c r="H17" s="37"/>
      <c r="I17" s="132" t="s">
        <v>26</v>
      </c>
      <c r="J17" s="32" t="str">
        <f>'Rekapitulace stavby'!AN13</f>
        <v>Vyplň údaj</v>
      </c>
      <c r="K17" s="37"/>
      <c r="L17" s="13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6"/>
      <c r="G18" s="136"/>
      <c r="H18" s="136"/>
      <c r="I18" s="132" t="s">
        <v>29</v>
      </c>
      <c r="J18" s="32" t="str">
        <f>'Rekapitulace stavby'!AN14</f>
        <v>Vyplň údaj</v>
      </c>
      <c r="K18" s="37"/>
      <c r="L18" s="13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2" t="s">
        <v>33</v>
      </c>
      <c r="E20" s="37"/>
      <c r="F20" s="37"/>
      <c r="G20" s="37"/>
      <c r="H20" s="37"/>
      <c r="I20" s="132" t="s">
        <v>26</v>
      </c>
      <c r="J20" s="136" t="s">
        <v>19</v>
      </c>
      <c r="K20" s="37"/>
      <c r="L20" s="13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6" t="s">
        <v>34</v>
      </c>
      <c r="F21" s="37"/>
      <c r="G21" s="37"/>
      <c r="H21" s="37"/>
      <c r="I21" s="132" t="s">
        <v>29</v>
      </c>
      <c r="J21" s="136" t="s">
        <v>19</v>
      </c>
      <c r="K21" s="37"/>
      <c r="L21" s="13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2" t="s">
        <v>36</v>
      </c>
      <c r="E23" s="37"/>
      <c r="F23" s="37"/>
      <c r="G23" s="37"/>
      <c r="H23" s="37"/>
      <c r="I23" s="132" t="s">
        <v>26</v>
      </c>
      <c r="J23" s="136" t="s">
        <v>19</v>
      </c>
      <c r="K23" s="37"/>
      <c r="L23" s="13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6" t="s">
        <v>34</v>
      </c>
      <c r="F24" s="37"/>
      <c r="G24" s="37"/>
      <c r="H24" s="37"/>
      <c r="I24" s="132" t="s">
        <v>29</v>
      </c>
      <c r="J24" s="136" t="s">
        <v>19</v>
      </c>
      <c r="K24" s="37"/>
      <c r="L24" s="13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2" t="s">
        <v>37</v>
      </c>
      <c r="E26" s="37"/>
      <c r="F26" s="37"/>
      <c r="G26" s="37"/>
      <c r="H26" s="37"/>
      <c r="I26" s="37"/>
      <c r="J26" s="37"/>
      <c r="K26" s="37"/>
      <c r="L26" s="13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13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3" t="s">
        <v>39</v>
      </c>
      <c r="E30" s="37"/>
      <c r="F30" s="37"/>
      <c r="G30" s="37"/>
      <c r="H30" s="37"/>
      <c r="I30" s="37"/>
      <c r="J30" s="144">
        <f>ROUND(J84, 2)</f>
        <v>0</v>
      </c>
      <c r="K30" s="37"/>
      <c r="L30" s="13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2"/>
      <c r="E31" s="142"/>
      <c r="F31" s="142"/>
      <c r="G31" s="142"/>
      <c r="H31" s="142"/>
      <c r="I31" s="142"/>
      <c r="J31" s="142"/>
      <c r="K31" s="142"/>
      <c r="L31" s="13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5" t="s">
        <v>41</v>
      </c>
      <c r="G32" s="37"/>
      <c r="H32" s="37"/>
      <c r="I32" s="145" t="s">
        <v>40</v>
      </c>
      <c r="J32" s="145" t="s">
        <v>42</v>
      </c>
      <c r="K32" s="37"/>
      <c r="L32" s="13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6" t="s">
        <v>43</v>
      </c>
      <c r="E33" s="132" t="s">
        <v>44</v>
      </c>
      <c r="F33" s="147">
        <f>ROUND((SUM(BE84:BE137)),  2)</f>
        <v>0</v>
      </c>
      <c r="G33" s="37"/>
      <c r="H33" s="37"/>
      <c r="I33" s="148">
        <v>0.20999999999999999</v>
      </c>
      <c r="J33" s="147">
        <f>ROUND(((SUM(BE84:BE137))*I33),  2)</f>
        <v>0</v>
      </c>
      <c r="K33" s="37"/>
      <c r="L33" s="13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2" t="s">
        <v>45</v>
      </c>
      <c r="F34" s="147">
        <f>ROUND((SUM(BF84:BF137)),  2)</f>
        <v>0</v>
      </c>
      <c r="G34" s="37"/>
      <c r="H34" s="37"/>
      <c r="I34" s="148">
        <v>0.12</v>
      </c>
      <c r="J34" s="147">
        <f>ROUND(((SUM(BF84:BF137))*I34),  2)</f>
        <v>0</v>
      </c>
      <c r="K34" s="37"/>
      <c r="L34" s="13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32" t="s">
        <v>43</v>
      </c>
      <c r="E35" s="132" t="s">
        <v>46</v>
      </c>
      <c r="F35" s="147">
        <f>ROUND((SUM(BG84:BG137)),  2)</f>
        <v>0</v>
      </c>
      <c r="G35" s="37"/>
      <c r="H35" s="37"/>
      <c r="I35" s="148">
        <v>0.20999999999999999</v>
      </c>
      <c r="J35" s="147">
        <f>0</f>
        <v>0</v>
      </c>
      <c r="K35" s="37"/>
      <c r="L35" s="13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2" t="s">
        <v>47</v>
      </c>
      <c r="F36" s="147">
        <f>ROUND((SUM(BH84:BH137)),  2)</f>
        <v>0</v>
      </c>
      <c r="G36" s="37"/>
      <c r="H36" s="37"/>
      <c r="I36" s="148">
        <v>0.12</v>
      </c>
      <c r="J36" s="147">
        <f>0</f>
        <v>0</v>
      </c>
      <c r="K36" s="37"/>
      <c r="L36" s="13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2" t="s">
        <v>48</v>
      </c>
      <c r="F37" s="147">
        <f>ROUND((SUM(BI84:BI137)),  2)</f>
        <v>0</v>
      </c>
      <c r="G37" s="37"/>
      <c r="H37" s="37"/>
      <c r="I37" s="148">
        <v>0</v>
      </c>
      <c r="J37" s="147">
        <f>0</f>
        <v>0</v>
      </c>
      <c r="K37" s="37"/>
      <c r="L37" s="13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122</v>
      </c>
      <c r="D45" s="39"/>
      <c r="E45" s="39"/>
      <c r="F45" s="39"/>
      <c r="G45" s="39"/>
      <c r="H45" s="39"/>
      <c r="I45" s="39"/>
      <c r="J45" s="39"/>
      <c r="K45" s="39"/>
      <c r="L45" s="134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60" t="str">
        <f>E7</f>
        <v>PTÚ Pardubice, Z3, zřízení přípojek pro náhradní zdroje</v>
      </c>
      <c r="F48" s="31"/>
      <c r="G48" s="31"/>
      <c r="H48" s="31"/>
      <c r="I48" s="39"/>
      <c r="J48" s="39"/>
      <c r="K48" s="39"/>
      <c r="L48" s="13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120</v>
      </c>
      <c r="D49" s="39"/>
      <c r="E49" s="39"/>
      <c r="F49" s="39"/>
      <c r="G49" s="39"/>
      <c r="H49" s="39"/>
      <c r="I49" s="39"/>
      <c r="J49" s="39"/>
      <c r="K49" s="39"/>
      <c r="L49" s="13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9" t="str">
        <f>E9</f>
        <v>05 - VD Velký Osek</v>
      </c>
      <c r="F50" s="39"/>
      <c r="G50" s="39"/>
      <c r="H50" s="39"/>
      <c r="I50" s="39"/>
      <c r="J50" s="39"/>
      <c r="K50" s="39"/>
      <c r="L50" s="13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4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PTÚ Pardubice</v>
      </c>
      <c r="G52" s="39"/>
      <c r="H52" s="39"/>
      <c r="I52" s="31" t="s">
        <v>23</v>
      </c>
      <c r="J52" s="72" t="str">
        <f>IF(J12="","",J12)</f>
        <v>2.5.2025</v>
      </c>
      <c r="K52" s="39"/>
      <c r="L52" s="13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Povodí Labe, státní podnik</v>
      </c>
      <c r="G54" s="39"/>
      <c r="H54" s="39"/>
      <c r="I54" s="31" t="s">
        <v>33</v>
      </c>
      <c r="J54" s="35" t="str">
        <f>E21</f>
        <v xml:space="preserve"> </v>
      </c>
      <c r="K54" s="39"/>
      <c r="L54" s="13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 xml:space="preserve"> </v>
      </c>
      <c r="K55" s="39"/>
      <c r="L55" s="13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1" t="s">
        <v>123</v>
      </c>
      <c r="D57" s="162"/>
      <c r="E57" s="162"/>
      <c r="F57" s="162"/>
      <c r="G57" s="162"/>
      <c r="H57" s="162"/>
      <c r="I57" s="162"/>
      <c r="J57" s="163" t="s">
        <v>124</v>
      </c>
      <c r="K57" s="162"/>
      <c r="L57" s="13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4" t="s">
        <v>71</v>
      </c>
      <c r="D59" s="39"/>
      <c r="E59" s="39"/>
      <c r="F59" s="39"/>
      <c r="G59" s="39"/>
      <c r="H59" s="39"/>
      <c r="I59" s="39"/>
      <c r="J59" s="102">
        <f>J84</f>
        <v>0</v>
      </c>
      <c r="K59" s="39"/>
      <c r="L59" s="13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125</v>
      </c>
    </row>
    <row r="60" hidden="1" s="9" customFormat="1" ht="24.96" customHeight="1">
      <c r="A60" s="9"/>
      <c r="B60" s="165"/>
      <c r="C60" s="166"/>
      <c r="D60" s="167" t="s">
        <v>126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128</v>
      </c>
      <c r="E61" s="174"/>
      <c r="F61" s="174"/>
      <c r="G61" s="174"/>
      <c r="H61" s="174"/>
      <c r="I61" s="174"/>
      <c r="J61" s="175">
        <f>J90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9" customFormat="1" ht="24.96" customHeight="1">
      <c r="A62" s="9"/>
      <c r="B62" s="165"/>
      <c r="C62" s="166"/>
      <c r="D62" s="167" t="s">
        <v>129</v>
      </c>
      <c r="E62" s="168"/>
      <c r="F62" s="168"/>
      <c r="G62" s="168"/>
      <c r="H62" s="168"/>
      <c r="I62" s="168"/>
      <c r="J62" s="169">
        <f>J93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9" customFormat="1" ht="24.96" customHeight="1">
      <c r="A63" s="9"/>
      <c r="B63" s="165"/>
      <c r="C63" s="166"/>
      <c r="D63" s="167" t="s">
        <v>130</v>
      </c>
      <c r="E63" s="168"/>
      <c r="F63" s="168"/>
      <c r="G63" s="168"/>
      <c r="H63" s="168"/>
      <c r="I63" s="168"/>
      <c r="J63" s="169">
        <f>J102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9" customFormat="1" ht="24.96" customHeight="1">
      <c r="A64" s="9"/>
      <c r="B64" s="165"/>
      <c r="C64" s="166"/>
      <c r="D64" s="167" t="s">
        <v>131</v>
      </c>
      <c r="E64" s="168"/>
      <c r="F64" s="168"/>
      <c r="G64" s="168"/>
      <c r="H64" s="168"/>
      <c r="I64" s="168"/>
      <c r="J64" s="169">
        <f>J107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3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 s="2" customFormat="1" ht="6.96" customHeight="1">
      <c r="A66" s="37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hidden="1"/>
    <row r="68" hidden="1"/>
    <row r="69" hidden="1"/>
    <row r="70" s="2" customFormat="1" ht="6.96" customHeight="1">
      <c r="A70" s="37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132</v>
      </c>
      <c r="D71" s="39"/>
      <c r="E71" s="39"/>
      <c r="F71" s="39"/>
      <c r="G71" s="39"/>
      <c r="H71" s="39"/>
      <c r="I71" s="39"/>
      <c r="J71" s="39"/>
      <c r="K71" s="39"/>
      <c r="L71" s="13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3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60" t="str">
        <f>E7</f>
        <v>PTÚ Pardubice, Z3, zřízení přípojek pro náhradní zdroje</v>
      </c>
      <c r="F74" s="31"/>
      <c r="G74" s="31"/>
      <c r="H74" s="31"/>
      <c r="I74" s="39"/>
      <c r="J74" s="39"/>
      <c r="K74" s="39"/>
      <c r="L74" s="13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120</v>
      </c>
      <c r="D75" s="39"/>
      <c r="E75" s="39"/>
      <c r="F75" s="39"/>
      <c r="G75" s="39"/>
      <c r="H75" s="39"/>
      <c r="I75" s="39"/>
      <c r="J75" s="39"/>
      <c r="K75" s="39"/>
      <c r="L75" s="13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69" t="str">
        <f>E9</f>
        <v>05 - VD Velký Osek</v>
      </c>
      <c r="F76" s="39"/>
      <c r="G76" s="39"/>
      <c r="H76" s="39"/>
      <c r="I76" s="39"/>
      <c r="J76" s="39"/>
      <c r="K76" s="39"/>
      <c r="L76" s="13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21</v>
      </c>
      <c r="D78" s="39"/>
      <c r="E78" s="39"/>
      <c r="F78" s="26" t="str">
        <f>F12</f>
        <v xml:space="preserve"> PTÚ Pardubice</v>
      </c>
      <c r="G78" s="39"/>
      <c r="H78" s="39"/>
      <c r="I78" s="31" t="s">
        <v>23</v>
      </c>
      <c r="J78" s="72" t="str">
        <f>IF(J12="","",J12)</f>
        <v>2.5.2025</v>
      </c>
      <c r="K78" s="39"/>
      <c r="L78" s="13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25</v>
      </c>
      <c r="D80" s="39"/>
      <c r="E80" s="39"/>
      <c r="F80" s="26" t="str">
        <f>E15</f>
        <v>Povodí Labe, státní podnik</v>
      </c>
      <c r="G80" s="39"/>
      <c r="H80" s="39"/>
      <c r="I80" s="31" t="s">
        <v>33</v>
      </c>
      <c r="J80" s="35" t="str">
        <f>E21</f>
        <v xml:space="preserve"> </v>
      </c>
      <c r="K80" s="39"/>
      <c r="L80" s="13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31</v>
      </c>
      <c r="D81" s="39"/>
      <c r="E81" s="39"/>
      <c r="F81" s="26" t="str">
        <f>IF(E18="","",E18)</f>
        <v>Vyplň údaj</v>
      </c>
      <c r="G81" s="39"/>
      <c r="H81" s="39"/>
      <c r="I81" s="31" t="s">
        <v>36</v>
      </c>
      <c r="J81" s="35" t="str">
        <f>E24</f>
        <v xml:space="preserve"> </v>
      </c>
      <c r="K81" s="39"/>
      <c r="L81" s="13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0.32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11" customFormat="1" ht="29.28" customHeight="1">
      <c r="A83" s="177"/>
      <c r="B83" s="178"/>
      <c r="C83" s="179" t="s">
        <v>133</v>
      </c>
      <c r="D83" s="180" t="s">
        <v>58</v>
      </c>
      <c r="E83" s="180" t="s">
        <v>54</v>
      </c>
      <c r="F83" s="180" t="s">
        <v>55</v>
      </c>
      <c r="G83" s="180" t="s">
        <v>134</v>
      </c>
      <c r="H83" s="180" t="s">
        <v>135</v>
      </c>
      <c r="I83" s="180" t="s">
        <v>136</v>
      </c>
      <c r="J83" s="180" t="s">
        <v>124</v>
      </c>
      <c r="K83" s="181" t="s">
        <v>137</v>
      </c>
      <c r="L83" s="182"/>
      <c r="M83" s="92" t="s">
        <v>19</v>
      </c>
      <c r="N83" s="93" t="s">
        <v>43</v>
      </c>
      <c r="O83" s="93" t="s">
        <v>138</v>
      </c>
      <c r="P83" s="93" t="s">
        <v>139</v>
      </c>
      <c r="Q83" s="93" t="s">
        <v>140</v>
      </c>
      <c r="R83" s="93" t="s">
        <v>141</v>
      </c>
      <c r="S83" s="93" t="s">
        <v>142</v>
      </c>
      <c r="T83" s="93" t="s">
        <v>143</v>
      </c>
      <c r="U83" s="94" t="s">
        <v>144</v>
      </c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7"/>
      <c r="B84" s="38"/>
      <c r="C84" s="99" t="s">
        <v>145</v>
      </c>
      <c r="D84" s="39"/>
      <c r="E84" s="39"/>
      <c r="F84" s="39"/>
      <c r="G84" s="39"/>
      <c r="H84" s="39"/>
      <c r="I84" s="39"/>
      <c r="J84" s="183">
        <f>BK84</f>
        <v>0</v>
      </c>
      <c r="K84" s="39"/>
      <c r="L84" s="43"/>
      <c r="M84" s="95"/>
      <c r="N84" s="184"/>
      <c r="O84" s="96"/>
      <c r="P84" s="185">
        <f>P85+P93+P102+P107</f>
        <v>0</v>
      </c>
      <c r="Q84" s="96"/>
      <c r="R84" s="185">
        <f>R85+R93+R102+R107</f>
        <v>0</v>
      </c>
      <c r="S84" s="96"/>
      <c r="T84" s="185">
        <f>T85+T93+T102+T107</f>
        <v>0</v>
      </c>
      <c r="U84" s="9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72</v>
      </c>
      <c r="AU84" s="16" t="s">
        <v>125</v>
      </c>
      <c r="BK84" s="186">
        <f>BK85+BK93+BK102+BK107</f>
        <v>0</v>
      </c>
    </row>
    <row r="85" s="12" customFormat="1" ht="25.92" customHeight="1">
      <c r="A85" s="12"/>
      <c r="B85" s="187"/>
      <c r="C85" s="188"/>
      <c r="D85" s="189" t="s">
        <v>72</v>
      </c>
      <c r="E85" s="190" t="s">
        <v>146</v>
      </c>
      <c r="F85" s="190" t="s">
        <v>147</v>
      </c>
      <c r="G85" s="188"/>
      <c r="H85" s="188"/>
      <c r="I85" s="191"/>
      <c r="J85" s="192">
        <f>BK85</f>
        <v>0</v>
      </c>
      <c r="K85" s="188"/>
      <c r="L85" s="193"/>
      <c r="M85" s="194"/>
      <c r="N85" s="195"/>
      <c r="O85" s="195"/>
      <c r="P85" s="196">
        <f>P86+SUM(P87:P90)</f>
        <v>0</v>
      </c>
      <c r="Q85" s="195"/>
      <c r="R85" s="196">
        <f>R86+SUM(R87:R90)</f>
        <v>0</v>
      </c>
      <c r="S85" s="195"/>
      <c r="T85" s="196">
        <f>T86+SUM(T87:T90)</f>
        <v>0</v>
      </c>
      <c r="U85" s="197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8" t="s">
        <v>81</v>
      </c>
      <c r="AT85" s="199" t="s">
        <v>72</v>
      </c>
      <c r="AU85" s="199" t="s">
        <v>73</v>
      </c>
      <c r="AY85" s="198" t="s">
        <v>148</v>
      </c>
      <c r="BK85" s="200">
        <f>BK86+SUM(BK87:BK90)</f>
        <v>0</v>
      </c>
    </row>
    <row r="86" s="2" customFormat="1" ht="24.15" customHeight="1">
      <c r="A86" s="37"/>
      <c r="B86" s="38"/>
      <c r="C86" s="201" t="s">
        <v>81</v>
      </c>
      <c r="D86" s="201" t="s">
        <v>149</v>
      </c>
      <c r="E86" s="202" t="s">
        <v>150</v>
      </c>
      <c r="F86" s="203" t="s">
        <v>151</v>
      </c>
      <c r="G86" s="204" t="s">
        <v>152</v>
      </c>
      <c r="H86" s="205">
        <v>1</v>
      </c>
      <c r="I86" s="206"/>
      <c r="J86" s="207">
        <f>ROUND(I86*H86,2)</f>
        <v>0</v>
      </c>
      <c r="K86" s="203" t="s">
        <v>19</v>
      </c>
      <c r="L86" s="43"/>
      <c r="M86" s="208" t="s">
        <v>19</v>
      </c>
      <c r="N86" s="209" t="s">
        <v>46</v>
      </c>
      <c r="O86" s="84"/>
      <c r="P86" s="210">
        <f>O86*H86</f>
        <v>0</v>
      </c>
      <c r="Q86" s="210">
        <v>0</v>
      </c>
      <c r="R86" s="210">
        <f>Q86*H86</f>
        <v>0</v>
      </c>
      <c r="S86" s="210">
        <v>0</v>
      </c>
      <c r="T86" s="210">
        <f>S86*H86</f>
        <v>0</v>
      </c>
      <c r="U86" s="211" t="s">
        <v>19</v>
      </c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12" t="s">
        <v>153</v>
      </c>
      <c r="AT86" s="212" t="s">
        <v>149</v>
      </c>
      <c r="AU86" s="212" t="s">
        <v>81</v>
      </c>
      <c r="AY86" s="16" t="s">
        <v>148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16" t="s">
        <v>153</v>
      </c>
      <c r="BK86" s="213">
        <f>ROUND(I86*H86,2)</f>
        <v>0</v>
      </c>
      <c r="BL86" s="16" t="s">
        <v>153</v>
      </c>
      <c r="BM86" s="212" t="s">
        <v>406</v>
      </c>
    </row>
    <row r="87" s="2" customFormat="1">
      <c r="A87" s="37"/>
      <c r="B87" s="38"/>
      <c r="C87" s="39"/>
      <c r="D87" s="214" t="s">
        <v>155</v>
      </c>
      <c r="E87" s="39"/>
      <c r="F87" s="215" t="s">
        <v>151</v>
      </c>
      <c r="G87" s="39"/>
      <c r="H87" s="39"/>
      <c r="I87" s="216"/>
      <c r="J87" s="39"/>
      <c r="K87" s="39"/>
      <c r="L87" s="43"/>
      <c r="M87" s="217"/>
      <c r="N87" s="218"/>
      <c r="O87" s="84"/>
      <c r="P87" s="84"/>
      <c r="Q87" s="84"/>
      <c r="R87" s="84"/>
      <c r="S87" s="84"/>
      <c r="T87" s="84"/>
      <c r="U87" s="85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155</v>
      </c>
      <c r="AU87" s="16" t="s">
        <v>81</v>
      </c>
    </row>
    <row r="88" s="2" customFormat="1" ht="55.5" customHeight="1">
      <c r="A88" s="37"/>
      <c r="B88" s="38"/>
      <c r="C88" s="201" t="s">
        <v>83</v>
      </c>
      <c r="D88" s="201" t="s">
        <v>149</v>
      </c>
      <c r="E88" s="202" t="s">
        <v>156</v>
      </c>
      <c r="F88" s="203" t="s">
        <v>157</v>
      </c>
      <c r="G88" s="204" t="s">
        <v>152</v>
      </c>
      <c r="H88" s="205">
        <v>1</v>
      </c>
      <c r="I88" s="206"/>
      <c r="J88" s="207">
        <f>ROUND(I88*H88,2)</f>
        <v>0</v>
      </c>
      <c r="K88" s="203" t="s">
        <v>19</v>
      </c>
      <c r="L88" s="43"/>
      <c r="M88" s="208" t="s">
        <v>19</v>
      </c>
      <c r="N88" s="209" t="s">
        <v>46</v>
      </c>
      <c r="O88" s="84"/>
      <c r="P88" s="210">
        <f>O88*H88</f>
        <v>0</v>
      </c>
      <c r="Q88" s="210">
        <v>0</v>
      </c>
      <c r="R88" s="210">
        <f>Q88*H88</f>
        <v>0</v>
      </c>
      <c r="S88" s="210">
        <v>0</v>
      </c>
      <c r="T88" s="210">
        <f>S88*H88</f>
        <v>0</v>
      </c>
      <c r="U88" s="211" t="s">
        <v>19</v>
      </c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2" t="s">
        <v>153</v>
      </c>
      <c r="AT88" s="212" t="s">
        <v>149</v>
      </c>
      <c r="AU88" s="212" t="s">
        <v>81</v>
      </c>
      <c r="AY88" s="16" t="s">
        <v>148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16" t="s">
        <v>153</v>
      </c>
      <c r="BK88" s="213">
        <f>ROUND(I88*H88,2)</f>
        <v>0</v>
      </c>
      <c r="BL88" s="16" t="s">
        <v>153</v>
      </c>
      <c r="BM88" s="212" t="s">
        <v>407</v>
      </c>
    </row>
    <row r="89" s="2" customFormat="1">
      <c r="A89" s="37"/>
      <c r="B89" s="38"/>
      <c r="C89" s="39"/>
      <c r="D89" s="214" t="s">
        <v>155</v>
      </c>
      <c r="E89" s="39"/>
      <c r="F89" s="215" t="s">
        <v>157</v>
      </c>
      <c r="G89" s="39"/>
      <c r="H89" s="39"/>
      <c r="I89" s="216"/>
      <c r="J89" s="39"/>
      <c r="K89" s="39"/>
      <c r="L89" s="43"/>
      <c r="M89" s="217"/>
      <c r="N89" s="218"/>
      <c r="O89" s="84"/>
      <c r="P89" s="84"/>
      <c r="Q89" s="84"/>
      <c r="R89" s="84"/>
      <c r="S89" s="84"/>
      <c r="T89" s="84"/>
      <c r="U89" s="85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155</v>
      </c>
      <c r="AU89" s="16" t="s">
        <v>81</v>
      </c>
    </row>
    <row r="90" s="12" customFormat="1" ht="22.8" customHeight="1">
      <c r="A90" s="12"/>
      <c r="B90" s="187"/>
      <c r="C90" s="188"/>
      <c r="D90" s="189" t="s">
        <v>72</v>
      </c>
      <c r="E90" s="219" t="s">
        <v>179</v>
      </c>
      <c r="F90" s="219" t="s">
        <v>180</v>
      </c>
      <c r="G90" s="188"/>
      <c r="H90" s="188"/>
      <c r="I90" s="191"/>
      <c r="J90" s="220">
        <f>BK90</f>
        <v>0</v>
      </c>
      <c r="K90" s="188"/>
      <c r="L90" s="193"/>
      <c r="M90" s="194"/>
      <c r="N90" s="195"/>
      <c r="O90" s="195"/>
      <c r="P90" s="196">
        <f>SUM(P91:P92)</f>
        <v>0</v>
      </c>
      <c r="Q90" s="195"/>
      <c r="R90" s="196">
        <f>SUM(R91:R92)</f>
        <v>0</v>
      </c>
      <c r="S90" s="195"/>
      <c r="T90" s="196">
        <f>SUM(T91:T92)</f>
        <v>0</v>
      </c>
      <c r="U90" s="197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8" t="s">
        <v>81</v>
      </c>
      <c r="AT90" s="199" t="s">
        <v>72</v>
      </c>
      <c r="AU90" s="199" t="s">
        <v>81</v>
      </c>
      <c r="AY90" s="198" t="s">
        <v>148</v>
      </c>
      <c r="BK90" s="200">
        <f>SUM(BK91:BK92)</f>
        <v>0</v>
      </c>
    </row>
    <row r="91" s="2" customFormat="1" ht="33" customHeight="1">
      <c r="A91" s="37"/>
      <c r="B91" s="38"/>
      <c r="C91" s="201" t="s">
        <v>159</v>
      </c>
      <c r="D91" s="201" t="s">
        <v>149</v>
      </c>
      <c r="E91" s="202" t="s">
        <v>182</v>
      </c>
      <c r="F91" s="203" t="s">
        <v>183</v>
      </c>
      <c r="G91" s="204" t="s">
        <v>184</v>
      </c>
      <c r="H91" s="205">
        <v>0.5</v>
      </c>
      <c r="I91" s="206"/>
      <c r="J91" s="207">
        <f>ROUND(I91*H91,2)</f>
        <v>0</v>
      </c>
      <c r="K91" s="203" t="s">
        <v>19</v>
      </c>
      <c r="L91" s="43"/>
      <c r="M91" s="208" t="s">
        <v>19</v>
      </c>
      <c r="N91" s="209" t="s">
        <v>46</v>
      </c>
      <c r="O91" s="84"/>
      <c r="P91" s="210">
        <f>O91*H91</f>
        <v>0</v>
      </c>
      <c r="Q91" s="210">
        <v>0</v>
      </c>
      <c r="R91" s="210">
        <f>Q91*H91</f>
        <v>0</v>
      </c>
      <c r="S91" s="210">
        <v>0</v>
      </c>
      <c r="T91" s="210">
        <f>S91*H91</f>
        <v>0</v>
      </c>
      <c r="U91" s="211" t="s">
        <v>19</v>
      </c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2" t="s">
        <v>153</v>
      </c>
      <c r="AT91" s="212" t="s">
        <v>149</v>
      </c>
      <c r="AU91" s="212" t="s">
        <v>83</v>
      </c>
      <c r="AY91" s="16" t="s">
        <v>148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6" t="s">
        <v>153</v>
      </c>
      <c r="BK91" s="213">
        <f>ROUND(I91*H91,2)</f>
        <v>0</v>
      </c>
      <c r="BL91" s="16" t="s">
        <v>153</v>
      </c>
      <c r="BM91" s="212" t="s">
        <v>408</v>
      </c>
    </row>
    <row r="92" s="2" customFormat="1">
      <c r="A92" s="37"/>
      <c r="B92" s="38"/>
      <c r="C92" s="39"/>
      <c r="D92" s="214" t="s">
        <v>155</v>
      </c>
      <c r="E92" s="39"/>
      <c r="F92" s="215" t="s">
        <v>183</v>
      </c>
      <c r="G92" s="39"/>
      <c r="H92" s="39"/>
      <c r="I92" s="216"/>
      <c r="J92" s="39"/>
      <c r="K92" s="39"/>
      <c r="L92" s="43"/>
      <c r="M92" s="217"/>
      <c r="N92" s="218"/>
      <c r="O92" s="84"/>
      <c r="P92" s="84"/>
      <c r="Q92" s="84"/>
      <c r="R92" s="84"/>
      <c r="S92" s="84"/>
      <c r="T92" s="84"/>
      <c r="U92" s="85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155</v>
      </c>
      <c r="AU92" s="16" t="s">
        <v>83</v>
      </c>
    </row>
    <row r="93" s="12" customFormat="1" ht="25.92" customHeight="1">
      <c r="A93" s="12"/>
      <c r="B93" s="187"/>
      <c r="C93" s="188"/>
      <c r="D93" s="189" t="s">
        <v>72</v>
      </c>
      <c r="E93" s="190" t="s">
        <v>186</v>
      </c>
      <c r="F93" s="190" t="s">
        <v>187</v>
      </c>
      <c r="G93" s="188"/>
      <c r="H93" s="188"/>
      <c r="I93" s="191"/>
      <c r="J93" s="192">
        <f>BK93</f>
        <v>0</v>
      </c>
      <c r="K93" s="188"/>
      <c r="L93" s="193"/>
      <c r="M93" s="194"/>
      <c r="N93" s="195"/>
      <c r="O93" s="195"/>
      <c r="P93" s="196">
        <f>SUM(P94:P101)</f>
        <v>0</v>
      </c>
      <c r="Q93" s="195"/>
      <c r="R93" s="196">
        <f>SUM(R94:R101)</f>
        <v>0</v>
      </c>
      <c r="S93" s="195"/>
      <c r="T93" s="196">
        <f>SUM(T94:T101)</f>
        <v>0</v>
      </c>
      <c r="U93" s="197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8" t="s">
        <v>83</v>
      </c>
      <c r="AT93" s="199" t="s">
        <v>72</v>
      </c>
      <c r="AU93" s="199" t="s">
        <v>73</v>
      </c>
      <c r="AY93" s="198" t="s">
        <v>148</v>
      </c>
      <c r="BK93" s="200">
        <f>SUM(BK94:BK101)</f>
        <v>0</v>
      </c>
    </row>
    <row r="94" s="2" customFormat="1" ht="24.15" customHeight="1">
      <c r="A94" s="37"/>
      <c r="B94" s="38"/>
      <c r="C94" s="201" t="s">
        <v>153</v>
      </c>
      <c r="D94" s="201" t="s">
        <v>149</v>
      </c>
      <c r="E94" s="202" t="s">
        <v>188</v>
      </c>
      <c r="F94" s="203" t="s">
        <v>409</v>
      </c>
      <c r="G94" s="204" t="s">
        <v>173</v>
      </c>
      <c r="H94" s="205">
        <v>6</v>
      </c>
      <c r="I94" s="206"/>
      <c r="J94" s="207">
        <f>ROUND(I94*H94,2)</f>
        <v>0</v>
      </c>
      <c r="K94" s="203" t="s">
        <v>19</v>
      </c>
      <c r="L94" s="43"/>
      <c r="M94" s="208" t="s">
        <v>19</v>
      </c>
      <c r="N94" s="209" t="s">
        <v>46</v>
      </c>
      <c r="O94" s="84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0">
        <f>S94*H94</f>
        <v>0</v>
      </c>
      <c r="U94" s="211" t="s">
        <v>19</v>
      </c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2" t="s">
        <v>190</v>
      </c>
      <c r="AT94" s="212" t="s">
        <v>149</v>
      </c>
      <c r="AU94" s="212" t="s">
        <v>81</v>
      </c>
      <c r="AY94" s="16" t="s">
        <v>148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6" t="s">
        <v>153</v>
      </c>
      <c r="BK94" s="213">
        <f>ROUND(I94*H94,2)</f>
        <v>0</v>
      </c>
      <c r="BL94" s="16" t="s">
        <v>190</v>
      </c>
      <c r="BM94" s="212" t="s">
        <v>410</v>
      </c>
    </row>
    <row r="95" s="2" customFormat="1">
      <c r="A95" s="37"/>
      <c r="B95" s="38"/>
      <c r="C95" s="39"/>
      <c r="D95" s="214" t="s">
        <v>155</v>
      </c>
      <c r="E95" s="39"/>
      <c r="F95" s="215" t="s">
        <v>409</v>
      </c>
      <c r="G95" s="39"/>
      <c r="H95" s="39"/>
      <c r="I95" s="216"/>
      <c r="J95" s="39"/>
      <c r="K95" s="39"/>
      <c r="L95" s="43"/>
      <c r="M95" s="217"/>
      <c r="N95" s="218"/>
      <c r="O95" s="84"/>
      <c r="P95" s="84"/>
      <c r="Q95" s="84"/>
      <c r="R95" s="84"/>
      <c r="S95" s="84"/>
      <c r="T95" s="84"/>
      <c r="U95" s="85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155</v>
      </c>
      <c r="AU95" s="16" t="s">
        <v>81</v>
      </c>
    </row>
    <row r="96" s="2" customFormat="1" ht="24.15" customHeight="1">
      <c r="A96" s="37"/>
      <c r="B96" s="38"/>
      <c r="C96" s="221" t="s">
        <v>170</v>
      </c>
      <c r="D96" s="221" t="s">
        <v>165</v>
      </c>
      <c r="E96" s="222" t="s">
        <v>411</v>
      </c>
      <c r="F96" s="223" t="s">
        <v>412</v>
      </c>
      <c r="G96" s="224" t="s">
        <v>173</v>
      </c>
      <c r="H96" s="225">
        <v>6</v>
      </c>
      <c r="I96" s="226"/>
      <c r="J96" s="227">
        <f>ROUND(I96*H96,2)</f>
        <v>0</v>
      </c>
      <c r="K96" s="223" t="s">
        <v>19</v>
      </c>
      <c r="L96" s="228"/>
      <c r="M96" s="229" t="s">
        <v>19</v>
      </c>
      <c r="N96" s="230" t="s">
        <v>46</v>
      </c>
      <c r="O96" s="84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0">
        <f>S96*H96</f>
        <v>0</v>
      </c>
      <c r="U96" s="211" t="s">
        <v>19</v>
      </c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2" t="s">
        <v>195</v>
      </c>
      <c r="AT96" s="212" t="s">
        <v>165</v>
      </c>
      <c r="AU96" s="212" t="s">
        <v>81</v>
      </c>
      <c r="AY96" s="16" t="s">
        <v>148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6" t="s">
        <v>153</v>
      </c>
      <c r="BK96" s="213">
        <f>ROUND(I96*H96,2)</f>
        <v>0</v>
      </c>
      <c r="BL96" s="16" t="s">
        <v>190</v>
      </c>
      <c r="BM96" s="212" t="s">
        <v>413</v>
      </c>
    </row>
    <row r="97" s="2" customFormat="1">
      <c r="A97" s="37"/>
      <c r="B97" s="38"/>
      <c r="C97" s="39"/>
      <c r="D97" s="214" t="s">
        <v>155</v>
      </c>
      <c r="E97" s="39"/>
      <c r="F97" s="215" t="s">
        <v>412</v>
      </c>
      <c r="G97" s="39"/>
      <c r="H97" s="39"/>
      <c r="I97" s="216"/>
      <c r="J97" s="39"/>
      <c r="K97" s="39"/>
      <c r="L97" s="43"/>
      <c r="M97" s="217"/>
      <c r="N97" s="218"/>
      <c r="O97" s="84"/>
      <c r="P97" s="84"/>
      <c r="Q97" s="84"/>
      <c r="R97" s="84"/>
      <c r="S97" s="84"/>
      <c r="T97" s="84"/>
      <c r="U97" s="85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155</v>
      </c>
      <c r="AU97" s="16" t="s">
        <v>81</v>
      </c>
    </row>
    <row r="98" s="2" customFormat="1" ht="16.5" customHeight="1">
      <c r="A98" s="37"/>
      <c r="B98" s="38"/>
      <c r="C98" s="201" t="s">
        <v>175</v>
      </c>
      <c r="D98" s="201" t="s">
        <v>149</v>
      </c>
      <c r="E98" s="202" t="s">
        <v>197</v>
      </c>
      <c r="F98" s="203" t="s">
        <v>385</v>
      </c>
      <c r="G98" s="204" t="s">
        <v>163</v>
      </c>
      <c r="H98" s="205">
        <v>1</v>
      </c>
      <c r="I98" s="206"/>
      <c r="J98" s="207">
        <f>ROUND(I98*H98,2)</f>
        <v>0</v>
      </c>
      <c r="K98" s="203" t="s">
        <v>19</v>
      </c>
      <c r="L98" s="43"/>
      <c r="M98" s="208" t="s">
        <v>19</v>
      </c>
      <c r="N98" s="209" t="s">
        <v>46</v>
      </c>
      <c r="O98" s="84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0">
        <f>S98*H98</f>
        <v>0</v>
      </c>
      <c r="U98" s="211" t="s">
        <v>19</v>
      </c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2" t="s">
        <v>190</v>
      </c>
      <c r="AT98" s="212" t="s">
        <v>149</v>
      </c>
      <c r="AU98" s="212" t="s">
        <v>81</v>
      </c>
      <c r="AY98" s="16" t="s">
        <v>148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6" t="s">
        <v>153</v>
      </c>
      <c r="BK98" s="213">
        <f>ROUND(I98*H98,2)</f>
        <v>0</v>
      </c>
      <c r="BL98" s="16" t="s">
        <v>190</v>
      </c>
      <c r="BM98" s="212" t="s">
        <v>414</v>
      </c>
    </row>
    <row r="99" s="2" customFormat="1">
      <c r="A99" s="37"/>
      <c r="B99" s="38"/>
      <c r="C99" s="39"/>
      <c r="D99" s="214" t="s">
        <v>155</v>
      </c>
      <c r="E99" s="39"/>
      <c r="F99" s="215" t="s">
        <v>385</v>
      </c>
      <c r="G99" s="39"/>
      <c r="H99" s="39"/>
      <c r="I99" s="216"/>
      <c r="J99" s="39"/>
      <c r="K99" s="39"/>
      <c r="L99" s="43"/>
      <c r="M99" s="217"/>
      <c r="N99" s="218"/>
      <c r="O99" s="84"/>
      <c r="P99" s="84"/>
      <c r="Q99" s="84"/>
      <c r="R99" s="84"/>
      <c r="S99" s="84"/>
      <c r="T99" s="84"/>
      <c r="U99" s="85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155</v>
      </c>
      <c r="AU99" s="16" t="s">
        <v>81</v>
      </c>
    </row>
    <row r="100" s="2" customFormat="1" ht="44.25" customHeight="1">
      <c r="A100" s="37"/>
      <c r="B100" s="38"/>
      <c r="C100" s="201" t="s">
        <v>181</v>
      </c>
      <c r="D100" s="201" t="s">
        <v>149</v>
      </c>
      <c r="E100" s="202" t="s">
        <v>200</v>
      </c>
      <c r="F100" s="203" t="s">
        <v>201</v>
      </c>
      <c r="G100" s="204" t="s">
        <v>184</v>
      </c>
      <c r="H100" s="205">
        <v>0.051999999999999998</v>
      </c>
      <c r="I100" s="206"/>
      <c r="J100" s="207">
        <f>ROUND(I100*H100,2)</f>
        <v>0</v>
      </c>
      <c r="K100" s="203" t="s">
        <v>19</v>
      </c>
      <c r="L100" s="43"/>
      <c r="M100" s="208" t="s">
        <v>19</v>
      </c>
      <c r="N100" s="209" t="s">
        <v>46</v>
      </c>
      <c r="O100" s="84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0">
        <f>S100*H100</f>
        <v>0</v>
      </c>
      <c r="U100" s="211" t="s">
        <v>19</v>
      </c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2" t="s">
        <v>190</v>
      </c>
      <c r="AT100" s="212" t="s">
        <v>149</v>
      </c>
      <c r="AU100" s="212" t="s">
        <v>81</v>
      </c>
      <c r="AY100" s="16" t="s">
        <v>148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6" t="s">
        <v>153</v>
      </c>
      <c r="BK100" s="213">
        <f>ROUND(I100*H100,2)</f>
        <v>0</v>
      </c>
      <c r="BL100" s="16" t="s">
        <v>190</v>
      </c>
      <c r="BM100" s="212" t="s">
        <v>415</v>
      </c>
    </row>
    <row r="101" s="2" customFormat="1">
      <c r="A101" s="37"/>
      <c r="B101" s="38"/>
      <c r="C101" s="39"/>
      <c r="D101" s="214" t="s">
        <v>155</v>
      </c>
      <c r="E101" s="39"/>
      <c r="F101" s="215" t="s">
        <v>201</v>
      </c>
      <c r="G101" s="39"/>
      <c r="H101" s="39"/>
      <c r="I101" s="216"/>
      <c r="J101" s="39"/>
      <c r="K101" s="39"/>
      <c r="L101" s="43"/>
      <c r="M101" s="217"/>
      <c r="N101" s="218"/>
      <c r="O101" s="84"/>
      <c r="P101" s="84"/>
      <c r="Q101" s="84"/>
      <c r="R101" s="84"/>
      <c r="S101" s="84"/>
      <c r="T101" s="84"/>
      <c r="U101" s="85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155</v>
      </c>
      <c r="AU101" s="16" t="s">
        <v>81</v>
      </c>
    </row>
    <row r="102" s="12" customFormat="1" ht="25.92" customHeight="1">
      <c r="A102" s="12"/>
      <c r="B102" s="187"/>
      <c r="C102" s="188"/>
      <c r="D102" s="189" t="s">
        <v>72</v>
      </c>
      <c r="E102" s="190" t="s">
        <v>203</v>
      </c>
      <c r="F102" s="190" t="s">
        <v>204</v>
      </c>
      <c r="G102" s="188"/>
      <c r="H102" s="188"/>
      <c r="I102" s="191"/>
      <c r="J102" s="192">
        <f>BK102</f>
        <v>0</v>
      </c>
      <c r="K102" s="188"/>
      <c r="L102" s="193"/>
      <c r="M102" s="194"/>
      <c r="N102" s="195"/>
      <c r="O102" s="195"/>
      <c r="P102" s="196">
        <f>SUM(P103:P106)</f>
        <v>0</v>
      </c>
      <c r="Q102" s="195"/>
      <c r="R102" s="196">
        <f>SUM(R103:R106)</f>
        <v>0</v>
      </c>
      <c r="S102" s="195"/>
      <c r="T102" s="196">
        <f>SUM(T103:T106)</f>
        <v>0</v>
      </c>
      <c r="U102" s="197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8" t="s">
        <v>159</v>
      </c>
      <c r="AT102" s="199" t="s">
        <v>72</v>
      </c>
      <c r="AU102" s="199" t="s">
        <v>73</v>
      </c>
      <c r="AY102" s="198" t="s">
        <v>148</v>
      </c>
      <c r="BK102" s="200">
        <f>SUM(BK103:BK106)</f>
        <v>0</v>
      </c>
    </row>
    <row r="103" s="2" customFormat="1" ht="49.05" customHeight="1">
      <c r="A103" s="37"/>
      <c r="B103" s="38"/>
      <c r="C103" s="201" t="s">
        <v>168</v>
      </c>
      <c r="D103" s="201" t="s">
        <v>149</v>
      </c>
      <c r="E103" s="202" t="s">
        <v>211</v>
      </c>
      <c r="F103" s="203" t="s">
        <v>212</v>
      </c>
      <c r="G103" s="204" t="s">
        <v>213</v>
      </c>
      <c r="H103" s="205">
        <v>0.40000000000000002</v>
      </c>
      <c r="I103" s="206"/>
      <c r="J103" s="207">
        <f>ROUND(I103*H103,2)</f>
        <v>0</v>
      </c>
      <c r="K103" s="203" t="s">
        <v>19</v>
      </c>
      <c r="L103" s="43"/>
      <c r="M103" s="208" t="s">
        <v>19</v>
      </c>
      <c r="N103" s="209" t="s">
        <v>46</v>
      </c>
      <c r="O103" s="84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0">
        <f>S103*H103</f>
        <v>0</v>
      </c>
      <c r="U103" s="211" t="s">
        <v>19</v>
      </c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2" t="s">
        <v>208</v>
      </c>
      <c r="AT103" s="212" t="s">
        <v>149</v>
      </c>
      <c r="AU103" s="212" t="s">
        <v>81</v>
      </c>
      <c r="AY103" s="16" t="s">
        <v>148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6" t="s">
        <v>153</v>
      </c>
      <c r="BK103" s="213">
        <f>ROUND(I103*H103,2)</f>
        <v>0</v>
      </c>
      <c r="BL103" s="16" t="s">
        <v>208</v>
      </c>
      <c r="BM103" s="212" t="s">
        <v>416</v>
      </c>
    </row>
    <row r="104" s="2" customFormat="1">
      <c r="A104" s="37"/>
      <c r="B104" s="38"/>
      <c r="C104" s="39"/>
      <c r="D104" s="214" t="s">
        <v>155</v>
      </c>
      <c r="E104" s="39"/>
      <c r="F104" s="215" t="s">
        <v>212</v>
      </c>
      <c r="G104" s="39"/>
      <c r="H104" s="39"/>
      <c r="I104" s="216"/>
      <c r="J104" s="39"/>
      <c r="K104" s="39"/>
      <c r="L104" s="43"/>
      <c r="M104" s="217"/>
      <c r="N104" s="218"/>
      <c r="O104" s="84"/>
      <c r="P104" s="84"/>
      <c r="Q104" s="84"/>
      <c r="R104" s="84"/>
      <c r="S104" s="84"/>
      <c r="T104" s="84"/>
      <c r="U104" s="85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155</v>
      </c>
      <c r="AU104" s="16" t="s">
        <v>81</v>
      </c>
    </row>
    <row r="105" s="2" customFormat="1" ht="44.25" customHeight="1">
      <c r="A105" s="37"/>
      <c r="B105" s="38"/>
      <c r="C105" s="201" t="s">
        <v>192</v>
      </c>
      <c r="D105" s="201" t="s">
        <v>149</v>
      </c>
      <c r="E105" s="202" t="s">
        <v>220</v>
      </c>
      <c r="F105" s="203" t="s">
        <v>221</v>
      </c>
      <c r="G105" s="204" t="s">
        <v>213</v>
      </c>
      <c r="H105" s="205">
        <v>0.29999999999999999</v>
      </c>
      <c r="I105" s="206"/>
      <c r="J105" s="207">
        <f>ROUND(I105*H105,2)</f>
        <v>0</v>
      </c>
      <c r="K105" s="203" t="s">
        <v>19</v>
      </c>
      <c r="L105" s="43"/>
      <c r="M105" s="208" t="s">
        <v>19</v>
      </c>
      <c r="N105" s="209" t="s">
        <v>46</v>
      </c>
      <c r="O105" s="84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0">
        <f>S105*H105</f>
        <v>0</v>
      </c>
      <c r="U105" s="211" t="s">
        <v>19</v>
      </c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2" t="s">
        <v>208</v>
      </c>
      <c r="AT105" s="212" t="s">
        <v>149</v>
      </c>
      <c r="AU105" s="212" t="s">
        <v>81</v>
      </c>
      <c r="AY105" s="16" t="s">
        <v>148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6" t="s">
        <v>153</v>
      </c>
      <c r="BK105" s="213">
        <f>ROUND(I105*H105,2)</f>
        <v>0</v>
      </c>
      <c r="BL105" s="16" t="s">
        <v>208</v>
      </c>
      <c r="BM105" s="212" t="s">
        <v>417</v>
      </c>
    </row>
    <row r="106" s="2" customFormat="1">
      <c r="A106" s="37"/>
      <c r="B106" s="38"/>
      <c r="C106" s="39"/>
      <c r="D106" s="214" t="s">
        <v>155</v>
      </c>
      <c r="E106" s="39"/>
      <c r="F106" s="215" t="s">
        <v>221</v>
      </c>
      <c r="G106" s="39"/>
      <c r="H106" s="39"/>
      <c r="I106" s="216"/>
      <c r="J106" s="39"/>
      <c r="K106" s="39"/>
      <c r="L106" s="43"/>
      <c r="M106" s="217"/>
      <c r="N106" s="218"/>
      <c r="O106" s="84"/>
      <c r="P106" s="84"/>
      <c r="Q106" s="84"/>
      <c r="R106" s="84"/>
      <c r="S106" s="84"/>
      <c r="T106" s="84"/>
      <c r="U106" s="85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155</v>
      </c>
      <c r="AU106" s="16" t="s">
        <v>81</v>
      </c>
    </row>
    <row r="107" s="12" customFormat="1" ht="25.92" customHeight="1">
      <c r="A107" s="12"/>
      <c r="B107" s="187"/>
      <c r="C107" s="188"/>
      <c r="D107" s="189" t="s">
        <v>72</v>
      </c>
      <c r="E107" s="190" t="s">
        <v>247</v>
      </c>
      <c r="F107" s="190" t="s">
        <v>248</v>
      </c>
      <c r="G107" s="188"/>
      <c r="H107" s="188"/>
      <c r="I107" s="191"/>
      <c r="J107" s="192">
        <f>BK107</f>
        <v>0</v>
      </c>
      <c r="K107" s="188"/>
      <c r="L107" s="193"/>
      <c r="M107" s="194"/>
      <c r="N107" s="195"/>
      <c r="O107" s="195"/>
      <c r="P107" s="196">
        <f>SUM(P108:P137)</f>
        <v>0</v>
      </c>
      <c r="Q107" s="195"/>
      <c r="R107" s="196">
        <f>SUM(R108:R137)</f>
        <v>0</v>
      </c>
      <c r="S107" s="195"/>
      <c r="T107" s="196">
        <f>SUM(T108:T137)</f>
        <v>0</v>
      </c>
      <c r="U107" s="197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8" t="s">
        <v>153</v>
      </c>
      <c r="AT107" s="199" t="s">
        <v>72</v>
      </c>
      <c r="AU107" s="199" t="s">
        <v>73</v>
      </c>
      <c r="AY107" s="198" t="s">
        <v>148</v>
      </c>
      <c r="BK107" s="200">
        <f>SUM(BK108:BK137)</f>
        <v>0</v>
      </c>
    </row>
    <row r="108" s="2" customFormat="1" ht="16.5" customHeight="1">
      <c r="A108" s="37"/>
      <c r="B108" s="38"/>
      <c r="C108" s="201" t="s">
        <v>108</v>
      </c>
      <c r="D108" s="201" t="s">
        <v>149</v>
      </c>
      <c r="E108" s="202" t="s">
        <v>249</v>
      </c>
      <c r="F108" s="203" t="s">
        <v>250</v>
      </c>
      <c r="G108" s="204" t="s">
        <v>251</v>
      </c>
      <c r="H108" s="205">
        <v>1</v>
      </c>
      <c r="I108" s="206"/>
      <c r="J108" s="207">
        <f>ROUND(I108*H108,2)</f>
        <v>0</v>
      </c>
      <c r="K108" s="203" t="s">
        <v>19</v>
      </c>
      <c r="L108" s="43"/>
      <c r="M108" s="208" t="s">
        <v>19</v>
      </c>
      <c r="N108" s="209" t="s">
        <v>46</v>
      </c>
      <c r="O108" s="84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0">
        <f>S108*H108</f>
        <v>0</v>
      </c>
      <c r="U108" s="211" t="s">
        <v>19</v>
      </c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2" t="s">
        <v>252</v>
      </c>
      <c r="AT108" s="212" t="s">
        <v>149</v>
      </c>
      <c r="AU108" s="212" t="s">
        <v>81</v>
      </c>
      <c r="AY108" s="16" t="s">
        <v>148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6" t="s">
        <v>153</v>
      </c>
      <c r="BK108" s="213">
        <f>ROUND(I108*H108,2)</f>
        <v>0</v>
      </c>
      <c r="BL108" s="16" t="s">
        <v>252</v>
      </c>
      <c r="BM108" s="212" t="s">
        <v>418</v>
      </c>
    </row>
    <row r="109" s="2" customFormat="1">
      <c r="A109" s="37"/>
      <c r="B109" s="38"/>
      <c r="C109" s="39"/>
      <c r="D109" s="214" t="s">
        <v>155</v>
      </c>
      <c r="E109" s="39"/>
      <c r="F109" s="215" t="s">
        <v>250</v>
      </c>
      <c r="G109" s="39"/>
      <c r="H109" s="39"/>
      <c r="I109" s="216"/>
      <c r="J109" s="39"/>
      <c r="K109" s="39"/>
      <c r="L109" s="43"/>
      <c r="M109" s="217"/>
      <c r="N109" s="218"/>
      <c r="O109" s="84"/>
      <c r="P109" s="84"/>
      <c r="Q109" s="84"/>
      <c r="R109" s="84"/>
      <c r="S109" s="84"/>
      <c r="T109" s="84"/>
      <c r="U109" s="85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155</v>
      </c>
      <c r="AU109" s="16" t="s">
        <v>81</v>
      </c>
    </row>
    <row r="110" s="2" customFormat="1" ht="66.75" customHeight="1">
      <c r="A110" s="37"/>
      <c r="B110" s="38"/>
      <c r="C110" s="201" t="s">
        <v>111</v>
      </c>
      <c r="D110" s="201" t="s">
        <v>149</v>
      </c>
      <c r="E110" s="202" t="s">
        <v>356</v>
      </c>
      <c r="F110" s="203" t="s">
        <v>357</v>
      </c>
      <c r="G110" s="204" t="s">
        <v>173</v>
      </c>
      <c r="H110" s="205">
        <v>3</v>
      </c>
      <c r="I110" s="206"/>
      <c r="J110" s="207">
        <f>ROUND(I110*H110,2)</f>
        <v>0</v>
      </c>
      <c r="K110" s="203" t="s">
        <v>19</v>
      </c>
      <c r="L110" s="43"/>
      <c r="M110" s="208" t="s">
        <v>19</v>
      </c>
      <c r="N110" s="209" t="s">
        <v>46</v>
      </c>
      <c r="O110" s="84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0">
        <f>S110*H110</f>
        <v>0</v>
      </c>
      <c r="U110" s="211" t="s">
        <v>19</v>
      </c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2" t="s">
        <v>252</v>
      </c>
      <c r="AT110" s="212" t="s">
        <v>149</v>
      </c>
      <c r="AU110" s="212" t="s">
        <v>81</v>
      </c>
      <c r="AY110" s="16" t="s">
        <v>148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6" t="s">
        <v>153</v>
      </c>
      <c r="BK110" s="213">
        <f>ROUND(I110*H110,2)</f>
        <v>0</v>
      </c>
      <c r="BL110" s="16" t="s">
        <v>252</v>
      </c>
      <c r="BM110" s="212" t="s">
        <v>419</v>
      </c>
    </row>
    <row r="111" s="2" customFormat="1">
      <c r="A111" s="37"/>
      <c r="B111" s="38"/>
      <c r="C111" s="39"/>
      <c r="D111" s="214" t="s">
        <v>155</v>
      </c>
      <c r="E111" s="39"/>
      <c r="F111" s="215" t="s">
        <v>357</v>
      </c>
      <c r="G111" s="39"/>
      <c r="H111" s="39"/>
      <c r="I111" s="216"/>
      <c r="J111" s="39"/>
      <c r="K111" s="39"/>
      <c r="L111" s="43"/>
      <c r="M111" s="217"/>
      <c r="N111" s="218"/>
      <c r="O111" s="84"/>
      <c r="P111" s="84"/>
      <c r="Q111" s="84"/>
      <c r="R111" s="84"/>
      <c r="S111" s="84"/>
      <c r="T111" s="84"/>
      <c r="U111" s="85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155</v>
      </c>
      <c r="AU111" s="16" t="s">
        <v>81</v>
      </c>
    </row>
    <row r="112" s="2" customFormat="1" ht="55.5" customHeight="1">
      <c r="A112" s="37"/>
      <c r="B112" s="38"/>
      <c r="C112" s="201" t="s">
        <v>8</v>
      </c>
      <c r="D112" s="201" t="s">
        <v>149</v>
      </c>
      <c r="E112" s="202" t="s">
        <v>359</v>
      </c>
      <c r="F112" s="203" t="s">
        <v>360</v>
      </c>
      <c r="G112" s="204" t="s">
        <v>173</v>
      </c>
      <c r="H112" s="205">
        <v>3</v>
      </c>
      <c r="I112" s="206"/>
      <c r="J112" s="207">
        <f>ROUND(I112*H112,2)</f>
        <v>0</v>
      </c>
      <c r="K112" s="203" t="s">
        <v>19</v>
      </c>
      <c r="L112" s="43"/>
      <c r="M112" s="208" t="s">
        <v>19</v>
      </c>
      <c r="N112" s="209" t="s">
        <v>46</v>
      </c>
      <c r="O112" s="84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0">
        <f>S112*H112</f>
        <v>0</v>
      </c>
      <c r="U112" s="211" t="s">
        <v>19</v>
      </c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2" t="s">
        <v>252</v>
      </c>
      <c r="AT112" s="212" t="s">
        <v>149</v>
      </c>
      <c r="AU112" s="212" t="s">
        <v>81</v>
      </c>
      <c r="AY112" s="16" t="s">
        <v>148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6" t="s">
        <v>153</v>
      </c>
      <c r="BK112" s="213">
        <f>ROUND(I112*H112,2)</f>
        <v>0</v>
      </c>
      <c r="BL112" s="16" t="s">
        <v>252</v>
      </c>
      <c r="BM112" s="212" t="s">
        <v>420</v>
      </c>
    </row>
    <row r="113" s="2" customFormat="1">
      <c r="A113" s="37"/>
      <c r="B113" s="38"/>
      <c r="C113" s="39"/>
      <c r="D113" s="214" t="s">
        <v>155</v>
      </c>
      <c r="E113" s="39"/>
      <c r="F113" s="215" t="s">
        <v>360</v>
      </c>
      <c r="G113" s="39"/>
      <c r="H113" s="39"/>
      <c r="I113" s="216"/>
      <c r="J113" s="39"/>
      <c r="K113" s="39"/>
      <c r="L113" s="43"/>
      <c r="M113" s="217"/>
      <c r="N113" s="218"/>
      <c r="O113" s="84"/>
      <c r="P113" s="84"/>
      <c r="Q113" s="84"/>
      <c r="R113" s="84"/>
      <c r="S113" s="84"/>
      <c r="T113" s="84"/>
      <c r="U113" s="85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155</v>
      </c>
      <c r="AU113" s="16" t="s">
        <v>81</v>
      </c>
    </row>
    <row r="114" s="2" customFormat="1" ht="16.5" customHeight="1">
      <c r="A114" s="37"/>
      <c r="B114" s="38"/>
      <c r="C114" s="201" t="s">
        <v>210</v>
      </c>
      <c r="D114" s="201" t="s">
        <v>149</v>
      </c>
      <c r="E114" s="202" t="s">
        <v>263</v>
      </c>
      <c r="F114" s="203" t="s">
        <v>264</v>
      </c>
      <c r="G114" s="204" t="s">
        <v>251</v>
      </c>
      <c r="H114" s="205">
        <v>1</v>
      </c>
      <c r="I114" s="206"/>
      <c r="J114" s="207">
        <f>ROUND(I114*H114,2)</f>
        <v>0</v>
      </c>
      <c r="K114" s="203" t="s">
        <v>19</v>
      </c>
      <c r="L114" s="43"/>
      <c r="M114" s="208" t="s">
        <v>19</v>
      </c>
      <c r="N114" s="209" t="s">
        <v>46</v>
      </c>
      <c r="O114" s="84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0">
        <f>S114*H114</f>
        <v>0</v>
      </c>
      <c r="U114" s="211" t="s">
        <v>19</v>
      </c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2" t="s">
        <v>252</v>
      </c>
      <c r="AT114" s="212" t="s">
        <v>149</v>
      </c>
      <c r="AU114" s="212" t="s">
        <v>81</v>
      </c>
      <c r="AY114" s="16" t="s">
        <v>148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6" t="s">
        <v>153</v>
      </c>
      <c r="BK114" s="213">
        <f>ROUND(I114*H114,2)</f>
        <v>0</v>
      </c>
      <c r="BL114" s="16" t="s">
        <v>252</v>
      </c>
      <c r="BM114" s="212" t="s">
        <v>421</v>
      </c>
    </row>
    <row r="115" s="2" customFormat="1">
      <c r="A115" s="37"/>
      <c r="B115" s="38"/>
      <c r="C115" s="39"/>
      <c r="D115" s="214" t="s">
        <v>155</v>
      </c>
      <c r="E115" s="39"/>
      <c r="F115" s="215" t="s">
        <v>264</v>
      </c>
      <c r="G115" s="39"/>
      <c r="H115" s="39"/>
      <c r="I115" s="216"/>
      <c r="J115" s="39"/>
      <c r="K115" s="39"/>
      <c r="L115" s="43"/>
      <c r="M115" s="217"/>
      <c r="N115" s="218"/>
      <c r="O115" s="84"/>
      <c r="P115" s="84"/>
      <c r="Q115" s="84"/>
      <c r="R115" s="84"/>
      <c r="S115" s="84"/>
      <c r="T115" s="84"/>
      <c r="U115" s="85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155</v>
      </c>
      <c r="AU115" s="16" t="s">
        <v>81</v>
      </c>
    </row>
    <row r="116" s="2" customFormat="1" ht="33" customHeight="1">
      <c r="A116" s="37"/>
      <c r="B116" s="38"/>
      <c r="C116" s="201" t="s">
        <v>215</v>
      </c>
      <c r="D116" s="201" t="s">
        <v>149</v>
      </c>
      <c r="E116" s="202" t="s">
        <v>267</v>
      </c>
      <c r="F116" s="203" t="s">
        <v>268</v>
      </c>
      <c r="G116" s="204" t="s">
        <v>251</v>
      </c>
      <c r="H116" s="205">
        <v>1</v>
      </c>
      <c r="I116" s="206"/>
      <c r="J116" s="207">
        <f>ROUND(I116*H116,2)</f>
        <v>0</v>
      </c>
      <c r="K116" s="203" t="s">
        <v>19</v>
      </c>
      <c r="L116" s="43"/>
      <c r="M116" s="208" t="s">
        <v>19</v>
      </c>
      <c r="N116" s="209" t="s">
        <v>46</v>
      </c>
      <c r="O116" s="84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0">
        <f>S116*H116</f>
        <v>0</v>
      </c>
      <c r="U116" s="211" t="s">
        <v>19</v>
      </c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2" t="s">
        <v>252</v>
      </c>
      <c r="AT116" s="212" t="s">
        <v>149</v>
      </c>
      <c r="AU116" s="212" t="s">
        <v>81</v>
      </c>
      <c r="AY116" s="16" t="s">
        <v>148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6" t="s">
        <v>153</v>
      </c>
      <c r="BK116" s="213">
        <f>ROUND(I116*H116,2)</f>
        <v>0</v>
      </c>
      <c r="BL116" s="16" t="s">
        <v>252</v>
      </c>
      <c r="BM116" s="212" t="s">
        <v>422</v>
      </c>
    </row>
    <row r="117" s="2" customFormat="1">
      <c r="A117" s="37"/>
      <c r="B117" s="38"/>
      <c r="C117" s="39"/>
      <c r="D117" s="214" t="s">
        <v>155</v>
      </c>
      <c r="E117" s="39"/>
      <c r="F117" s="215" t="s">
        <v>268</v>
      </c>
      <c r="G117" s="39"/>
      <c r="H117" s="39"/>
      <c r="I117" s="216"/>
      <c r="J117" s="39"/>
      <c r="K117" s="39"/>
      <c r="L117" s="43"/>
      <c r="M117" s="217"/>
      <c r="N117" s="218"/>
      <c r="O117" s="84"/>
      <c r="P117" s="84"/>
      <c r="Q117" s="84"/>
      <c r="R117" s="84"/>
      <c r="S117" s="84"/>
      <c r="T117" s="84"/>
      <c r="U117" s="85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155</v>
      </c>
      <c r="AU117" s="16" t="s">
        <v>81</v>
      </c>
    </row>
    <row r="118" s="2" customFormat="1" ht="16.5" customHeight="1">
      <c r="A118" s="37"/>
      <c r="B118" s="38"/>
      <c r="C118" s="201" t="s">
        <v>219</v>
      </c>
      <c r="D118" s="201" t="s">
        <v>149</v>
      </c>
      <c r="E118" s="202" t="s">
        <v>271</v>
      </c>
      <c r="F118" s="203" t="s">
        <v>423</v>
      </c>
      <c r="G118" s="204" t="s">
        <v>251</v>
      </c>
      <c r="H118" s="205">
        <v>1</v>
      </c>
      <c r="I118" s="206"/>
      <c r="J118" s="207">
        <f>ROUND(I118*H118,2)</f>
        <v>0</v>
      </c>
      <c r="K118" s="203" t="s">
        <v>19</v>
      </c>
      <c r="L118" s="43"/>
      <c r="M118" s="208" t="s">
        <v>19</v>
      </c>
      <c r="N118" s="209" t="s">
        <v>46</v>
      </c>
      <c r="O118" s="84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0">
        <f>S118*H118</f>
        <v>0</v>
      </c>
      <c r="U118" s="211" t="s">
        <v>19</v>
      </c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2" t="s">
        <v>252</v>
      </c>
      <c r="AT118" s="212" t="s">
        <v>149</v>
      </c>
      <c r="AU118" s="212" t="s">
        <v>81</v>
      </c>
      <c r="AY118" s="16" t="s">
        <v>148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6" t="s">
        <v>153</v>
      </c>
      <c r="BK118" s="213">
        <f>ROUND(I118*H118,2)</f>
        <v>0</v>
      </c>
      <c r="BL118" s="16" t="s">
        <v>252</v>
      </c>
      <c r="BM118" s="212" t="s">
        <v>424</v>
      </c>
    </row>
    <row r="119" s="2" customFormat="1">
      <c r="A119" s="37"/>
      <c r="B119" s="38"/>
      <c r="C119" s="39"/>
      <c r="D119" s="214" t="s">
        <v>155</v>
      </c>
      <c r="E119" s="39"/>
      <c r="F119" s="215" t="s">
        <v>423</v>
      </c>
      <c r="G119" s="39"/>
      <c r="H119" s="39"/>
      <c r="I119" s="216"/>
      <c r="J119" s="39"/>
      <c r="K119" s="39"/>
      <c r="L119" s="43"/>
      <c r="M119" s="217"/>
      <c r="N119" s="218"/>
      <c r="O119" s="84"/>
      <c r="P119" s="84"/>
      <c r="Q119" s="84"/>
      <c r="R119" s="84"/>
      <c r="S119" s="84"/>
      <c r="T119" s="84"/>
      <c r="U119" s="85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155</v>
      </c>
      <c r="AU119" s="16" t="s">
        <v>81</v>
      </c>
    </row>
    <row r="120" s="2" customFormat="1" ht="21.75" customHeight="1">
      <c r="A120" s="37"/>
      <c r="B120" s="38"/>
      <c r="C120" s="201" t="s">
        <v>190</v>
      </c>
      <c r="D120" s="201" t="s">
        <v>149</v>
      </c>
      <c r="E120" s="202" t="s">
        <v>275</v>
      </c>
      <c r="F120" s="203" t="s">
        <v>276</v>
      </c>
      <c r="G120" s="204" t="s">
        <v>251</v>
      </c>
      <c r="H120" s="205">
        <v>1</v>
      </c>
      <c r="I120" s="206"/>
      <c r="J120" s="207">
        <f>ROUND(I120*H120,2)</f>
        <v>0</v>
      </c>
      <c r="K120" s="203" t="s">
        <v>19</v>
      </c>
      <c r="L120" s="43"/>
      <c r="M120" s="208" t="s">
        <v>19</v>
      </c>
      <c r="N120" s="209" t="s">
        <v>46</v>
      </c>
      <c r="O120" s="84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0">
        <f>S120*H120</f>
        <v>0</v>
      </c>
      <c r="U120" s="211" t="s">
        <v>19</v>
      </c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2" t="s">
        <v>252</v>
      </c>
      <c r="AT120" s="212" t="s">
        <v>149</v>
      </c>
      <c r="AU120" s="212" t="s">
        <v>81</v>
      </c>
      <c r="AY120" s="16" t="s">
        <v>148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6" t="s">
        <v>153</v>
      </c>
      <c r="BK120" s="213">
        <f>ROUND(I120*H120,2)</f>
        <v>0</v>
      </c>
      <c r="BL120" s="16" t="s">
        <v>252</v>
      </c>
      <c r="BM120" s="212" t="s">
        <v>425</v>
      </c>
    </row>
    <row r="121" s="2" customFormat="1">
      <c r="A121" s="37"/>
      <c r="B121" s="38"/>
      <c r="C121" s="39"/>
      <c r="D121" s="214" t="s">
        <v>155</v>
      </c>
      <c r="E121" s="39"/>
      <c r="F121" s="215" t="s">
        <v>276</v>
      </c>
      <c r="G121" s="39"/>
      <c r="H121" s="39"/>
      <c r="I121" s="216"/>
      <c r="J121" s="39"/>
      <c r="K121" s="39"/>
      <c r="L121" s="43"/>
      <c r="M121" s="217"/>
      <c r="N121" s="218"/>
      <c r="O121" s="84"/>
      <c r="P121" s="84"/>
      <c r="Q121" s="84"/>
      <c r="R121" s="84"/>
      <c r="S121" s="84"/>
      <c r="T121" s="84"/>
      <c r="U121" s="85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155</v>
      </c>
      <c r="AU121" s="16" t="s">
        <v>81</v>
      </c>
    </row>
    <row r="122" s="2" customFormat="1" ht="37.8" customHeight="1">
      <c r="A122" s="37"/>
      <c r="B122" s="38"/>
      <c r="C122" s="201" t="s">
        <v>226</v>
      </c>
      <c r="D122" s="201" t="s">
        <v>149</v>
      </c>
      <c r="E122" s="202" t="s">
        <v>279</v>
      </c>
      <c r="F122" s="203" t="s">
        <v>280</v>
      </c>
      <c r="G122" s="204" t="s">
        <v>251</v>
      </c>
      <c r="H122" s="205">
        <v>1</v>
      </c>
      <c r="I122" s="206"/>
      <c r="J122" s="207">
        <f>ROUND(I122*H122,2)</f>
        <v>0</v>
      </c>
      <c r="K122" s="203" t="s">
        <v>19</v>
      </c>
      <c r="L122" s="43"/>
      <c r="M122" s="208" t="s">
        <v>19</v>
      </c>
      <c r="N122" s="209" t="s">
        <v>46</v>
      </c>
      <c r="O122" s="84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0">
        <f>S122*H122</f>
        <v>0</v>
      </c>
      <c r="U122" s="211" t="s">
        <v>19</v>
      </c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2" t="s">
        <v>252</v>
      </c>
      <c r="AT122" s="212" t="s">
        <v>149</v>
      </c>
      <c r="AU122" s="212" t="s">
        <v>81</v>
      </c>
      <c r="AY122" s="16" t="s">
        <v>148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6" t="s">
        <v>153</v>
      </c>
      <c r="BK122" s="213">
        <f>ROUND(I122*H122,2)</f>
        <v>0</v>
      </c>
      <c r="BL122" s="16" t="s">
        <v>252</v>
      </c>
      <c r="BM122" s="212" t="s">
        <v>426</v>
      </c>
    </row>
    <row r="123" s="2" customFormat="1">
      <c r="A123" s="37"/>
      <c r="B123" s="38"/>
      <c r="C123" s="39"/>
      <c r="D123" s="214" t="s">
        <v>155</v>
      </c>
      <c r="E123" s="39"/>
      <c r="F123" s="215" t="s">
        <v>280</v>
      </c>
      <c r="G123" s="39"/>
      <c r="H123" s="39"/>
      <c r="I123" s="216"/>
      <c r="J123" s="39"/>
      <c r="K123" s="39"/>
      <c r="L123" s="43"/>
      <c r="M123" s="217"/>
      <c r="N123" s="218"/>
      <c r="O123" s="84"/>
      <c r="P123" s="84"/>
      <c r="Q123" s="84"/>
      <c r="R123" s="84"/>
      <c r="S123" s="84"/>
      <c r="T123" s="84"/>
      <c r="U123" s="85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155</v>
      </c>
      <c r="AU123" s="16" t="s">
        <v>81</v>
      </c>
    </row>
    <row r="124" s="2" customFormat="1" ht="21.75" customHeight="1">
      <c r="A124" s="37"/>
      <c r="B124" s="38"/>
      <c r="C124" s="201" t="s">
        <v>231</v>
      </c>
      <c r="D124" s="201" t="s">
        <v>149</v>
      </c>
      <c r="E124" s="202" t="s">
        <v>283</v>
      </c>
      <c r="F124" s="203" t="s">
        <v>284</v>
      </c>
      <c r="G124" s="204" t="s">
        <v>251</v>
      </c>
      <c r="H124" s="205">
        <v>1</v>
      </c>
      <c r="I124" s="206"/>
      <c r="J124" s="207">
        <f>ROUND(I124*H124,2)</f>
        <v>0</v>
      </c>
      <c r="K124" s="203" t="s">
        <v>19</v>
      </c>
      <c r="L124" s="43"/>
      <c r="M124" s="208" t="s">
        <v>19</v>
      </c>
      <c r="N124" s="209" t="s">
        <v>46</v>
      </c>
      <c r="O124" s="84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0">
        <f>S124*H124</f>
        <v>0</v>
      </c>
      <c r="U124" s="211" t="s">
        <v>19</v>
      </c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2" t="s">
        <v>252</v>
      </c>
      <c r="AT124" s="212" t="s">
        <v>149</v>
      </c>
      <c r="AU124" s="212" t="s">
        <v>81</v>
      </c>
      <c r="AY124" s="16" t="s">
        <v>148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6" t="s">
        <v>153</v>
      </c>
      <c r="BK124" s="213">
        <f>ROUND(I124*H124,2)</f>
        <v>0</v>
      </c>
      <c r="BL124" s="16" t="s">
        <v>252</v>
      </c>
      <c r="BM124" s="212" t="s">
        <v>427</v>
      </c>
    </row>
    <row r="125" s="2" customFormat="1">
      <c r="A125" s="37"/>
      <c r="B125" s="38"/>
      <c r="C125" s="39"/>
      <c r="D125" s="214" t="s">
        <v>155</v>
      </c>
      <c r="E125" s="39"/>
      <c r="F125" s="215" t="s">
        <v>284</v>
      </c>
      <c r="G125" s="39"/>
      <c r="H125" s="39"/>
      <c r="I125" s="216"/>
      <c r="J125" s="39"/>
      <c r="K125" s="39"/>
      <c r="L125" s="43"/>
      <c r="M125" s="217"/>
      <c r="N125" s="218"/>
      <c r="O125" s="84"/>
      <c r="P125" s="84"/>
      <c r="Q125" s="84"/>
      <c r="R125" s="84"/>
      <c r="S125" s="84"/>
      <c r="T125" s="84"/>
      <c r="U125" s="85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155</v>
      </c>
      <c r="AU125" s="16" t="s">
        <v>81</v>
      </c>
    </row>
    <row r="126" s="2" customFormat="1" ht="24.15" customHeight="1">
      <c r="A126" s="37"/>
      <c r="B126" s="38"/>
      <c r="C126" s="201" t="s">
        <v>235</v>
      </c>
      <c r="D126" s="201" t="s">
        <v>149</v>
      </c>
      <c r="E126" s="202" t="s">
        <v>287</v>
      </c>
      <c r="F126" s="203" t="s">
        <v>288</v>
      </c>
      <c r="G126" s="204" t="s">
        <v>251</v>
      </c>
      <c r="H126" s="205">
        <v>1</v>
      </c>
      <c r="I126" s="206"/>
      <c r="J126" s="207">
        <f>ROUND(I126*H126,2)</f>
        <v>0</v>
      </c>
      <c r="K126" s="203" t="s">
        <v>19</v>
      </c>
      <c r="L126" s="43"/>
      <c r="M126" s="208" t="s">
        <v>19</v>
      </c>
      <c r="N126" s="209" t="s">
        <v>46</v>
      </c>
      <c r="O126" s="84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0">
        <f>S126*H126</f>
        <v>0</v>
      </c>
      <c r="U126" s="211" t="s">
        <v>19</v>
      </c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2" t="s">
        <v>252</v>
      </c>
      <c r="AT126" s="212" t="s">
        <v>149</v>
      </c>
      <c r="AU126" s="212" t="s">
        <v>81</v>
      </c>
      <c r="AY126" s="16" t="s">
        <v>148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6" t="s">
        <v>153</v>
      </c>
      <c r="BK126" s="213">
        <f>ROUND(I126*H126,2)</f>
        <v>0</v>
      </c>
      <c r="BL126" s="16" t="s">
        <v>252</v>
      </c>
      <c r="BM126" s="212" t="s">
        <v>428</v>
      </c>
    </row>
    <row r="127" s="2" customFormat="1">
      <c r="A127" s="37"/>
      <c r="B127" s="38"/>
      <c r="C127" s="39"/>
      <c r="D127" s="214" t="s">
        <v>155</v>
      </c>
      <c r="E127" s="39"/>
      <c r="F127" s="215" t="s">
        <v>288</v>
      </c>
      <c r="G127" s="39"/>
      <c r="H127" s="39"/>
      <c r="I127" s="216"/>
      <c r="J127" s="39"/>
      <c r="K127" s="39"/>
      <c r="L127" s="43"/>
      <c r="M127" s="217"/>
      <c r="N127" s="218"/>
      <c r="O127" s="84"/>
      <c r="P127" s="84"/>
      <c r="Q127" s="84"/>
      <c r="R127" s="84"/>
      <c r="S127" s="84"/>
      <c r="T127" s="84"/>
      <c r="U127" s="85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155</v>
      </c>
      <c r="AU127" s="16" t="s">
        <v>81</v>
      </c>
    </row>
    <row r="128" s="2" customFormat="1" ht="16.5" customHeight="1">
      <c r="A128" s="37"/>
      <c r="B128" s="38"/>
      <c r="C128" s="201" t="s">
        <v>239</v>
      </c>
      <c r="D128" s="201" t="s">
        <v>149</v>
      </c>
      <c r="E128" s="202" t="s">
        <v>291</v>
      </c>
      <c r="F128" s="203" t="s">
        <v>292</v>
      </c>
      <c r="G128" s="204" t="s">
        <v>251</v>
      </c>
      <c r="H128" s="205">
        <v>1</v>
      </c>
      <c r="I128" s="206"/>
      <c r="J128" s="207">
        <f>ROUND(I128*H128,2)</f>
        <v>0</v>
      </c>
      <c r="K128" s="203" t="s">
        <v>19</v>
      </c>
      <c r="L128" s="43"/>
      <c r="M128" s="208" t="s">
        <v>19</v>
      </c>
      <c r="N128" s="209" t="s">
        <v>46</v>
      </c>
      <c r="O128" s="84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0">
        <f>S128*H128</f>
        <v>0</v>
      </c>
      <c r="U128" s="211" t="s">
        <v>19</v>
      </c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2" t="s">
        <v>252</v>
      </c>
      <c r="AT128" s="212" t="s">
        <v>149</v>
      </c>
      <c r="AU128" s="212" t="s">
        <v>81</v>
      </c>
      <c r="AY128" s="16" t="s">
        <v>148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6" t="s">
        <v>153</v>
      </c>
      <c r="BK128" s="213">
        <f>ROUND(I128*H128,2)</f>
        <v>0</v>
      </c>
      <c r="BL128" s="16" t="s">
        <v>252</v>
      </c>
      <c r="BM128" s="212" t="s">
        <v>429</v>
      </c>
    </row>
    <row r="129" s="2" customFormat="1">
      <c r="A129" s="37"/>
      <c r="B129" s="38"/>
      <c r="C129" s="39"/>
      <c r="D129" s="214" t="s">
        <v>155</v>
      </c>
      <c r="E129" s="39"/>
      <c r="F129" s="215" t="s">
        <v>292</v>
      </c>
      <c r="G129" s="39"/>
      <c r="H129" s="39"/>
      <c r="I129" s="216"/>
      <c r="J129" s="39"/>
      <c r="K129" s="39"/>
      <c r="L129" s="43"/>
      <c r="M129" s="217"/>
      <c r="N129" s="218"/>
      <c r="O129" s="84"/>
      <c r="P129" s="84"/>
      <c r="Q129" s="84"/>
      <c r="R129" s="84"/>
      <c r="S129" s="84"/>
      <c r="T129" s="84"/>
      <c r="U129" s="85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155</v>
      </c>
      <c r="AU129" s="16" t="s">
        <v>81</v>
      </c>
    </row>
    <row r="130" s="2" customFormat="1" ht="16.5" customHeight="1">
      <c r="A130" s="37"/>
      <c r="B130" s="38"/>
      <c r="C130" s="201" t="s">
        <v>7</v>
      </c>
      <c r="D130" s="201" t="s">
        <v>149</v>
      </c>
      <c r="E130" s="202" t="s">
        <v>294</v>
      </c>
      <c r="F130" s="203" t="s">
        <v>295</v>
      </c>
      <c r="G130" s="204" t="s">
        <v>251</v>
      </c>
      <c r="H130" s="205">
        <v>1</v>
      </c>
      <c r="I130" s="206"/>
      <c r="J130" s="207">
        <f>ROUND(I130*H130,2)</f>
        <v>0</v>
      </c>
      <c r="K130" s="203" t="s">
        <v>19</v>
      </c>
      <c r="L130" s="43"/>
      <c r="M130" s="208" t="s">
        <v>19</v>
      </c>
      <c r="N130" s="209" t="s">
        <v>46</v>
      </c>
      <c r="O130" s="84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0">
        <f>S130*H130</f>
        <v>0</v>
      </c>
      <c r="U130" s="211" t="s">
        <v>19</v>
      </c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2" t="s">
        <v>252</v>
      </c>
      <c r="AT130" s="212" t="s">
        <v>149</v>
      </c>
      <c r="AU130" s="212" t="s">
        <v>81</v>
      </c>
      <c r="AY130" s="16" t="s">
        <v>148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6" t="s">
        <v>153</v>
      </c>
      <c r="BK130" s="213">
        <f>ROUND(I130*H130,2)</f>
        <v>0</v>
      </c>
      <c r="BL130" s="16" t="s">
        <v>252</v>
      </c>
      <c r="BM130" s="212" t="s">
        <v>430</v>
      </c>
    </row>
    <row r="131" s="2" customFormat="1">
      <c r="A131" s="37"/>
      <c r="B131" s="38"/>
      <c r="C131" s="39"/>
      <c r="D131" s="214" t="s">
        <v>155</v>
      </c>
      <c r="E131" s="39"/>
      <c r="F131" s="215" t="s">
        <v>295</v>
      </c>
      <c r="G131" s="39"/>
      <c r="H131" s="39"/>
      <c r="I131" s="216"/>
      <c r="J131" s="39"/>
      <c r="K131" s="39"/>
      <c r="L131" s="43"/>
      <c r="M131" s="217"/>
      <c r="N131" s="218"/>
      <c r="O131" s="84"/>
      <c r="P131" s="84"/>
      <c r="Q131" s="84"/>
      <c r="R131" s="84"/>
      <c r="S131" s="84"/>
      <c r="T131" s="84"/>
      <c r="U131" s="85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155</v>
      </c>
      <c r="AU131" s="16" t="s">
        <v>81</v>
      </c>
    </row>
    <row r="132" s="2" customFormat="1" ht="16.5" customHeight="1">
      <c r="A132" s="37"/>
      <c r="B132" s="38"/>
      <c r="C132" s="201" t="s">
        <v>254</v>
      </c>
      <c r="D132" s="201" t="s">
        <v>149</v>
      </c>
      <c r="E132" s="202" t="s">
        <v>298</v>
      </c>
      <c r="F132" s="203" t="s">
        <v>299</v>
      </c>
      <c r="G132" s="204" t="s">
        <v>251</v>
      </c>
      <c r="H132" s="205">
        <v>1</v>
      </c>
      <c r="I132" s="206"/>
      <c r="J132" s="207">
        <f>ROUND(I132*H132,2)</f>
        <v>0</v>
      </c>
      <c r="K132" s="203" t="s">
        <v>19</v>
      </c>
      <c r="L132" s="43"/>
      <c r="M132" s="208" t="s">
        <v>19</v>
      </c>
      <c r="N132" s="209" t="s">
        <v>46</v>
      </c>
      <c r="O132" s="84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0">
        <f>S132*H132</f>
        <v>0</v>
      </c>
      <c r="U132" s="211" t="s">
        <v>19</v>
      </c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2" t="s">
        <v>252</v>
      </c>
      <c r="AT132" s="212" t="s">
        <v>149</v>
      </c>
      <c r="AU132" s="212" t="s">
        <v>81</v>
      </c>
      <c r="AY132" s="16" t="s">
        <v>148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6" t="s">
        <v>153</v>
      </c>
      <c r="BK132" s="213">
        <f>ROUND(I132*H132,2)</f>
        <v>0</v>
      </c>
      <c r="BL132" s="16" t="s">
        <v>252</v>
      </c>
      <c r="BM132" s="212" t="s">
        <v>431</v>
      </c>
    </row>
    <row r="133" s="2" customFormat="1">
      <c r="A133" s="37"/>
      <c r="B133" s="38"/>
      <c r="C133" s="39"/>
      <c r="D133" s="214" t="s">
        <v>155</v>
      </c>
      <c r="E133" s="39"/>
      <c r="F133" s="215" t="s">
        <v>299</v>
      </c>
      <c r="G133" s="39"/>
      <c r="H133" s="39"/>
      <c r="I133" s="216"/>
      <c r="J133" s="39"/>
      <c r="K133" s="39"/>
      <c r="L133" s="43"/>
      <c r="M133" s="217"/>
      <c r="N133" s="218"/>
      <c r="O133" s="84"/>
      <c r="P133" s="84"/>
      <c r="Q133" s="84"/>
      <c r="R133" s="84"/>
      <c r="S133" s="84"/>
      <c r="T133" s="84"/>
      <c r="U133" s="85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155</v>
      </c>
      <c r="AU133" s="16" t="s">
        <v>81</v>
      </c>
    </row>
    <row r="134" s="2" customFormat="1" ht="33" customHeight="1">
      <c r="A134" s="37"/>
      <c r="B134" s="38"/>
      <c r="C134" s="201" t="s">
        <v>258</v>
      </c>
      <c r="D134" s="201" t="s">
        <v>149</v>
      </c>
      <c r="E134" s="202" t="s">
        <v>302</v>
      </c>
      <c r="F134" s="203" t="s">
        <v>303</v>
      </c>
      <c r="G134" s="204" t="s">
        <v>251</v>
      </c>
      <c r="H134" s="205">
        <v>1</v>
      </c>
      <c r="I134" s="206"/>
      <c r="J134" s="207">
        <f>ROUND(I134*H134,2)</f>
        <v>0</v>
      </c>
      <c r="K134" s="203" t="s">
        <v>19</v>
      </c>
      <c r="L134" s="43"/>
      <c r="M134" s="208" t="s">
        <v>19</v>
      </c>
      <c r="N134" s="209" t="s">
        <v>46</v>
      </c>
      <c r="O134" s="84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0">
        <f>S134*H134</f>
        <v>0</v>
      </c>
      <c r="U134" s="211" t="s">
        <v>19</v>
      </c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2" t="s">
        <v>252</v>
      </c>
      <c r="AT134" s="212" t="s">
        <v>149</v>
      </c>
      <c r="AU134" s="212" t="s">
        <v>81</v>
      </c>
      <c r="AY134" s="16" t="s">
        <v>148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6" t="s">
        <v>153</v>
      </c>
      <c r="BK134" s="213">
        <f>ROUND(I134*H134,2)</f>
        <v>0</v>
      </c>
      <c r="BL134" s="16" t="s">
        <v>252</v>
      </c>
      <c r="BM134" s="212" t="s">
        <v>432</v>
      </c>
    </row>
    <row r="135" s="2" customFormat="1">
      <c r="A135" s="37"/>
      <c r="B135" s="38"/>
      <c r="C135" s="39"/>
      <c r="D135" s="214" t="s">
        <v>155</v>
      </c>
      <c r="E135" s="39"/>
      <c r="F135" s="215" t="s">
        <v>303</v>
      </c>
      <c r="G135" s="39"/>
      <c r="H135" s="39"/>
      <c r="I135" s="216"/>
      <c r="J135" s="39"/>
      <c r="K135" s="39"/>
      <c r="L135" s="43"/>
      <c r="M135" s="217"/>
      <c r="N135" s="218"/>
      <c r="O135" s="84"/>
      <c r="P135" s="84"/>
      <c r="Q135" s="84"/>
      <c r="R135" s="84"/>
      <c r="S135" s="84"/>
      <c r="T135" s="84"/>
      <c r="U135" s="85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155</v>
      </c>
      <c r="AU135" s="16" t="s">
        <v>81</v>
      </c>
    </row>
    <row r="136" s="2" customFormat="1" ht="16.5" customHeight="1">
      <c r="A136" s="37"/>
      <c r="B136" s="38"/>
      <c r="C136" s="201" t="s">
        <v>262</v>
      </c>
      <c r="D136" s="201" t="s">
        <v>149</v>
      </c>
      <c r="E136" s="202" t="s">
        <v>306</v>
      </c>
      <c r="F136" s="203" t="s">
        <v>307</v>
      </c>
      <c r="G136" s="204" t="s">
        <v>251</v>
      </c>
      <c r="H136" s="205">
        <v>1</v>
      </c>
      <c r="I136" s="206"/>
      <c r="J136" s="207">
        <f>ROUND(I136*H136,2)</f>
        <v>0</v>
      </c>
      <c r="K136" s="203" t="s">
        <v>19</v>
      </c>
      <c r="L136" s="43"/>
      <c r="M136" s="208" t="s">
        <v>19</v>
      </c>
      <c r="N136" s="209" t="s">
        <v>46</v>
      </c>
      <c r="O136" s="84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0">
        <f>S136*H136</f>
        <v>0</v>
      </c>
      <c r="U136" s="211" t="s">
        <v>19</v>
      </c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2" t="s">
        <v>252</v>
      </c>
      <c r="AT136" s="212" t="s">
        <v>149</v>
      </c>
      <c r="AU136" s="212" t="s">
        <v>81</v>
      </c>
      <c r="AY136" s="16" t="s">
        <v>148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6" t="s">
        <v>153</v>
      </c>
      <c r="BK136" s="213">
        <f>ROUND(I136*H136,2)</f>
        <v>0</v>
      </c>
      <c r="BL136" s="16" t="s">
        <v>252</v>
      </c>
      <c r="BM136" s="212" t="s">
        <v>433</v>
      </c>
    </row>
    <row r="137" s="2" customFormat="1">
      <c r="A137" s="37"/>
      <c r="B137" s="38"/>
      <c r="C137" s="39"/>
      <c r="D137" s="214" t="s">
        <v>155</v>
      </c>
      <c r="E137" s="39"/>
      <c r="F137" s="215" t="s">
        <v>307</v>
      </c>
      <c r="G137" s="39"/>
      <c r="H137" s="39"/>
      <c r="I137" s="216"/>
      <c r="J137" s="39"/>
      <c r="K137" s="39"/>
      <c r="L137" s="43"/>
      <c r="M137" s="253"/>
      <c r="N137" s="254"/>
      <c r="O137" s="255"/>
      <c r="P137" s="255"/>
      <c r="Q137" s="255"/>
      <c r="R137" s="255"/>
      <c r="S137" s="255"/>
      <c r="T137" s="255"/>
      <c r="U137" s="256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155</v>
      </c>
      <c r="AU137" s="16" t="s">
        <v>81</v>
      </c>
    </row>
    <row r="138" s="2" customFormat="1" ht="6.96" customHeight="1">
      <c r="A138" s="37"/>
      <c r="B138" s="59"/>
      <c r="C138" s="60"/>
      <c r="D138" s="60"/>
      <c r="E138" s="60"/>
      <c r="F138" s="60"/>
      <c r="G138" s="60"/>
      <c r="H138" s="60"/>
      <c r="I138" s="60"/>
      <c r="J138" s="60"/>
      <c r="K138" s="60"/>
      <c r="L138" s="43"/>
      <c r="M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</sheetData>
  <sheetProtection sheet="1" autoFilter="0" formatColumns="0" formatRows="0" objects="1" scenarios="1" spinCount="100000" saltValue="EP3Wzs/3CWFy3pktRw9F2mbYtotnCQJx0JQDWKTOVL3LJJo91QEwsFRYT1+pIur5SNxkrQGS7dSrD02RD5SdHQ==" hashValue="jq9kqLDY8iyRQHsIMYTHsCpIAwLWfcXAkd2l2nBWIM1gCr6YvlhOVdZAlkuoj6ZcsG5oeSaECsCU/kpIKJ/TrQ==" algorithmName="SHA-512" password="CC35"/>
  <autoFilter ref="C83:K13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83</v>
      </c>
    </row>
    <row r="4" s="1" customFormat="1" ht="24.96" customHeight="1">
      <c r="B4" s="19"/>
      <c r="D4" s="130" t="s">
        <v>119</v>
      </c>
      <c r="L4" s="19"/>
      <c r="M4" s="131" t="s">
        <v>10</v>
      </c>
      <c r="AT4" s="16" t="s">
        <v>35</v>
      </c>
    </row>
    <row r="5" s="1" customFormat="1" ht="6.96" customHeight="1">
      <c r="B5" s="19"/>
      <c r="L5" s="19"/>
    </row>
    <row r="6" s="1" customFormat="1" ht="12" customHeight="1">
      <c r="B6" s="19"/>
      <c r="D6" s="132" t="s">
        <v>16</v>
      </c>
      <c r="L6" s="19"/>
    </row>
    <row r="7" s="1" customFormat="1" ht="16.5" customHeight="1">
      <c r="B7" s="19"/>
      <c r="E7" s="133" t="str">
        <f>'Rekapitulace stavby'!K6</f>
        <v>PTÚ Pardubice, Z3, zřízení přípojek pro náhradní zdroje</v>
      </c>
      <c r="F7" s="132"/>
      <c r="G7" s="132"/>
      <c r="H7" s="132"/>
      <c r="L7" s="19"/>
    </row>
    <row r="8" s="2" customFormat="1" ht="12" customHeight="1">
      <c r="A8" s="37"/>
      <c r="B8" s="43"/>
      <c r="C8" s="37"/>
      <c r="D8" s="132" t="s">
        <v>120</v>
      </c>
      <c r="E8" s="37"/>
      <c r="F8" s="37"/>
      <c r="G8" s="37"/>
      <c r="H8" s="37"/>
      <c r="I8" s="37"/>
      <c r="J8" s="37"/>
      <c r="K8" s="37"/>
      <c r="L8" s="13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5" t="s">
        <v>434</v>
      </c>
      <c r="F9" s="37"/>
      <c r="G9" s="37"/>
      <c r="H9" s="37"/>
      <c r="I9" s="37"/>
      <c r="J9" s="37"/>
      <c r="K9" s="37"/>
      <c r="L9" s="13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2" t="s">
        <v>18</v>
      </c>
      <c r="E11" s="37"/>
      <c r="F11" s="136" t="s">
        <v>19</v>
      </c>
      <c r="G11" s="37"/>
      <c r="H11" s="37"/>
      <c r="I11" s="132" t="s">
        <v>20</v>
      </c>
      <c r="J11" s="136" t="s">
        <v>19</v>
      </c>
      <c r="K11" s="37"/>
      <c r="L11" s="13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2" t="s">
        <v>21</v>
      </c>
      <c r="E12" s="37"/>
      <c r="F12" s="136" t="s">
        <v>22</v>
      </c>
      <c r="G12" s="37"/>
      <c r="H12" s="37"/>
      <c r="I12" s="132" t="s">
        <v>23</v>
      </c>
      <c r="J12" s="137" t="str">
        <f>'Rekapitulace stavby'!AN8</f>
        <v>2.5.2025</v>
      </c>
      <c r="K12" s="37"/>
      <c r="L12" s="13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2" t="s">
        <v>25</v>
      </c>
      <c r="E14" s="37"/>
      <c r="F14" s="37"/>
      <c r="G14" s="37"/>
      <c r="H14" s="37"/>
      <c r="I14" s="132" t="s">
        <v>26</v>
      </c>
      <c r="J14" s="136" t="s">
        <v>27</v>
      </c>
      <c r="K14" s="37"/>
      <c r="L14" s="13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6" t="s">
        <v>28</v>
      </c>
      <c r="F15" s="37"/>
      <c r="G15" s="37"/>
      <c r="H15" s="37"/>
      <c r="I15" s="132" t="s">
        <v>29</v>
      </c>
      <c r="J15" s="136" t="s">
        <v>30</v>
      </c>
      <c r="K15" s="37"/>
      <c r="L15" s="13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2" t="s">
        <v>31</v>
      </c>
      <c r="E17" s="37"/>
      <c r="F17" s="37"/>
      <c r="G17" s="37"/>
      <c r="H17" s="37"/>
      <c r="I17" s="132" t="s">
        <v>26</v>
      </c>
      <c r="J17" s="32" t="str">
        <f>'Rekapitulace stavby'!AN13</f>
        <v>Vyplň údaj</v>
      </c>
      <c r="K17" s="37"/>
      <c r="L17" s="13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6"/>
      <c r="G18" s="136"/>
      <c r="H18" s="136"/>
      <c r="I18" s="132" t="s">
        <v>29</v>
      </c>
      <c r="J18" s="32" t="str">
        <f>'Rekapitulace stavby'!AN14</f>
        <v>Vyplň údaj</v>
      </c>
      <c r="K18" s="37"/>
      <c r="L18" s="13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2" t="s">
        <v>33</v>
      </c>
      <c r="E20" s="37"/>
      <c r="F20" s="37"/>
      <c r="G20" s="37"/>
      <c r="H20" s="37"/>
      <c r="I20" s="132" t="s">
        <v>26</v>
      </c>
      <c r="J20" s="136" t="s">
        <v>19</v>
      </c>
      <c r="K20" s="37"/>
      <c r="L20" s="13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6" t="s">
        <v>34</v>
      </c>
      <c r="F21" s="37"/>
      <c r="G21" s="37"/>
      <c r="H21" s="37"/>
      <c r="I21" s="132" t="s">
        <v>29</v>
      </c>
      <c r="J21" s="136" t="s">
        <v>19</v>
      </c>
      <c r="K21" s="37"/>
      <c r="L21" s="13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2" t="s">
        <v>36</v>
      </c>
      <c r="E23" s="37"/>
      <c r="F23" s="37"/>
      <c r="G23" s="37"/>
      <c r="H23" s="37"/>
      <c r="I23" s="132" t="s">
        <v>26</v>
      </c>
      <c r="J23" s="136" t="s">
        <v>19</v>
      </c>
      <c r="K23" s="37"/>
      <c r="L23" s="13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6" t="s">
        <v>34</v>
      </c>
      <c r="F24" s="37"/>
      <c r="G24" s="37"/>
      <c r="H24" s="37"/>
      <c r="I24" s="132" t="s">
        <v>29</v>
      </c>
      <c r="J24" s="136" t="s">
        <v>19</v>
      </c>
      <c r="K24" s="37"/>
      <c r="L24" s="13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2" t="s">
        <v>37</v>
      </c>
      <c r="E26" s="37"/>
      <c r="F26" s="37"/>
      <c r="G26" s="37"/>
      <c r="H26" s="37"/>
      <c r="I26" s="37"/>
      <c r="J26" s="37"/>
      <c r="K26" s="37"/>
      <c r="L26" s="13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13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3" t="s">
        <v>39</v>
      </c>
      <c r="E30" s="37"/>
      <c r="F30" s="37"/>
      <c r="G30" s="37"/>
      <c r="H30" s="37"/>
      <c r="I30" s="37"/>
      <c r="J30" s="144">
        <f>ROUND(J84, 2)</f>
        <v>0</v>
      </c>
      <c r="K30" s="37"/>
      <c r="L30" s="13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2"/>
      <c r="E31" s="142"/>
      <c r="F31" s="142"/>
      <c r="G31" s="142"/>
      <c r="H31" s="142"/>
      <c r="I31" s="142"/>
      <c r="J31" s="142"/>
      <c r="K31" s="142"/>
      <c r="L31" s="13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5" t="s">
        <v>41</v>
      </c>
      <c r="G32" s="37"/>
      <c r="H32" s="37"/>
      <c r="I32" s="145" t="s">
        <v>40</v>
      </c>
      <c r="J32" s="145" t="s">
        <v>42</v>
      </c>
      <c r="K32" s="37"/>
      <c r="L32" s="13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6" t="s">
        <v>43</v>
      </c>
      <c r="E33" s="132" t="s">
        <v>44</v>
      </c>
      <c r="F33" s="147">
        <f>ROUND((SUM(BE84:BE149)),  2)</f>
        <v>0</v>
      </c>
      <c r="G33" s="37"/>
      <c r="H33" s="37"/>
      <c r="I33" s="148">
        <v>0.20999999999999999</v>
      </c>
      <c r="J33" s="147">
        <f>ROUND(((SUM(BE84:BE149))*I33),  2)</f>
        <v>0</v>
      </c>
      <c r="K33" s="37"/>
      <c r="L33" s="13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2" t="s">
        <v>45</v>
      </c>
      <c r="F34" s="147">
        <f>ROUND((SUM(BF84:BF149)),  2)</f>
        <v>0</v>
      </c>
      <c r="G34" s="37"/>
      <c r="H34" s="37"/>
      <c r="I34" s="148">
        <v>0.12</v>
      </c>
      <c r="J34" s="147">
        <f>ROUND(((SUM(BF84:BF149))*I34),  2)</f>
        <v>0</v>
      </c>
      <c r="K34" s="37"/>
      <c r="L34" s="13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32" t="s">
        <v>43</v>
      </c>
      <c r="E35" s="132" t="s">
        <v>46</v>
      </c>
      <c r="F35" s="147">
        <f>ROUND((SUM(BG84:BG149)),  2)</f>
        <v>0</v>
      </c>
      <c r="G35" s="37"/>
      <c r="H35" s="37"/>
      <c r="I35" s="148">
        <v>0.20999999999999999</v>
      </c>
      <c r="J35" s="147">
        <f>0</f>
        <v>0</v>
      </c>
      <c r="K35" s="37"/>
      <c r="L35" s="13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2" t="s">
        <v>47</v>
      </c>
      <c r="F36" s="147">
        <f>ROUND((SUM(BH84:BH149)),  2)</f>
        <v>0</v>
      </c>
      <c r="G36" s="37"/>
      <c r="H36" s="37"/>
      <c r="I36" s="148">
        <v>0.12</v>
      </c>
      <c r="J36" s="147">
        <f>0</f>
        <v>0</v>
      </c>
      <c r="K36" s="37"/>
      <c r="L36" s="13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2" t="s">
        <v>48</v>
      </c>
      <c r="F37" s="147">
        <f>ROUND((SUM(BI84:BI149)),  2)</f>
        <v>0</v>
      </c>
      <c r="G37" s="37"/>
      <c r="H37" s="37"/>
      <c r="I37" s="148">
        <v>0</v>
      </c>
      <c r="J37" s="147">
        <f>0</f>
        <v>0</v>
      </c>
      <c r="K37" s="37"/>
      <c r="L37" s="13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122</v>
      </c>
      <c r="D45" s="39"/>
      <c r="E45" s="39"/>
      <c r="F45" s="39"/>
      <c r="G45" s="39"/>
      <c r="H45" s="39"/>
      <c r="I45" s="39"/>
      <c r="J45" s="39"/>
      <c r="K45" s="39"/>
      <c r="L45" s="134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60" t="str">
        <f>E7</f>
        <v>PTÚ Pardubice, Z3, zřízení přípojek pro náhradní zdroje</v>
      </c>
      <c r="F48" s="31"/>
      <c r="G48" s="31"/>
      <c r="H48" s="31"/>
      <c r="I48" s="39"/>
      <c r="J48" s="39"/>
      <c r="K48" s="39"/>
      <c r="L48" s="13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120</v>
      </c>
      <c r="D49" s="39"/>
      <c r="E49" s="39"/>
      <c r="F49" s="39"/>
      <c r="G49" s="39"/>
      <c r="H49" s="39"/>
      <c r="I49" s="39"/>
      <c r="J49" s="39"/>
      <c r="K49" s="39"/>
      <c r="L49" s="13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9" t="str">
        <f>E9</f>
        <v>06 - VD Poděbrady</v>
      </c>
      <c r="F50" s="39"/>
      <c r="G50" s="39"/>
      <c r="H50" s="39"/>
      <c r="I50" s="39"/>
      <c r="J50" s="39"/>
      <c r="K50" s="39"/>
      <c r="L50" s="13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4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PTÚ Pardubice</v>
      </c>
      <c r="G52" s="39"/>
      <c r="H52" s="39"/>
      <c r="I52" s="31" t="s">
        <v>23</v>
      </c>
      <c r="J52" s="72" t="str">
        <f>IF(J12="","",J12)</f>
        <v>2.5.2025</v>
      </c>
      <c r="K52" s="39"/>
      <c r="L52" s="13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Povodí Labe, státní podnik</v>
      </c>
      <c r="G54" s="39"/>
      <c r="H54" s="39"/>
      <c r="I54" s="31" t="s">
        <v>33</v>
      </c>
      <c r="J54" s="35" t="str">
        <f>E21</f>
        <v xml:space="preserve"> </v>
      </c>
      <c r="K54" s="39"/>
      <c r="L54" s="13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 xml:space="preserve"> </v>
      </c>
      <c r="K55" s="39"/>
      <c r="L55" s="13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1" t="s">
        <v>123</v>
      </c>
      <c r="D57" s="162"/>
      <c r="E57" s="162"/>
      <c r="F57" s="162"/>
      <c r="G57" s="162"/>
      <c r="H57" s="162"/>
      <c r="I57" s="162"/>
      <c r="J57" s="163" t="s">
        <v>124</v>
      </c>
      <c r="K57" s="162"/>
      <c r="L57" s="13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4" t="s">
        <v>71</v>
      </c>
      <c r="D59" s="39"/>
      <c r="E59" s="39"/>
      <c r="F59" s="39"/>
      <c r="G59" s="39"/>
      <c r="H59" s="39"/>
      <c r="I59" s="39"/>
      <c r="J59" s="102">
        <f>J84</f>
        <v>0</v>
      </c>
      <c r="K59" s="39"/>
      <c r="L59" s="13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125</v>
      </c>
    </row>
    <row r="60" hidden="1" s="9" customFormat="1" ht="24.96" customHeight="1">
      <c r="A60" s="9"/>
      <c r="B60" s="165"/>
      <c r="C60" s="166"/>
      <c r="D60" s="167" t="s">
        <v>126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128</v>
      </c>
      <c r="E61" s="174"/>
      <c r="F61" s="174"/>
      <c r="G61" s="174"/>
      <c r="H61" s="174"/>
      <c r="I61" s="174"/>
      <c r="J61" s="175">
        <f>J90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9" customFormat="1" ht="24.96" customHeight="1">
      <c r="A62" s="9"/>
      <c r="B62" s="165"/>
      <c r="C62" s="166"/>
      <c r="D62" s="167" t="s">
        <v>129</v>
      </c>
      <c r="E62" s="168"/>
      <c r="F62" s="168"/>
      <c r="G62" s="168"/>
      <c r="H62" s="168"/>
      <c r="I62" s="168"/>
      <c r="J62" s="169">
        <f>J93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9" customFormat="1" ht="24.96" customHeight="1">
      <c r="A63" s="9"/>
      <c r="B63" s="165"/>
      <c r="C63" s="166"/>
      <c r="D63" s="167" t="s">
        <v>130</v>
      </c>
      <c r="E63" s="168"/>
      <c r="F63" s="168"/>
      <c r="G63" s="168"/>
      <c r="H63" s="168"/>
      <c r="I63" s="168"/>
      <c r="J63" s="169">
        <f>J104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9" customFormat="1" ht="24.96" customHeight="1">
      <c r="A64" s="9"/>
      <c r="B64" s="165"/>
      <c r="C64" s="166"/>
      <c r="D64" s="167" t="s">
        <v>131</v>
      </c>
      <c r="E64" s="168"/>
      <c r="F64" s="168"/>
      <c r="G64" s="168"/>
      <c r="H64" s="168"/>
      <c r="I64" s="168"/>
      <c r="J64" s="169">
        <f>J113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3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 s="2" customFormat="1" ht="6.96" customHeight="1">
      <c r="A66" s="37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hidden="1"/>
    <row r="68" hidden="1"/>
    <row r="69" hidden="1"/>
    <row r="70" s="2" customFormat="1" ht="6.96" customHeight="1">
      <c r="A70" s="37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132</v>
      </c>
      <c r="D71" s="39"/>
      <c r="E71" s="39"/>
      <c r="F71" s="39"/>
      <c r="G71" s="39"/>
      <c r="H71" s="39"/>
      <c r="I71" s="39"/>
      <c r="J71" s="39"/>
      <c r="K71" s="39"/>
      <c r="L71" s="13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3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60" t="str">
        <f>E7</f>
        <v>PTÚ Pardubice, Z3, zřízení přípojek pro náhradní zdroje</v>
      </c>
      <c r="F74" s="31"/>
      <c r="G74" s="31"/>
      <c r="H74" s="31"/>
      <c r="I74" s="39"/>
      <c r="J74" s="39"/>
      <c r="K74" s="39"/>
      <c r="L74" s="13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120</v>
      </c>
      <c r="D75" s="39"/>
      <c r="E75" s="39"/>
      <c r="F75" s="39"/>
      <c r="G75" s="39"/>
      <c r="H75" s="39"/>
      <c r="I75" s="39"/>
      <c r="J75" s="39"/>
      <c r="K75" s="39"/>
      <c r="L75" s="13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69" t="str">
        <f>E9</f>
        <v>06 - VD Poděbrady</v>
      </c>
      <c r="F76" s="39"/>
      <c r="G76" s="39"/>
      <c r="H76" s="39"/>
      <c r="I76" s="39"/>
      <c r="J76" s="39"/>
      <c r="K76" s="39"/>
      <c r="L76" s="13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21</v>
      </c>
      <c r="D78" s="39"/>
      <c r="E78" s="39"/>
      <c r="F78" s="26" t="str">
        <f>F12</f>
        <v xml:space="preserve"> PTÚ Pardubice</v>
      </c>
      <c r="G78" s="39"/>
      <c r="H78" s="39"/>
      <c r="I78" s="31" t="s">
        <v>23</v>
      </c>
      <c r="J78" s="72" t="str">
        <f>IF(J12="","",J12)</f>
        <v>2.5.2025</v>
      </c>
      <c r="K78" s="39"/>
      <c r="L78" s="13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25</v>
      </c>
      <c r="D80" s="39"/>
      <c r="E80" s="39"/>
      <c r="F80" s="26" t="str">
        <f>E15</f>
        <v>Povodí Labe, státní podnik</v>
      </c>
      <c r="G80" s="39"/>
      <c r="H80" s="39"/>
      <c r="I80" s="31" t="s">
        <v>33</v>
      </c>
      <c r="J80" s="35" t="str">
        <f>E21</f>
        <v xml:space="preserve"> </v>
      </c>
      <c r="K80" s="39"/>
      <c r="L80" s="13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31</v>
      </c>
      <c r="D81" s="39"/>
      <c r="E81" s="39"/>
      <c r="F81" s="26" t="str">
        <f>IF(E18="","",E18)</f>
        <v>Vyplň údaj</v>
      </c>
      <c r="G81" s="39"/>
      <c r="H81" s="39"/>
      <c r="I81" s="31" t="s">
        <v>36</v>
      </c>
      <c r="J81" s="35" t="str">
        <f>E24</f>
        <v xml:space="preserve"> </v>
      </c>
      <c r="K81" s="39"/>
      <c r="L81" s="13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0.32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11" customFormat="1" ht="29.28" customHeight="1">
      <c r="A83" s="177"/>
      <c r="B83" s="178"/>
      <c r="C83" s="179" t="s">
        <v>133</v>
      </c>
      <c r="D83" s="180" t="s">
        <v>58</v>
      </c>
      <c r="E83" s="180" t="s">
        <v>54</v>
      </c>
      <c r="F83" s="180" t="s">
        <v>55</v>
      </c>
      <c r="G83" s="180" t="s">
        <v>134</v>
      </c>
      <c r="H83" s="180" t="s">
        <v>135</v>
      </c>
      <c r="I83" s="180" t="s">
        <v>136</v>
      </c>
      <c r="J83" s="180" t="s">
        <v>124</v>
      </c>
      <c r="K83" s="181" t="s">
        <v>137</v>
      </c>
      <c r="L83" s="182"/>
      <c r="M83" s="92" t="s">
        <v>19</v>
      </c>
      <c r="N83" s="93" t="s">
        <v>43</v>
      </c>
      <c r="O83" s="93" t="s">
        <v>138</v>
      </c>
      <c r="P83" s="93" t="s">
        <v>139</v>
      </c>
      <c r="Q83" s="93" t="s">
        <v>140</v>
      </c>
      <c r="R83" s="93" t="s">
        <v>141</v>
      </c>
      <c r="S83" s="93" t="s">
        <v>142</v>
      </c>
      <c r="T83" s="93" t="s">
        <v>143</v>
      </c>
      <c r="U83" s="94" t="s">
        <v>144</v>
      </c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7"/>
      <c r="B84" s="38"/>
      <c r="C84" s="99" t="s">
        <v>145</v>
      </c>
      <c r="D84" s="39"/>
      <c r="E84" s="39"/>
      <c r="F84" s="39"/>
      <c r="G84" s="39"/>
      <c r="H84" s="39"/>
      <c r="I84" s="39"/>
      <c r="J84" s="183">
        <f>BK84</f>
        <v>0</v>
      </c>
      <c r="K84" s="39"/>
      <c r="L84" s="43"/>
      <c r="M84" s="95"/>
      <c r="N84" s="184"/>
      <c r="O84" s="96"/>
      <c r="P84" s="185">
        <f>P85+P93+P104+P113</f>
        <v>0</v>
      </c>
      <c r="Q84" s="96"/>
      <c r="R84" s="185">
        <f>R85+R93+R104+R113</f>
        <v>0</v>
      </c>
      <c r="S84" s="96"/>
      <c r="T84" s="185">
        <f>T85+T93+T104+T113</f>
        <v>0</v>
      </c>
      <c r="U84" s="9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72</v>
      </c>
      <c r="AU84" s="16" t="s">
        <v>125</v>
      </c>
      <c r="BK84" s="186">
        <f>BK85+BK93+BK104+BK113</f>
        <v>0</v>
      </c>
    </row>
    <row r="85" s="12" customFormat="1" ht="25.92" customHeight="1">
      <c r="A85" s="12"/>
      <c r="B85" s="187"/>
      <c r="C85" s="188"/>
      <c r="D85" s="189" t="s">
        <v>72</v>
      </c>
      <c r="E85" s="190" t="s">
        <v>146</v>
      </c>
      <c r="F85" s="190" t="s">
        <v>147</v>
      </c>
      <c r="G85" s="188"/>
      <c r="H85" s="188"/>
      <c r="I85" s="191"/>
      <c r="J85" s="192">
        <f>BK85</f>
        <v>0</v>
      </c>
      <c r="K85" s="188"/>
      <c r="L85" s="193"/>
      <c r="M85" s="194"/>
      <c r="N85" s="195"/>
      <c r="O85" s="195"/>
      <c r="P85" s="196">
        <f>P86+SUM(P87:P90)</f>
        <v>0</v>
      </c>
      <c r="Q85" s="195"/>
      <c r="R85" s="196">
        <f>R86+SUM(R87:R90)</f>
        <v>0</v>
      </c>
      <c r="S85" s="195"/>
      <c r="T85" s="196">
        <f>T86+SUM(T87:T90)</f>
        <v>0</v>
      </c>
      <c r="U85" s="197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8" t="s">
        <v>81</v>
      </c>
      <c r="AT85" s="199" t="s">
        <v>72</v>
      </c>
      <c r="AU85" s="199" t="s">
        <v>73</v>
      </c>
      <c r="AY85" s="198" t="s">
        <v>148</v>
      </c>
      <c r="BK85" s="200">
        <f>BK86+SUM(BK87:BK90)</f>
        <v>0</v>
      </c>
    </row>
    <row r="86" s="2" customFormat="1" ht="24.15" customHeight="1">
      <c r="A86" s="37"/>
      <c r="B86" s="38"/>
      <c r="C86" s="201" t="s">
        <v>81</v>
      </c>
      <c r="D86" s="201" t="s">
        <v>149</v>
      </c>
      <c r="E86" s="202" t="s">
        <v>150</v>
      </c>
      <c r="F86" s="203" t="s">
        <v>151</v>
      </c>
      <c r="G86" s="204" t="s">
        <v>152</v>
      </c>
      <c r="H86" s="205">
        <v>1</v>
      </c>
      <c r="I86" s="206"/>
      <c r="J86" s="207">
        <f>ROUND(I86*H86,2)</f>
        <v>0</v>
      </c>
      <c r="K86" s="203" t="s">
        <v>19</v>
      </c>
      <c r="L86" s="43"/>
      <c r="M86" s="208" t="s">
        <v>19</v>
      </c>
      <c r="N86" s="209" t="s">
        <v>46</v>
      </c>
      <c r="O86" s="84"/>
      <c r="P86" s="210">
        <f>O86*H86</f>
        <v>0</v>
      </c>
      <c r="Q86" s="210">
        <v>0</v>
      </c>
      <c r="R86" s="210">
        <f>Q86*H86</f>
        <v>0</v>
      </c>
      <c r="S86" s="210">
        <v>0</v>
      </c>
      <c r="T86" s="210">
        <f>S86*H86</f>
        <v>0</v>
      </c>
      <c r="U86" s="211" t="s">
        <v>19</v>
      </c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12" t="s">
        <v>153</v>
      </c>
      <c r="AT86" s="212" t="s">
        <v>149</v>
      </c>
      <c r="AU86" s="212" t="s">
        <v>81</v>
      </c>
      <c r="AY86" s="16" t="s">
        <v>148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16" t="s">
        <v>153</v>
      </c>
      <c r="BK86" s="213">
        <f>ROUND(I86*H86,2)</f>
        <v>0</v>
      </c>
      <c r="BL86" s="16" t="s">
        <v>153</v>
      </c>
      <c r="BM86" s="212" t="s">
        <v>435</v>
      </c>
    </row>
    <row r="87" s="2" customFormat="1">
      <c r="A87" s="37"/>
      <c r="B87" s="38"/>
      <c r="C87" s="39"/>
      <c r="D87" s="214" t="s">
        <v>155</v>
      </c>
      <c r="E87" s="39"/>
      <c r="F87" s="215" t="s">
        <v>151</v>
      </c>
      <c r="G87" s="39"/>
      <c r="H87" s="39"/>
      <c r="I87" s="216"/>
      <c r="J87" s="39"/>
      <c r="K87" s="39"/>
      <c r="L87" s="43"/>
      <c r="M87" s="217"/>
      <c r="N87" s="218"/>
      <c r="O87" s="84"/>
      <c r="P87" s="84"/>
      <c r="Q87" s="84"/>
      <c r="R87" s="84"/>
      <c r="S87" s="84"/>
      <c r="T87" s="84"/>
      <c r="U87" s="85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155</v>
      </c>
      <c r="AU87" s="16" t="s">
        <v>81</v>
      </c>
    </row>
    <row r="88" s="2" customFormat="1" ht="55.5" customHeight="1">
      <c r="A88" s="37"/>
      <c r="B88" s="38"/>
      <c r="C88" s="201" t="s">
        <v>83</v>
      </c>
      <c r="D88" s="201" t="s">
        <v>149</v>
      </c>
      <c r="E88" s="202" t="s">
        <v>156</v>
      </c>
      <c r="F88" s="203" t="s">
        <v>157</v>
      </c>
      <c r="G88" s="204" t="s">
        <v>152</v>
      </c>
      <c r="H88" s="205">
        <v>1</v>
      </c>
      <c r="I88" s="206"/>
      <c r="J88" s="207">
        <f>ROUND(I88*H88,2)</f>
        <v>0</v>
      </c>
      <c r="K88" s="203" t="s">
        <v>19</v>
      </c>
      <c r="L88" s="43"/>
      <c r="M88" s="208" t="s">
        <v>19</v>
      </c>
      <c r="N88" s="209" t="s">
        <v>46</v>
      </c>
      <c r="O88" s="84"/>
      <c r="P88" s="210">
        <f>O88*H88</f>
        <v>0</v>
      </c>
      <c r="Q88" s="210">
        <v>0</v>
      </c>
      <c r="R88" s="210">
        <f>Q88*H88</f>
        <v>0</v>
      </c>
      <c r="S88" s="210">
        <v>0</v>
      </c>
      <c r="T88" s="210">
        <f>S88*H88</f>
        <v>0</v>
      </c>
      <c r="U88" s="211" t="s">
        <v>19</v>
      </c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2" t="s">
        <v>153</v>
      </c>
      <c r="AT88" s="212" t="s">
        <v>149</v>
      </c>
      <c r="AU88" s="212" t="s">
        <v>81</v>
      </c>
      <c r="AY88" s="16" t="s">
        <v>148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16" t="s">
        <v>153</v>
      </c>
      <c r="BK88" s="213">
        <f>ROUND(I88*H88,2)</f>
        <v>0</v>
      </c>
      <c r="BL88" s="16" t="s">
        <v>153</v>
      </c>
      <c r="BM88" s="212" t="s">
        <v>436</v>
      </c>
    </row>
    <row r="89" s="2" customFormat="1">
      <c r="A89" s="37"/>
      <c r="B89" s="38"/>
      <c r="C89" s="39"/>
      <c r="D89" s="214" t="s">
        <v>155</v>
      </c>
      <c r="E89" s="39"/>
      <c r="F89" s="215" t="s">
        <v>157</v>
      </c>
      <c r="G89" s="39"/>
      <c r="H89" s="39"/>
      <c r="I89" s="216"/>
      <c r="J89" s="39"/>
      <c r="K89" s="39"/>
      <c r="L89" s="43"/>
      <c r="M89" s="217"/>
      <c r="N89" s="218"/>
      <c r="O89" s="84"/>
      <c r="P89" s="84"/>
      <c r="Q89" s="84"/>
      <c r="R89" s="84"/>
      <c r="S89" s="84"/>
      <c r="T89" s="84"/>
      <c r="U89" s="85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155</v>
      </c>
      <c r="AU89" s="16" t="s">
        <v>81</v>
      </c>
    </row>
    <row r="90" s="12" customFormat="1" ht="22.8" customHeight="1">
      <c r="A90" s="12"/>
      <c r="B90" s="187"/>
      <c r="C90" s="188"/>
      <c r="D90" s="189" t="s">
        <v>72</v>
      </c>
      <c r="E90" s="219" t="s">
        <v>179</v>
      </c>
      <c r="F90" s="219" t="s">
        <v>180</v>
      </c>
      <c r="G90" s="188"/>
      <c r="H90" s="188"/>
      <c r="I90" s="191"/>
      <c r="J90" s="220">
        <f>BK90</f>
        <v>0</v>
      </c>
      <c r="K90" s="188"/>
      <c r="L90" s="193"/>
      <c r="M90" s="194"/>
      <c r="N90" s="195"/>
      <c r="O90" s="195"/>
      <c r="P90" s="196">
        <f>SUM(P91:P92)</f>
        <v>0</v>
      </c>
      <c r="Q90" s="195"/>
      <c r="R90" s="196">
        <f>SUM(R91:R92)</f>
        <v>0</v>
      </c>
      <c r="S90" s="195"/>
      <c r="T90" s="196">
        <f>SUM(T91:T92)</f>
        <v>0</v>
      </c>
      <c r="U90" s="197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8" t="s">
        <v>81</v>
      </c>
      <c r="AT90" s="199" t="s">
        <v>72</v>
      </c>
      <c r="AU90" s="199" t="s">
        <v>81</v>
      </c>
      <c r="AY90" s="198" t="s">
        <v>148</v>
      </c>
      <c r="BK90" s="200">
        <f>SUM(BK91:BK92)</f>
        <v>0</v>
      </c>
    </row>
    <row r="91" s="2" customFormat="1" ht="33" customHeight="1">
      <c r="A91" s="37"/>
      <c r="B91" s="38"/>
      <c r="C91" s="201" t="s">
        <v>159</v>
      </c>
      <c r="D91" s="201" t="s">
        <v>149</v>
      </c>
      <c r="E91" s="202" t="s">
        <v>182</v>
      </c>
      <c r="F91" s="203" t="s">
        <v>183</v>
      </c>
      <c r="G91" s="204" t="s">
        <v>184</v>
      </c>
      <c r="H91" s="205">
        <v>0.5</v>
      </c>
      <c r="I91" s="206"/>
      <c r="J91" s="207">
        <f>ROUND(I91*H91,2)</f>
        <v>0</v>
      </c>
      <c r="K91" s="203" t="s">
        <v>19</v>
      </c>
      <c r="L91" s="43"/>
      <c r="M91" s="208" t="s">
        <v>19</v>
      </c>
      <c r="N91" s="209" t="s">
        <v>46</v>
      </c>
      <c r="O91" s="84"/>
      <c r="P91" s="210">
        <f>O91*H91</f>
        <v>0</v>
      </c>
      <c r="Q91" s="210">
        <v>0</v>
      </c>
      <c r="R91" s="210">
        <f>Q91*H91</f>
        <v>0</v>
      </c>
      <c r="S91" s="210">
        <v>0</v>
      </c>
      <c r="T91" s="210">
        <f>S91*H91</f>
        <v>0</v>
      </c>
      <c r="U91" s="211" t="s">
        <v>19</v>
      </c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2" t="s">
        <v>153</v>
      </c>
      <c r="AT91" s="212" t="s">
        <v>149</v>
      </c>
      <c r="AU91" s="212" t="s">
        <v>83</v>
      </c>
      <c r="AY91" s="16" t="s">
        <v>148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6" t="s">
        <v>153</v>
      </c>
      <c r="BK91" s="213">
        <f>ROUND(I91*H91,2)</f>
        <v>0</v>
      </c>
      <c r="BL91" s="16" t="s">
        <v>153</v>
      </c>
      <c r="BM91" s="212" t="s">
        <v>437</v>
      </c>
    </row>
    <row r="92" s="2" customFormat="1">
      <c r="A92" s="37"/>
      <c r="B92" s="38"/>
      <c r="C92" s="39"/>
      <c r="D92" s="214" t="s">
        <v>155</v>
      </c>
      <c r="E92" s="39"/>
      <c r="F92" s="215" t="s">
        <v>183</v>
      </c>
      <c r="G92" s="39"/>
      <c r="H92" s="39"/>
      <c r="I92" s="216"/>
      <c r="J92" s="39"/>
      <c r="K92" s="39"/>
      <c r="L92" s="43"/>
      <c r="M92" s="217"/>
      <c r="N92" s="218"/>
      <c r="O92" s="84"/>
      <c r="P92" s="84"/>
      <c r="Q92" s="84"/>
      <c r="R92" s="84"/>
      <c r="S92" s="84"/>
      <c r="T92" s="84"/>
      <c r="U92" s="85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155</v>
      </c>
      <c r="AU92" s="16" t="s">
        <v>83</v>
      </c>
    </row>
    <row r="93" s="12" customFormat="1" ht="25.92" customHeight="1">
      <c r="A93" s="12"/>
      <c r="B93" s="187"/>
      <c r="C93" s="188"/>
      <c r="D93" s="189" t="s">
        <v>72</v>
      </c>
      <c r="E93" s="190" t="s">
        <v>186</v>
      </c>
      <c r="F93" s="190" t="s">
        <v>187</v>
      </c>
      <c r="G93" s="188"/>
      <c r="H93" s="188"/>
      <c r="I93" s="191"/>
      <c r="J93" s="192">
        <f>BK93</f>
        <v>0</v>
      </c>
      <c r="K93" s="188"/>
      <c r="L93" s="193"/>
      <c r="M93" s="194"/>
      <c r="N93" s="195"/>
      <c r="O93" s="195"/>
      <c r="P93" s="196">
        <f>SUM(P94:P103)</f>
        <v>0</v>
      </c>
      <c r="Q93" s="195"/>
      <c r="R93" s="196">
        <f>SUM(R94:R103)</f>
        <v>0</v>
      </c>
      <c r="S93" s="195"/>
      <c r="T93" s="196">
        <f>SUM(T94:T103)</f>
        <v>0</v>
      </c>
      <c r="U93" s="197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8" t="s">
        <v>83</v>
      </c>
      <c r="AT93" s="199" t="s">
        <v>72</v>
      </c>
      <c r="AU93" s="199" t="s">
        <v>73</v>
      </c>
      <c r="AY93" s="198" t="s">
        <v>148</v>
      </c>
      <c r="BK93" s="200">
        <f>SUM(BK94:BK103)</f>
        <v>0</v>
      </c>
    </row>
    <row r="94" s="2" customFormat="1" ht="24.15" customHeight="1">
      <c r="A94" s="37"/>
      <c r="B94" s="38"/>
      <c r="C94" s="201" t="s">
        <v>153</v>
      </c>
      <c r="D94" s="201" t="s">
        <v>149</v>
      </c>
      <c r="E94" s="202" t="s">
        <v>188</v>
      </c>
      <c r="F94" s="203" t="s">
        <v>409</v>
      </c>
      <c r="G94" s="204" t="s">
        <v>173</v>
      </c>
      <c r="H94" s="205">
        <v>105</v>
      </c>
      <c r="I94" s="206"/>
      <c r="J94" s="207">
        <f>ROUND(I94*H94,2)</f>
        <v>0</v>
      </c>
      <c r="K94" s="203" t="s">
        <v>19</v>
      </c>
      <c r="L94" s="43"/>
      <c r="M94" s="208" t="s">
        <v>19</v>
      </c>
      <c r="N94" s="209" t="s">
        <v>46</v>
      </c>
      <c r="O94" s="84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0">
        <f>S94*H94</f>
        <v>0</v>
      </c>
      <c r="U94" s="211" t="s">
        <v>19</v>
      </c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2" t="s">
        <v>190</v>
      </c>
      <c r="AT94" s="212" t="s">
        <v>149</v>
      </c>
      <c r="AU94" s="212" t="s">
        <v>81</v>
      </c>
      <c r="AY94" s="16" t="s">
        <v>148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6" t="s">
        <v>153</v>
      </c>
      <c r="BK94" s="213">
        <f>ROUND(I94*H94,2)</f>
        <v>0</v>
      </c>
      <c r="BL94" s="16" t="s">
        <v>190</v>
      </c>
      <c r="BM94" s="212" t="s">
        <v>438</v>
      </c>
    </row>
    <row r="95" s="2" customFormat="1">
      <c r="A95" s="37"/>
      <c r="B95" s="38"/>
      <c r="C95" s="39"/>
      <c r="D95" s="214" t="s">
        <v>155</v>
      </c>
      <c r="E95" s="39"/>
      <c r="F95" s="215" t="s">
        <v>409</v>
      </c>
      <c r="G95" s="39"/>
      <c r="H95" s="39"/>
      <c r="I95" s="216"/>
      <c r="J95" s="39"/>
      <c r="K95" s="39"/>
      <c r="L95" s="43"/>
      <c r="M95" s="217"/>
      <c r="N95" s="218"/>
      <c r="O95" s="84"/>
      <c r="P95" s="84"/>
      <c r="Q95" s="84"/>
      <c r="R95" s="84"/>
      <c r="S95" s="84"/>
      <c r="T95" s="84"/>
      <c r="U95" s="85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155</v>
      </c>
      <c r="AU95" s="16" t="s">
        <v>81</v>
      </c>
    </row>
    <row r="96" s="2" customFormat="1" ht="24.15" customHeight="1">
      <c r="A96" s="37"/>
      <c r="B96" s="38"/>
      <c r="C96" s="221" t="s">
        <v>170</v>
      </c>
      <c r="D96" s="221" t="s">
        <v>165</v>
      </c>
      <c r="E96" s="222" t="s">
        <v>439</v>
      </c>
      <c r="F96" s="223" t="s">
        <v>440</v>
      </c>
      <c r="G96" s="224" t="s">
        <v>173</v>
      </c>
      <c r="H96" s="225">
        <v>50</v>
      </c>
      <c r="I96" s="226"/>
      <c r="J96" s="227">
        <f>ROUND(I96*H96,2)</f>
        <v>0</v>
      </c>
      <c r="K96" s="223" t="s">
        <v>19</v>
      </c>
      <c r="L96" s="228"/>
      <c r="M96" s="229" t="s">
        <v>19</v>
      </c>
      <c r="N96" s="230" t="s">
        <v>46</v>
      </c>
      <c r="O96" s="84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0">
        <f>S96*H96</f>
        <v>0</v>
      </c>
      <c r="U96" s="211" t="s">
        <v>19</v>
      </c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2" t="s">
        <v>195</v>
      </c>
      <c r="AT96" s="212" t="s">
        <v>165</v>
      </c>
      <c r="AU96" s="212" t="s">
        <v>81</v>
      </c>
      <c r="AY96" s="16" t="s">
        <v>148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6" t="s">
        <v>153</v>
      </c>
      <c r="BK96" s="213">
        <f>ROUND(I96*H96,2)</f>
        <v>0</v>
      </c>
      <c r="BL96" s="16" t="s">
        <v>190</v>
      </c>
      <c r="BM96" s="212" t="s">
        <v>441</v>
      </c>
    </row>
    <row r="97" s="2" customFormat="1">
      <c r="A97" s="37"/>
      <c r="B97" s="38"/>
      <c r="C97" s="39"/>
      <c r="D97" s="214" t="s">
        <v>155</v>
      </c>
      <c r="E97" s="39"/>
      <c r="F97" s="215" t="s">
        <v>440</v>
      </c>
      <c r="G97" s="39"/>
      <c r="H97" s="39"/>
      <c r="I97" s="216"/>
      <c r="J97" s="39"/>
      <c r="K97" s="39"/>
      <c r="L97" s="43"/>
      <c r="M97" s="217"/>
      <c r="N97" s="218"/>
      <c r="O97" s="84"/>
      <c r="P97" s="84"/>
      <c r="Q97" s="84"/>
      <c r="R97" s="84"/>
      <c r="S97" s="84"/>
      <c r="T97" s="84"/>
      <c r="U97" s="85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155</v>
      </c>
      <c r="AU97" s="16" t="s">
        <v>81</v>
      </c>
    </row>
    <row r="98" s="2" customFormat="1" ht="24.15" customHeight="1">
      <c r="A98" s="37"/>
      <c r="B98" s="38"/>
      <c r="C98" s="221" t="s">
        <v>175</v>
      </c>
      <c r="D98" s="221" t="s">
        <v>165</v>
      </c>
      <c r="E98" s="222" t="s">
        <v>442</v>
      </c>
      <c r="F98" s="223" t="s">
        <v>443</v>
      </c>
      <c r="G98" s="224" t="s">
        <v>173</v>
      </c>
      <c r="H98" s="225">
        <v>55</v>
      </c>
      <c r="I98" s="226"/>
      <c r="J98" s="227">
        <f>ROUND(I98*H98,2)</f>
        <v>0</v>
      </c>
      <c r="K98" s="223" t="s">
        <v>19</v>
      </c>
      <c r="L98" s="228"/>
      <c r="M98" s="229" t="s">
        <v>19</v>
      </c>
      <c r="N98" s="230" t="s">
        <v>46</v>
      </c>
      <c r="O98" s="84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0">
        <f>S98*H98</f>
        <v>0</v>
      </c>
      <c r="U98" s="211" t="s">
        <v>19</v>
      </c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2" t="s">
        <v>195</v>
      </c>
      <c r="AT98" s="212" t="s">
        <v>165</v>
      </c>
      <c r="AU98" s="212" t="s">
        <v>81</v>
      </c>
      <c r="AY98" s="16" t="s">
        <v>148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6" t="s">
        <v>153</v>
      </c>
      <c r="BK98" s="213">
        <f>ROUND(I98*H98,2)</f>
        <v>0</v>
      </c>
      <c r="BL98" s="16" t="s">
        <v>190</v>
      </c>
      <c r="BM98" s="212" t="s">
        <v>444</v>
      </c>
    </row>
    <row r="99" s="2" customFormat="1">
      <c r="A99" s="37"/>
      <c r="B99" s="38"/>
      <c r="C99" s="39"/>
      <c r="D99" s="214" t="s">
        <v>155</v>
      </c>
      <c r="E99" s="39"/>
      <c r="F99" s="215" t="s">
        <v>443</v>
      </c>
      <c r="G99" s="39"/>
      <c r="H99" s="39"/>
      <c r="I99" s="216"/>
      <c r="J99" s="39"/>
      <c r="K99" s="39"/>
      <c r="L99" s="43"/>
      <c r="M99" s="217"/>
      <c r="N99" s="218"/>
      <c r="O99" s="84"/>
      <c r="P99" s="84"/>
      <c r="Q99" s="84"/>
      <c r="R99" s="84"/>
      <c r="S99" s="84"/>
      <c r="T99" s="84"/>
      <c r="U99" s="85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155</v>
      </c>
      <c r="AU99" s="16" t="s">
        <v>81</v>
      </c>
    </row>
    <row r="100" s="2" customFormat="1" ht="16.5" customHeight="1">
      <c r="A100" s="37"/>
      <c r="B100" s="38"/>
      <c r="C100" s="201" t="s">
        <v>181</v>
      </c>
      <c r="D100" s="201" t="s">
        <v>149</v>
      </c>
      <c r="E100" s="202" t="s">
        <v>197</v>
      </c>
      <c r="F100" s="203" t="s">
        <v>385</v>
      </c>
      <c r="G100" s="204" t="s">
        <v>163</v>
      </c>
      <c r="H100" s="205">
        <v>1</v>
      </c>
      <c r="I100" s="206"/>
      <c r="J100" s="207">
        <f>ROUND(I100*H100,2)</f>
        <v>0</v>
      </c>
      <c r="K100" s="203" t="s">
        <v>19</v>
      </c>
      <c r="L100" s="43"/>
      <c r="M100" s="208" t="s">
        <v>19</v>
      </c>
      <c r="N100" s="209" t="s">
        <v>46</v>
      </c>
      <c r="O100" s="84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0">
        <f>S100*H100</f>
        <v>0</v>
      </c>
      <c r="U100" s="211" t="s">
        <v>19</v>
      </c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2" t="s">
        <v>190</v>
      </c>
      <c r="AT100" s="212" t="s">
        <v>149</v>
      </c>
      <c r="AU100" s="212" t="s">
        <v>81</v>
      </c>
      <c r="AY100" s="16" t="s">
        <v>148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6" t="s">
        <v>153</v>
      </c>
      <c r="BK100" s="213">
        <f>ROUND(I100*H100,2)</f>
        <v>0</v>
      </c>
      <c r="BL100" s="16" t="s">
        <v>190</v>
      </c>
      <c r="BM100" s="212" t="s">
        <v>445</v>
      </c>
    </row>
    <row r="101" s="2" customFormat="1">
      <c r="A101" s="37"/>
      <c r="B101" s="38"/>
      <c r="C101" s="39"/>
      <c r="D101" s="214" t="s">
        <v>155</v>
      </c>
      <c r="E101" s="39"/>
      <c r="F101" s="215" t="s">
        <v>385</v>
      </c>
      <c r="G101" s="39"/>
      <c r="H101" s="39"/>
      <c r="I101" s="216"/>
      <c r="J101" s="39"/>
      <c r="K101" s="39"/>
      <c r="L101" s="43"/>
      <c r="M101" s="217"/>
      <c r="N101" s="218"/>
      <c r="O101" s="84"/>
      <c r="P101" s="84"/>
      <c r="Q101" s="84"/>
      <c r="R101" s="84"/>
      <c r="S101" s="84"/>
      <c r="T101" s="84"/>
      <c r="U101" s="85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155</v>
      </c>
      <c r="AU101" s="16" t="s">
        <v>81</v>
      </c>
    </row>
    <row r="102" s="2" customFormat="1" ht="44.25" customHeight="1">
      <c r="A102" s="37"/>
      <c r="B102" s="38"/>
      <c r="C102" s="201" t="s">
        <v>168</v>
      </c>
      <c r="D102" s="201" t="s">
        <v>149</v>
      </c>
      <c r="E102" s="202" t="s">
        <v>200</v>
      </c>
      <c r="F102" s="203" t="s">
        <v>201</v>
      </c>
      <c r="G102" s="204" t="s">
        <v>184</v>
      </c>
      <c r="H102" s="205">
        <v>0.26300000000000001</v>
      </c>
      <c r="I102" s="206"/>
      <c r="J102" s="207">
        <f>ROUND(I102*H102,2)</f>
        <v>0</v>
      </c>
      <c r="K102" s="203" t="s">
        <v>19</v>
      </c>
      <c r="L102" s="43"/>
      <c r="M102" s="208" t="s">
        <v>19</v>
      </c>
      <c r="N102" s="209" t="s">
        <v>46</v>
      </c>
      <c r="O102" s="84"/>
      <c r="P102" s="210">
        <f>O102*H102</f>
        <v>0</v>
      </c>
      <c r="Q102" s="210">
        <v>0</v>
      </c>
      <c r="R102" s="210">
        <f>Q102*H102</f>
        <v>0</v>
      </c>
      <c r="S102" s="210">
        <v>0</v>
      </c>
      <c r="T102" s="210">
        <f>S102*H102</f>
        <v>0</v>
      </c>
      <c r="U102" s="211" t="s">
        <v>19</v>
      </c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2" t="s">
        <v>190</v>
      </c>
      <c r="AT102" s="212" t="s">
        <v>149</v>
      </c>
      <c r="AU102" s="212" t="s">
        <v>81</v>
      </c>
      <c r="AY102" s="16" t="s">
        <v>148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16" t="s">
        <v>153</v>
      </c>
      <c r="BK102" s="213">
        <f>ROUND(I102*H102,2)</f>
        <v>0</v>
      </c>
      <c r="BL102" s="16" t="s">
        <v>190</v>
      </c>
      <c r="BM102" s="212" t="s">
        <v>446</v>
      </c>
    </row>
    <row r="103" s="2" customFormat="1">
      <c r="A103" s="37"/>
      <c r="B103" s="38"/>
      <c r="C103" s="39"/>
      <c r="D103" s="214" t="s">
        <v>155</v>
      </c>
      <c r="E103" s="39"/>
      <c r="F103" s="215" t="s">
        <v>201</v>
      </c>
      <c r="G103" s="39"/>
      <c r="H103" s="39"/>
      <c r="I103" s="216"/>
      <c r="J103" s="39"/>
      <c r="K103" s="39"/>
      <c r="L103" s="43"/>
      <c r="M103" s="217"/>
      <c r="N103" s="218"/>
      <c r="O103" s="84"/>
      <c r="P103" s="84"/>
      <c r="Q103" s="84"/>
      <c r="R103" s="84"/>
      <c r="S103" s="84"/>
      <c r="T103" s="84"/>
      <c r="U103" s="85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155</v>
      </c>
      <c r="AU103" s="16" t="s">
        <v>81</v>
      </c>
    </row>
    <row r="104" s="12" customFormat="1" ht="25.92" customHeight="1">
      <c r="A104" s="12"/>
      <c r="B104" s="187"/>
      <c r="C104" s="188"/>
      <c r="D104" s="189" t="s">
        <v>72</v>
      </c>
      <c r="E104" s="190" t="s">
        <v>203</v>
      </c>
      <c r="F104" s="190" t="s">
        <v>204</v>
      </c>
      <c r="G104" s="188"/>
      <c r="H104" s="188"/>
      <c r="I104" s="191"/>
      <c r="J104" s="192">
        <f>BK104</f>
        <v>0</v>
      </c>
      <c r="K104" s="188"/>
      <c r="L104" s="193"/>
      <c r="M104" s="194"/>
      <c r="N104" s="195"/>
      <c r="O104" s="195"/>
      <c r="P104" s="196">
        <f>SUM(P105:P112)</f>
        <v>0</v>
      </c>
      <c r="Q104" s="195"/>
      <c r="R104" s="196">
        <f>SUM(R105:R112)</f>
        <v>0</v>
      </c>
      <c r="S104" s="195"/>
      <c r="T104" s="196">
        <f>SUM(T105:T112)</f>
        <v>0</v>
      </c>
      <c r="U104" s="197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98" t="s">
        <v>159</v>
      </c>
      <c r="AT104" s="199" t="s">
        <v>72</v>
      </c>
      <c r="AU104" s="199" t="s">
        <v>73</v>
      </c>
      <c r="AY104" s="198" t="s">
        <v>148</v>
      </c>
      <c r="BK104" s="200">
        <f>SUM(BK105:BK112)</f>
        <v>0</v>
      </c>
    </row>
    <row r="105" s="2" customFormat="1" ht="49.05" customHeight="1">
      <c r="A105" s="37"/>
      <c r="B105" s="38"/>
      <c r="C105" s="201" t="s">
        <v>192</v>
      </c>
      <c r="D105" s="201" t="s">
        <v>149</v>
      </c>
      <c r="E105" s="202" t="s">
        <v>211</v>
      </c>
      <c r="F105" s="203" t="s">
        <v>212</v>
      </c>
      <c r="G105" s="204" t="s">
        <v>213</v>
      </c>
      <c r="H105" s="205">
        <v>0.59999999999999998</v>
      </c>
      <c r="I105" s="206"/>
      <c r="J105" s="207">
        <f>ROUND(I105*H105,2)</f>
        <v>0</v>
      </c>
      <c r="K105" s="203" t="s">
        <v>19</v>
      </c>
      <c r="L105" s="43"/>
      <c r="M105" s="208" t="s">
        <v>19</v>
      </c>
      <c r="N105" s="209" t="s">
        <v>46</v>
      </c>
      <c r="O105" s="84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0">
        <f>S105*H105</f>
        <v>0</v>
      </c>
      <c r="U105" s="211" t="s">
        <v>19</v>
      </c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2" t="s">
        <v>208</v>
      </c>
      <c r="AT105" s="212" t="s">
        <v>149</v>
      </c>
      <c r="AU105" s="212" t="s">
        <v>81</v>
      </c>
      <c r="AY105" s="16" t="s">
        <v>148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6" t="s">
        <v>153</v>
      </c>
      <c r="BK105" s="213">
        <f>ROUND(I105*H105,2)</f>
        <v>0</v>
      </c>
      <c r="BL105" s="16" t="s">
        <v>208</v>
      </c>
      <c r="BM105" s="212" t="s">
        <v>447</v>
      </c>
    </row>
    <row r="106" s="2" customFormat="1">
      <c r="A106" s="37"/>
      <c r="B106" s="38"/>
      <c r="C106" s="39"/>
      <c r="D106" s="214" t="s">
        <v>155</v>
      </c>
      <c r="E106" s="39"/>
      <c r="F106" s="215" t="s">
        <v>212</v>
      </c>
      <c r="G106" s="39"/>
      <c r="H106" s="39"/>
      <c r="I106" s="216"/>
      <c r="J106" s="39"/>
      <c r="K106" s="39"/>
      <c r="L106" s="43"/>
      <c r="M106" s="217"/>
      <c r="N106" s="218"/>
      <c r="O106" s="84"/>
      <c r="P106" s="84"/>
      <c r="Q106" s="84"/>
      <c r="R106" s="84"/>
      <c r="S106" s="84"/>
      <c r="T106" s="84"/>
      <c r="U106" s="85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155</v>
      </c>
      <c r="AU106" s="16" t="s">
        <v>81</v>
      </c>
    </row>
    <row r="107" s="2" customFormat="1" ht="44.25" customHeight="1">
      <c r="A107" s="37"/>
      <c r="B107" s="38"/>
      <c r="C107" s="201" t="s">
        <v>108</v>
      </c>
      <c r="D107" s="201" t="s">
        <v>149</v>
      </c>
      <c r="E107" s="202" t="s">
        <v>220</v>
      </c>
      <c r="F107" s="203" t="s">
        <v>221</v>
      </c>
      <c r="G107" s="204" t="s">
        <v>213</v>
      </c>
      <c r="H107" s="205">
        <v>0.5</v>
      </c>
      <c r="I107" s="206"/>
      <c r="J107" s="207">
        <f>ROUND(I107*H107,2)</f>
        <v>0</v>
      </c>
      <c r="K107" s="203" t="s">
        <v>19</v>
      </c>
      <c r="L107" s="43"/>
      <c r="M107" s="208" t="s">
        <v>19</v>
      </c>
      <c r="N107" s="209" t="s">
        <v>46</v>
      </c>
      <c r="O107" s="84"/>
      <c r="P107" s="210">
        <f>O107*H107</f>
        <v>0</v>
      </c>
      <c r="Q107" s="210">
        <v>0</v>
      </c>
      <c r="R107" s="210">
        <f>Q107*H107</f>
        <v>0</v>
      </c>
      <c r="S107" s="210">
        <v>0</v>
      </c>
      <c r="T107" s="210">
        <f>S107*H107</f>
        <v>0</v>
      </c>
      <c r="U107" s="211" t="s">
        <v>19</v>
      </c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2" t="s">
        <v>208</v>
      </c>
      <c r="AT107" s="212" t="s">
        <v>149</v>
      </c>
      <c r="AU107" s="212" t="s">
        <v>81</v>
      </c>
      <c r="AY107" s="16" t="s">
        <v>148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6" t="s">
        <v>153</v>
      </c>
      <c r="BK107" s="213">
        <f>ROUND(I107*H107,2)</f>
        <v>0</v>
      </c>
      <c r="BL107" s="16" t="s">
        <v>208</v>
      </c>
      <c r="BM107" s="212" t="s">
        <v>448</v>
      </c>
    </row>
    <row r="108" s="2" customFormat="1">
      <c r="A108" s="37"/>
      <c r="B108" s="38"/>
      <c r="C108" s="39"/>
      <c r="D108" s="214" t="s">
        <v>155</v>
      </c>
      <c r="E108" s="39"/>
      <c r="F108" s="215" t="s">
        <v>221</v>
      </c>
      <c r="G108" s="39"/>
      <c r="H108" s="39"/>
      <c r="I108" s="216"/>
      <c r="J108" s="39"/>
      <c r="K108" s="39"/>
      <c r="L108" s="43"/>
      <c r="M108" s="217"/>
      <c r="N108" s="218"/>
      <c r="O108" s="84"/>
      <c r="P108" s="84"/>
      <c r="Q108" s="84"/>
      <c r="R108" s="84"/>
      <c r="S108" s="84"/>
      <c r="T108" s="84"/>
      <c r="U108" s="85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155</v>
      </c>
      <c r="AU108" s="16" t="s">
        <v>81</v>
      </c>
    </row>
    <row r="109" s="2" customFormat="1" ht="24.15" customHeight="1">
      <c r="A109" s="37"/>
      <c r="B109" s="38"/>
      <c r="C109" s="201" t="s">
        <v>111</v>
      </c>
      <c r="D109" s="201" t="s">
        <v>149</v>
      </c>
      <c r="E109" s="202" t="s">
        <v>449</v>
      </c>
      <c r="F109" s="203" t="s">
        <v>450</v>
      </c>
      <c r="G109" s="204" t="s">
        <v>173</v>
      </c>
      <c r="H109" s="205">
        <v>11</v>
      </c>
      <c r="I109" s="206"/>
      <c r="J109" s="207">
        <f>ROUND(I109*H109,2)</f>
        <v>0</v>
      </c>
      <c r="K109" s="203" t="s">
        <v>19</v>
      </c>
      <c r="L109" s="43"/>
      <c r="M109" s="208" t="s">
        <v>19</v>
      </c>
      <c r="N109" s="209" t="s">
        <v>46</v>
      </c>
      <c r="O109" s="84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0">
        <f>S109*H109</f>
        <v>0</v>
      </c>
      <c r="U109" s="211" t="s">
        <v>19</v>
      </c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2" t="s">
        <v>208</v>
      </c>
      <c r="AT109" s="212" t="s">
        <v>149</v>
      </c>
      <c r="AU109" s="212" t="s">
        <v>81</v>
      </c>
      <c r="AY109" s="16" t="s">
        <v>148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6" t="s">
        <v>153</v>
      </c>
      <c r="BK109" s="213">
        <f>ROUND(I109*H109,2)</f>
        <v>0</v>
      </c>
      <c r="BL109" s="16" t="s">
        <v>208</v>
      </c>
      <c r="BM109" s="212" t="s">
        <v>451</v>
      </c>
    </row>
    <row r="110" s="2" customFormat="1">
      <c r="A110" s="37"/>
      <c r="B110" s="38"/>
      <c r="C110" s="39"/>
      <c r="D110" s="214" t="s">
        <v>155</v>
      </c>
      <c r="E110" s="39"/>
      <c r="F110" s="215" t="s">
        <v>450</v>
      </c>
      <c r="G110" s="39"/>
      <c r="H110" s="39"/>
      <c r="I110" s="216"/>
      <c r="J110" s="39"/>
      <c r="K110" s="39"/>
      <c r="L110" s="43"/>
      <c r="M110" s="217"/>
      <c r="N110" s="218"/>
      <c r="O110" s="84"/>
      <c r="P110" s="84"/>
      <c r="Q110" s="84"/>
      <c r="R110" s="84"/>
      <c r="S110" s="84"/>
      <c r="T110" s="84"/>
      <c r="U110" s="85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155</v>
      </c>
      <c r="AU110" s="16" t="s">
        <v>81</v>
      </c>
    </row>
    <row r="111" s="2" customFormat="1" ht="33" customHeight="1">
      <c r="A111" s="37"/>
      <c r="B111" s="38"/>
      <c r="C111" s="201" t="s">
        <v>8</v>
      </c>
      <c r="D111" s="201" t="s">
        <v>149</v>
      </c>
      <c r="E111" s="202" t="s">
        <v>232</v>
      </c>
      <c r="F111" s="203" t="s">
        <v>233</v>
      </c>
      <c r="G111" s="204" t="s">
        <v>173</v>
      </c>
      <c r="H111" s="205">
        <v>11</v>
      </c>
      <c r="I111" s="206"/>
      <c r="J111" s="207">
        <f>ROUND(I111*H111,2)</f>
        <v>0</v>
      </c>
      <c r="K111" s="203" t="s">
        <v>19</v>
      </c>
      <c r="L111" s="43"/>
      <c r="M111" s="208" t="s">
        <v>19</v>
      </c>
      <c r="N111" s="209" t="s">
        <v>46</v>
      </c>
      <c r="O111" s="84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0">
        <f>S111*H111</f>
        <v>0</v>
      </c>
      <c r="U111" s="211" t="s">
        <v>19</v>
      </c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2" t="s">
        <v>208</v>
      </c>
      <c r="AT111" s="212" t="s">
        <v>149</v>
      </c>
      <c r="AU111" s="212" t="s">
        <v>81</v>
      </c>
      <c r="AY111" s="16" t="s">
        <v>148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6" t="s">
        <v>153</v>
      </c>
      <c r="BK111" s="213">
        <f>ROUND(I111*H111,2)</f>
        <v>0</v>
      </c>
      <c r="BL111" s="16" t="s">
        <v>208</v>
      </c>
      <c r="BM111" s="212" t="s">
        <v>452</v>
      </c>
    </row>
    <row r="112" s="2" customFormat="1">
      <c r="A112" s="37"/>
      <c r="B112" s="38"/>
      <c r="C112" s="39"/>
      <c r="D112" s="214" t="s">
        <v>155</v>
      </c>
      <c r="E112" s="39"/>
      <c r="F112" s="215" t="s">
        <v>233</v>
      </c>
      <c r="G112" s="39"/>
      <c r="H112" s="39"/>
      <c r="I112" s="216"/>
      <c r="J112" s="39"/>
      <c r="K112" s="39"/>
      <c r="L112" s="43"/>
      <c r="M112" s="217"/>
      <c r="N112" s="218"/>
      <c r="O112" s="84"/>
      <c r="P112" s="84"/>
      <c r="Q112" s="84"/>
      <c r="R112" s="84"/>
      <c r="S112" s="84"/>
      <c r="T112" s="84"/>
      <c r="U112" s="85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155</v>
      </c>
      <c r="AU112" s="16" t="s">
        <v>81</v>
      </c>
    </row>
    <row r="113" s="12" customFormat="1" ht="25.92" customHeight="1">
      <c r="A113" s="12"/>
      <c r="B113" s="187"/>
      <c r="C113" s="188"/>
      <c r="D113" s="189" t="s">
        <v>72</v>
      </c>
      <c r="E113" s="190" t="s">
        <v>247</v>
      </c>
      <c r="F113" s="190" t="s">
        <v>248</v>
      </c>
      <c r="G113" s="188"/>
      <c r="H113" s="188"/>
      <c r="I113" s="191"/>
      <c r="J113" s="192">
        <f>BK113</f>
        <v>0</v>
      </c>
      <c r="K113" s="188"/>
      <c r="L113" s="193"/>
      <c r="M113" s="194"/>
      <c r="N113" s="195"/>
      <c r="O113" s="195"/>
      <c r="P113" s="196">
        <f>SUM(P114:P149)</f>
        <v>0</v>
      </c>
      <c r="Q113" s="195"/>
      <c r="R113" s="196">
        <f>SUM(R114:R149)</f>
        <v>0</v>
      </c>
      <c r="S113" s="195"/>
      <c r="T113" s="196">
        <f>SUM(T114:T149)</f>
        <v>0</v>
      </c>
      <c r="U113" s="197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8" t="s">
        <v>153</v>
      </c>
      <c r="AT113" s="199" t="s">
        <v>72</v>
      </c>
      <c r="AU113" s="199" t="s">
        <v>73</v>
      </c>
      <c r="AY113" s="198" t="s">
        <v>148</v>
      </c>
      <c r="BK113" s="200">
        <f>SUM(BK114:BK149)</f>
        <v>0</v>
      </c>
    </row>
    <row r="114" s="2" customFormat="1" ht="16.5" customHeight="1">
      <c r="A114" s="37"/>
      <c r="B114" s="38"/>
      <c r="C114" s="201" t="s">
        <v>210</v>
      </c>
      <c r="D114" s="201" t="s">
        <v>149</v>
      </c>
      <c r="E114" s="202" t="s">
        <v>249</v>
      </c>
      <c r="F114" s="203" t="s">
        <v>453</v>
      </c>
      <c r="G114" s="204" t="s">
        <v>163</v>
      </c>
      <c r="H114" s="205">
        <v>1</v>
      </c>
      <c r="I114" s="206"/>
      <c r="J114" s="207">
        <f>ROUND(I114*H114,2)</f>
        <v>0</v>
      </c>
      <c r="K114" s="203" t="s">
        <v>19</v>
      </c>
      <c r="L114" s="43"/>
      <c r="M114" s="208" t="s">
        <v>19</v>
      </c>
      <c r="N114" s="209" t="s">
        <v>46</v>
      </c>
      <c r="O114" s="84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0">
        <f>S114*H114</f>
        <v>0</v>
      </c>
      <c r="U114" s="211" t="s">
        <v>19</v>
      </c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2" t="s">
        <v>252</v>
      </c>
      <c r="AT114" s="212" t="s">
        <v>149</v>
      </c>
      <c r="AU114" s="212" t="s">
        <v>81</v>
      </c>
      <c r="AY114" s="16" t="s">
        <v>148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6" t="s">
        <v>153</v>
      </c>
      <c r="BK114" s="213">
        <f>ROUND(I114*H114,2)</f>
        <v>0</v>
      </c>
      <c r="BL114" s="16" t="s">
        <v>252</v>
      </c>
      <c r="BM114" s="212" t="s">
        <v>454</v>
      </c>
    </row>
    <row r="115" s="2" customFormat="1">
      <c r="A115" s="37"/>
      <c r="B115" s="38"/>
      <c r="C115" s="39"/>
      <c r="D115" s="214" t="s">
        <v>155</v>
      </c>
      <c r="E115" s="39"/>
      <c r="F115" s="215" t="s">
        <v>453</v>
      </c>
      <c r="G115" s="39"/>
      <c r="H115" s="39"/>
      <c r="I115" s="216"/>
      <c r="J115" s="39"/>
      <c r="K115" s="39"/>
      <c r="L115" s="43"/>
      <c r="M115" s="217"/>
      <c r="N115" s="218"/>
      <c r="O115" s="84"/>
      <c r="P115" s="84"/>
      <c r="Q115" s="84"/>
      <c r="R115" s="84"/>
      <c r="S115" s="84"/>
      <c r="T115" s="84"/>
      <c r="U115" s="85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155</v>
      </c>
      <c r="AU115" s="16" t="s">
        <v>81</v>
      </c>
    </row>
    <row r="116" s="2" customFormat="1" ht="16.5" customHeight="1">
      <c r="A116" s="37"/>
      <c r="B116" s="38"/>
      <c r="C116" s="201" t="s">
        <v>215</v>
      </c>
      <c r="D116" s="201" t="s">
        <v>149</v>
      </c>
      <c r="E116" s="202" t="s">
        <v>263</v>
      </c>
      <c r="F116" s="203" t="s">
        <v>250</v>
      </c>
      <c r="G116" s="204" t="s">
        <v>251</v>
      </c>
      <c r="H116" s="205">
        <v>1</v>
      </c>
      <c r="I116" s="206"/>
      <c r="J116" s="207">
        <f>ROUND(I116*H116,2)</f>
        <v>0</v>
      </c>
      <c r="K116" s="203" t="s">
        <v>19</v>
      </c>
      <c r="L116" s="43"/>
      <c r="M116" s="208" t="s">
        <v>19</v>
      </c>
      <c r="N116" s="209" t="s">
        <v>46</v>
      </c>
      <c r="O116" s="84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0">
        <f>S116*H116</f>
        <v>0</v>
      </c>
      <c r="U116" s="211" t="s">
        <v>19</v>
      </c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2" t="s">
        <v>252</v>
      </c>
      <c r="AT116" s="212" t="s">
        <v>149</v>
      </c>
      <c r="AU116" s="212" t="s">
        <v>81</v>
      </c>
      <c r="AY116" s="16" t="s">
        <v>148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6" t="s">
        <v>153</v>
      </c>
      <c r="BK116" s="213">
        <f>ROUND(I116*H116,2)</f>
        <v>0</v>
      </c>
      <c r="BL116" s="16" t="s">
        <v>252</v>
      </c>
      <c r="BM116" s="212" t="s">
        <v>455</v>
      </c>
    </row>
    <row r="117" s="2" customFormat="1">
      <c r="A117" s="37"/>
      <c r="B117" s="38"/>
      <c r="C117" s="39"/>
      <c r="D117" s="214" t="s">
        <v>155</v>
      </c>
      <c r="E117" s="39"/>
      <c r="F117" s="215" t="s">
        <v>250</v>
      </c>
      <c r="G117" s="39"/>
      <c r="H117" s="39"/>
      <c r="I117" s="216"/>
      <c r="J117" s="39"/>
      <c r="K117" s="39"/>
      <c r="L117" s="43"/>
      <c r="M117" s="217"/>
      <c r="N117" s="218"/>
      <c r="O117" s="84"/>
      <c r="P117" s="84"/>
      <c r="Q117" s="84"/>
      <c r="R117" s="84"/>
      <c r="S117" s="84"/>
      <c r="T117" s="84"/>
      <c r="U117" s="85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155</v>
      </c>
      <c r="AU117" s="16" t="s">
        <v>81</v>
      </c>
    </row>
    <row r="118" s="2" customFormat="1" ht="66.75" customHeight="1">
      <c r="A118" s="37"/>
      <c r="B118" s="38"/>
      <c r="C118" s="201" t="s">
        <v>219</v>
      </c>
      <c r="D118" s="201" t="s">
        <v>149</v>
      </c>
      <c r="E118" s="202" t="s">
        <v>356</v>
      </c>
      <c r="F118" s="203" t="s">
        <v>357</v>
      </c>
      <c r="G118" s="204" t="s">
        <v>173</v>
      </c>
      <c r="H118" s="205">
        <v>36</v>
      </c>
      <c r="I118" s="206"/>
      <c r="J118" s="207">
        <f>ROUND(I118*H118,2)</f>
        <v>0</v>
      </c>
      <c r="K118" s="203" t="s">
        <v>19</v>
      </c>
      <c r="L118" s="43"/>
      <c r="M118" s="208" t="s">
        <v>19</v>
      </c>
      <c r="N118" s="209" t="s">
        <v>46</v>
      </c>
      <c r="O118" s="84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0">
        <f>S118*H118</f>
        <v>0</v>
      </c>
      <c r="U118" s="211" t="s">
        <v>19</v>
      </c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2" t="s">
        <v>252</v>
      </c>
      <c r="AT118" s="212" t="s">
        <v>149</v>
      </c>
      <c r="AU118" s="212" t="s">
        <v>81</v>
      </c>
      <c r="AY118" s="16" t="s">
        <v>148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6" t="s">
        <v>153</v>
      </c>
      <c r="BK118" s="213">
        <f>ROUND(I118*H118,2)</f>
        <v>0</v>
      </c>
      <c r="BL118" s="16" t="s">
        <v>252</v>
      </c>
      <c r="BM118" s="212" t="s">
        <v>456</v>
      </c>
    </row>
    <row r="119" s="2" customFormat="1">
      <c r="A119" s="37"/>
      <c r="B119" s="38"/>
      <c r="C119" s="39"/>
      <c r="D119" s="214" t="s">
        <v>155</v>
      </c>
      <c r="E119" s="39"/>
      <c r="F119" s="215" t="s">
        <v>357</v>
      </c>
      <c r="G119" s="39"/>
      <c r="H119" s="39"/>
      <c r="I119" s="216"/>
      <c r="J119" s="39"/>
      <c r="K119" s="39"/>
      <c r="L119" s="43"/>
      <c r="M119" s="217"/>
      <c r="N119" s="218"/>
      <c r="O119" s="84"/>
      <c r="P119" s="84"/>
      <c r="Q119" s="84"/>
      <c r="R119" s="84"/>
      <c r="S119" s="84"/>
      <c r="T119" s="84"/>
      <c r="U119" s="85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155</v>
      </c>
      <c r="AU119" s="16" t="s">
        <v>81</v>
      </c>
    </row>
    <row r="120" s="2" customFormat="1" ht="55.5" customHeight="1">
      <c r="A120" s="37"/>
      <c r="B120" s="38"/>
      <c r="C120" s="201" t="s">
        <v>190</v>
      </c>
      <c r="D120" s="201" t="s">
        <v>149</v>
      </c>
      <c r="E120" s="202" t="s">
        <v>359</v>
      </c>
      <c r="F120" s="203" t="s">
        <v>360</v>
      </c>
      <c r="G120" s="204" t="s">
        <v>173</v>
      </c>
      <c r="H120" s="205">
        <v>36</v>
      </c>
      <c r="I120" s="206"/>
      <c r="J120" s="207">
        <f>ROUND(I120*H120,2)</f>
        <v>0</v>
      </c>
      <c r="K120" s="203" t="s">
        <v>19</v>
      </c>
      <c r="L120" s="43"/>
      <c r="M120" s="208" t="s">
        <v>19</v>
      </c>
      <c r="N120" s="209" t="s">
        <v>46</v>
      </c>
      <c r="O120" s="84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0">
        <f>S120*H120</f>
        <v>0</v>
      </c>
      <c r="U120" s="211" t="s">
        <v>19</v>
      </c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2" t="s">
        <v>252</v>
      </c>
      <c r="AT120" s="212" t="s">
        <v>149</v>
      </c>
      <c r="AU120" s="212" t="s">
        <v>81</v>
      </c>
      <c r="AY120" s="16" t="s">
        <v>148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6" t="s">
        <v>153</v>
      </c>
      <c r="BK120" s="213">
        <f>ROUND(I120*H120,2)</f>
        <v>0</v>
      </c>
      <c r="BL120" s="16" t="s">
        <v>252</v>
      </c>
      <c r="BM120" s="212" t="s">
        <v>457</v>
      </c>
    </row>
    <row r="121" s="2" customFormat="1">
      <c r="A121" s="37"/>
      <c r="B121" s="38"/>
      <c r="C121" s="39"/>
      <c r="D121" s="214" t="s">
        <v>155</v>
      </c>
      <c r="E121" s="39"/>
      <c r="F121" s="215" t="s">
        <v>360</v>
      </c>
      <c r="G121" s="39"/>
      <c r="H121" s="39"/>
      <c r="I121" s="216"/>
      <c r="J121" s="39"/>
      <c r="K121" s="39"/>
      <c r="L121" s="43"/>
      <c r="M121" s="217"/>
      <c r="N121" s="218"/>
      <c r="O121" s="84"/>
      <c r="P121" s="84"/>
      <c r="Q121" s="84"/>
      <c r="R121" s="84"/>
      <c r="S121" s="84"/>
      <c r="T121" s="84"/>
      <c r="U121" s="85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155</v>
      </c>
      <c r="AU121" s="16" t="s">
        <v>81</v>
      </c>
    </row>
    <row r="122" s="2" customFormat="1" ht="66.75" customHeight="1">
      <c r="A122" s="37"/>
      <c r="B122" s="38"/>
      <c r="C122" s="201" t="s">
        <v>226</v>
      </c>
      <c r="D122" s="201" t="s">
        <v>149</v>
      </c>
      <c r="E122" s="202" t="s">
        <v>255</v>
      </c>
      <c r="F122" s="203" t="s">
        <v>256</v>
      </c>
      <c r="G122" s="204" t="s">
        <v>173</v>
      </c>
      <c r="H122" s="205">
        <v>8</v>
      </c>
      <c r="I122" s="206"/>
      <c r="J122" s="207">
        <f>ROUND(I122*H122,2)</f>
        <v>0</v>
      </c>
      <c r="K122" s="203" t="s">
        <v>19</v>
      </c>
      <c r="L122" s="43"/>
      <c r="M122" s="208" t="s">
        <v>19</v>
      </c>
      <c r="N122" s="209" t="s">
        <v>46</v>
      </c>
      <c r="O122" s="84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0">
        <f>S122*H122</f>
        <v>0</v>
      </c>
      <c r="U122" s="211" t="s">
        <v>19</v>
      </c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2" t="s">
        <v>252</v>
      </c>
      <c r="AT122" s="212" t="s">
        <v>149</v>
      </c>
      <c r="AU122" s="212" t="s">
        <v>81</v>
      </c>
      <c r="AY122" s="16" t="s">
        <v>148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6" t="s">
        <v>153</v>
      </c>
      <c r="BK122" s="213">
        <f>ROUND(I122*H122,2)</f>
        <v>0</v>
      </c>
      <c r="BL122" s="16" t="s">
        <v>252</v>
      </c>
      <c r="BM122" s="212" t="s">
        <v>458</v>
      </c>
    </row>
    <row r="123" s="2" customFormat="1">
      <c r="A123" s="37"/>
      <c r="B123" s="38"/>
      <c r="C123" s="39"/>
      <c r="D123" s="214" t="s">
        <v>155</v>
      </c>
      <c r="E123" s="39"/>
      <c r="F123" s="215" t="s">
        <v>256</v>
      </c>
      <c r="G123" s="39"/>
      <c r="H123" s="39"/>
      <c r="I123" s="216"/>
      <c r="J123" s="39"/>
      <c r="K123" s="39"/>
      <c r="L123" s="43"/>
      <c r="M123" s="217"/>
      <c r="N123" s="218"/>
      <c r="O123" s="84"/>
      <c r="P123" s="84"/>
      <c r="Q123" s="84"/>
      <c r="R123" s="84"/>
      <c r="S123" s="84"/>
      <c r="T123" s="84"/>
      <c r="U123" s="85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155</v>
      </c>
      <c r="AU123" s="16" t="s">
        <v>81</v>
      </c>
    </row>
    <row r="124" s="2" customFormat="1" ht="55.5" customHeight="1">
      <c r="A124" s="37"/>
      <c r="B124" s="38"/>
      <c r="C124" s="201" t="s">
        <v>231</v>
      </c>
      <c r="D124" s="201" t="s">
        <v>149</v>
      </c>
      <c r="E124" s="202" t="s">
        <v>259</v>
      </c>
      <c r="F124" s="203" t="s">
        <v>260</v>
      </c>
      <c r="G124" s="204" t="s">
        <v>173</v>
      </c>
      <c r="H124" s="205">
        <v>8</v>
      </c>
      <c r="I124" s="206"/>
      <c r="J124" s="207">
        <f>ROUND(I124*H124,2)</f>
        <v>0</v>
      </c>
      <c r="K124" s="203" t="s">
        <v>19</v>
      </c>
      <c r="L124" s="43"/>
      <c r="M124" s="208" t="s">
        <v>19</v>
      </c>
      <c r="N124" s="209" t="s">
        <v>46</v>
      </c>
      <c r="O124" s="84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0">
        <f>S124*H124</f>
        <v>0</v>
      </c>
      <c r="U124" s="211" t="s">
        <v>19</v>
      </c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2" t="s">
        <v>252</v>
      </c>
      <c r="AT124" s="212" t="s">
        <v>149</v>
      </c>
      <c r="AU124" s="212" t="s">
        <v>81</v>
      </c>
      <c r="AY124" s="16" t="s">
        <v>148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6" t="s">
        <v>153</v>
      </c>
      <c r="BK124" s="213">
        <f>ROUND(I124*H124,2)</f>
        <v>0</v>
      </c>
      <c r="BL124" s="16" t="s">
        <v>252</v>
      </c>
      <c r="BM124" s="212" t="s">
        <v>459</v>
      </c>
    </row>
    <row r="125" s="2" customFormat="1">
      <c r="A125" s="37"/>
      <c r="B125" s="38"/>
      <c r="C125" s="39"/>
      <c r="D125" s="214" t="s">
        <v>155</v>
      </c>
      <c r="E125" s="39"/>
      <c r="F125" s="215" t="s">
        <v>260</v>
      </c>
      <c r="G125" s="39"/>
      <c r="H125" s="39"/>
      <c r="I125" s="216"/>
      <c r="J125" s="39"/>
      <c r="K125" s="39"/>
      <c r="L125" s="43"/>
      <c r="M125" s="217"/>
      <c r="N125" s="218"/>
      <c r="O125" s="84"/>
      <c r="P125" s="84"/>
      <c r="Q125" s="84"/>
      <c r="R125" s="84"/>
      <c r="S125" s="84"/>
      <c r="T125" s="84"/>
      <c r="U125" s="85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155</v>
      </c>
      <c r="AU125" s="16" t="s">
        <v>81</v>
      </c>
    </row>
    <row r="126" s="2" customFormat="1" ht="16.5" customHeight="1">
      <c r="A126" s="37"/>
      <c r="B126" s="38"/>
      <c r="C126" s="201" t="s">
        <v>235</v>
      </c>
      <c r="D126" s="201" t="s">
        <v>149</v>
      </c>
      <c r="E126" s="202" t="s">
        <v>267</v>
      </c>
      <c r="F126" s="203" t="s">
        <v>264</v>
      </c>
      <c r="G126" s="204" t="s">
        <v>251</v>
      </c>
      <c r="H126" s="205">
        <v>1</v>
      </c>
      <c r="I126" s="206"/>
      <c r="J126" s="207">
        <f>ROUND(I126*H126,2)</f>
        <v>0</v>
      </c>
      <c r="K126" s="203" t="s">
        <v>19</v>
      </c>
      <c r="L126" s="43"/>
      <c r="M126" s="208" t="s">
        <v>19</v>
      </c>
      <c r="N126" s="209" t="s">
        <v>46</v>
      </c>
      <c r="O126" s="84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0">
        <f>S126*H126</f>
        <v>0</v>
      </c>
      <c r="U126" s="211" t="s">
        <v>19</v>
      </c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2" t="s">
        <v>252</v>
      </c>
      <c r="AT126" s="212" t="s">
        <v>149</v>
      </c>
      <c r="AU126" s="212" t="s">
        <v>81</v>
      </c>
      <c r="AY126" s="16" t="s">
        <v>148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6" t="s">
        <v>153</v>
      </c>
      <c r="BK126" s="213">
        <f>ROUND(I126*H126,2)</f>
        <v>0</v>
      </c>
      <c r="BL126" s="16" t="s">
        <v>252</v>
      </c>
      <c r="BM126" s="212" t="s">
        <v>460</v>
      </c>
    </row>
    <row r="127" s="2" customFormat="1">
      <c r="A127" s="37"/>
      <c r="B127" s="38"/>
      <c r="C127" s="39"/>
      <c r="D127" s="214" t="s">
        <v>155</v>
      </c>
      <c r="E127" s="39"/>
      <c r="F127" s="215" t="s">
        <v>264</v>
      </c>
      <c r="G127" s="39"/>
      <c r="H127" s="39"/>
      <c r="I127" s="216"/>
      <c r="J127" s="39"/>
      <c r="K127" s="39"/>
      <c r="L127" s="43"/>
      <c r="M127" s="217"/>
      <c r="N127" s="218"/>
      <c r="O127" s="84"/>
      <c r="P127" s="84"/>
      <c r="Q127" s="84"/>
      <c r="R127" s="84"/>
      <c r="S127" s="84"/>
      <c r="T127" s="84"/>
      <c r="U127" s="85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155</v>
      </c>
      <c r="AU127" s="16" t="s">
        <v>81</v>
      </c>
    </row>
    <row r="128" s="2" customFormat="1" ht="33" customHeight="1">
      <c r="A128" s="37"/>
      <c r="B128" s="38"/>
      <c r="C128" s="201" t="s">
        <v>239</v>
      </c>
      <c r="D128" s="201" t="s">
        <v>149</v>
      </c>
      <c r="E128" s="202" t="s">
        <v>271</v>
      </c>
      <c r="F128" s="203" t="s">
        <v>268</v>
      </c>
      <c r="G128" s="204" t="s">
        <v>251</v>
      </c>
      <c r="H128" s="205">
        <v>1</v>
      </c>
      <c r="I128" s="206"/>
      <c r="J128" s="207">
        <f>ROUND(I128*H128,2)</f>
        <v>0</v>
      </c>
      <c r="K128" s="203" t="s">
        <v>19</v>
      </c>
      <c r="L128" s="43"/>
      <c r="M128" s="208" t="s">
        <v>19</v>
      </c>
      <c r="N128" s="209" t="s">
        <v>46</v>
      </c>
      <c r="O128" s="84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0">
        <f>S128*H128</f>
        <v>0</v>
      </c>
      <c r="U128" s="211" t="s">
        <v>19</v>
      </c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2" t="s">
        <v>252</v>
      </c>
      <c r="AT128" s="212" t="s">
        <v>149</v>
      </c>
      <c r="AU128" s="212" t="s">
        <v>81</v>
      </c>
      <c r="AY128" s="16" t="s">
        <v>148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6" t="s">
        <v>153</v>
      </c>
      <c r="BK128" s="213">
        <f>ROUND(I128*H128,2)</f>
        <v>0</v>
      </c>
      <c r="BL128" s="16" t="s">
        <v>252</v>
      </c>
      <c r="BM128" s="212" t="s">
        <v>461</v>
      </c>
    </row>
    <row r="129" s="2" customFormat="1">
      <c r="A129" s="37"/>
      <c r="B129" s="38"/>
      <c r="C129" s="39"/>
      <c r="D129" s="214" t="s">
        <v>155</v>
      </c>
      <c r="E129" s="39"/>
      <c r="F129" s="215" t="s">
        <v>268</v>
      </c>
      <c r="G129" s="39"/>
      <c r="H129" s="39"/>
      <c r="I129" s="216"/>
      <c r="J129" s="39"/>
      <c r="K129" s="39"/>
      <c r="L129" s="43"/>
      <c r="M129" s="217"/>
      <c r="N129" s="218"/>
      <c r="O129" s="84"/>
      <c r="P129" s="84"/>
      <c r="Q129" s="84"/>
      <c r="R129" s="84"/>
      <c r="S129" s="84"/>
      <c r="T129" s="84"/>
      <c r="U129" s="85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155</v>
      </c>
      <c r="AU129" s="16" t="s">
        <v>81</v>
      </c>
    </row>
    <row r="130" s="2" customFormat="1" ht="16.5" customHeight="1">
      <c r="A130" s="37"/>
      <c r="B130" s="38"/>
      <c r="C130" s="201" t="s">
        <v>7</v>
      </c>
      <c r="D130" s="201" t="s">
        <v>149</v>
      </c>
      <c r="E130" s="202" t="s">
        <v>275</v>
      </c>
      <c r="F130" s="203" t="s">
        <v>272</v>
      </c>
      <c r="G130" s="204" t="s">
        <v>251</v>
      </c>
      <c r="H130" s="205">
        <v>1</v>
      </c>
      <c r="I130" s="206"/>
      <c r="J130" s="207">
        <f>ROUND(I130*H130,2)</f>
        <v>0</v>
      </c>
      <c r="K130" s="203" t="s">
        <v>19</v>
      </c>
      <c r="L130" s="43"/>
      <c r="M130" s="208" t="s">
        <v>19</v>
      </c>
      <c r="N130" s="209" t="s">
        <v>46</v>
      </c>
      <c r="O130" s="84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0">
        <f>S130*H130</f>
        <v>0</v>
      </c>
      <c r="U130" s="211" t="s">
        <v>19</v>
      </c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2" t="s">
        <v>252</v>
      </c>
      <c r="AT130" s="212" t="s">
        <v>149</v>
      </c>
      <c r="AU130" s="212" t="s">
        <v>81</v>
      </c>
      <c r="AY130" s="16" t="s">
        <v>148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6" t="s">
        <v>153</v>
      </c>
      <c r="BK130" s="213">
        <f>ROUND(I130*H130,2)</f>
        <v>0</v>
      </c>
      <c r="BL130" s="16" t="s">
        <v>252</v>
      </c>
      <c r="BM130" s="212" t="s">
        <v>462</v>
      </c>
    </row>
    <row r="131" s="2" customFormat="1">
      <c r="A131" s="37"/>
      <c r="B131" s="38"/>
      <c r="C131" s="39"/>
      <c r="D131" s="214" t="s">
        <v>155</v>
      </c>
      <c r="E131" s="39"/>
      <c r="F131" s="215" t="s">
        <v>272</v>
      </c>
      <c r="G131" s="39"/>
      <c r="H131" s="39"/>
      <c r="I131" s="216"/>
      <c r="J131" s="39"/>
      <c r="K131" s="39"/>
      <c r="L131" s="43"/>
      <c r="M131" s="217"/>
      <c r="N131" s="218"/>
      <c r="O131" s="84"/>
      <c r="P131" s="84"/>
      <c r="Q131" s="84"/>
      <c r="R131" s="84"/>
      <c r="S131" s="84"/>
      <c r="T131" s="84"/>
      <c r="U131" s="85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155</v>
      </c>
      <c r="AU131" s="16" t="s">
        <v>81</v>
      </c>
    </row>
    <row r="132" s="2" customFormat="1" ht="21.75" customHeight="1">
      <c r="A132" s="37"/>
      <c r="B132" s="38"/>
      <c r="C132" s="201" t="s">
        <v>254</v>
      </c>
      <c r="D132" s="201" t="s">
        <v>149</v>
      </c>
      <c r="E132" s="202" t="s">
        <v>322</v>
      </c>
      <c r="F132" s="203" t="s">
        <v>276</v>
      </c>
      <c r="G132" s="204" t="s">
        <v>251</v>
      </c>
      <c r="H132" s="205">
        <v>1</v>
      </c>
      <c r="I132" s="206"/>
      <c r="J132" s="207">
        <f>ROUND(I132*H132,2)</f>
        <v>0</v>
      </c>
      <c r="K132" s="203" t="s">
        <v>19</v>
      </c>
      <c r="L132" s="43"/>
      <c r="M132" s="208" t="s">
        <v>19</v>
      </c>
      <c r="N132" s="209" t="s">
        <v>46</v>
      </c>
      <c r="O132" s="84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0">
        <f>S132*H132</f>
        <v>0</v>
      </c>
      <c r="U132" s="211" t="s">
        <v>19</v>
      </c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2" t="s">
        <v>252</v>
      </c>
      <c r="AT132" s="212" t="s">
        <v>149</v>
      </c>
      <c r="AU132" s="212" t="s">
        <v>81</v>
      </c>
      <c r="AY132" s="16" t="s">
        <v>148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6" t="s">
        <v>153</v>
      </c>
      <c r="BK132" s="213">
        <f>ROUND(I132*H132,2)</f>
        <v>0</v>
      </c>
      <c r="BL132" s="16" t="s">
        <v>252</v>
      </c>
      <c r="BM132" s="212" t="s">
        <v>463</v>
      </c>
    </row>
    <row r="133" s="2" customFormat="1">
      <c r="A133" s="37"/>
      <c r="B133" s="38"/>
      <c r="C133" s="39"/>
      <c r="D133" s="214" t="s">
        <v>155</v>
      </c>
      <c r="E133" s="39"/>
      <c r="F133" s="215" t="s">
        <v>276</v>
      </c>
      <c r="G133" s="39"/>
      <c r="H133" s="39"/>
      <c r="I133" s="216"/>
      <c r="J133" s="39"/>
      <c r="K133" s="39"/>
      <c r="L133" s="43"/>
      <c r="M133" s="217"/>
      <c r="N133" s="218"/>
      <c r="O133" s="84"/>
      <c r="P133" s="84"/>
      <c r="Q133" s="84"/>
      <c r="R133" s="84"/>
      <c r="S133" s="84"/>
      <c r="T133" s="84"/>
      <c r="U133" s="85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155</v>
      </c>
      <c r="AU133" s="16" t="s">
        <v>81</v>
      </c>
    </row>
    <row r="134" s="2" customFormat="1" ht="37.8" customHeight="1">
      <c r="A134" s="37"/>
      <c r="B134" s="38"/>
      <c r="C134" s="201" t="s">
        <v>258</v>
      </c>
      <c r="D134" s="201" t="s">
        <v>149</v>
      </c>
      <c r="E134" s="202" t="s">
        <v>283</v>
      </c>
      <c r="F134" s="203" t="s">
        <v>280</v>
      </c>
      <c r="G134" s="204" t="s">
        <v>251</v>
      </c>
      <c r="H134" s="205">
        <v>1</v>
      </c>
      <c r="I134" s="206"/>
      <c r="J134" s="207">
        <f>ROUND(I134*H134,2)</f>
        <v>0</v>
      </c>
      <c r="K134" s="203" t="s">
        <v>19</v>
      </c>
      <c r="L134" s="43"/>
      <c r="M134" s="208" t="s">
        <v>19</v>
      </c>
      <c r="N134" s="209" t="s">
        <v>46</v>
      </c>
      <c r="O134" s="84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0">
        <f>S134*H134</f>
        <v>0</v>
      </c>
      <c r="U134" s="211" t="s">
        <v>19</v>
      </c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2" t="s">
        <v>252</v>
      </c>
      <c r="AT134" s="212" t="s">
        <v>149</v>
      </c>
      <c r="AU134" s="212" t="s">
        <v>81</v>
      </c>
      <c r="AY134" s="16" t="s">
        <v>148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6" t="s">
        <v>153</v>
      </c>
      <c r="BK134" s="213">
        <f>ROUND(I134*H134,2)</f>
        <v>0</v>
      </c>
      <c r="BL134" s="16" t="s">
        <v>252</v>
      </c>
      <c r="BM134" s="212" t="s">
        <v>464</v>
      </c>
    </row>
    <row r="135" s="2" customFormat="1">
      <c r="A135" s="37"/>
      <c r="B135" s="38"/>
      <c r="C135" s="39"/>
      <c r="D135" s="214" t="s">
        <v>155</v>
      </c>
      <c r="E135" s="39"/>
      <c r="F135" s="215" t="s">
        <v>280</v>
      </c>
      <c r="G135" s="39"/>
      <c r="H135" s="39"/>
      <c r="I135" s="216"/>
      <c r="J135" s="39"/>
      <c r="K135" s="39"/>
      <c r="L135" s="43"/>
      <c r="M135" s="217"/>
      <c r="N135" s="218"/>
      <c r="O135" s="84"/>
      <c r="P135" s="84"/>
      <c r="Q135" s="84"/>
      <c r="R135" s="84"/>
      <c r="S135" s="84"/>
      <c r="T135" s="84"/>
      <c r="U135" s="85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155</v>
      </c>
      <c r="AU135" s="16" t="s">
        <v>81</v>
      </c>
    </row>
    <row r="136" s="2" customFormat="1" ht="21.75" customHeight="1">
      <c r="A136" s="37"/>
      <c r="B136" s="38"/>
      <c r="C136" s="201" t="s">
        <v>262</v>
      </c>
      <c r="D136" s="201" t="s">
        <v>149</v>
      </c>
      <c r="E136" s="202" t="s">
        <v>287</v>
      </c>
      <c r="F136" s="203" t="s">
        <v>284</v>
      </c>
      <c r="G136" s="204" t="s">
        <v>251</v>
      </c>
      <c r="H136" s="205">
        <v>1</v>
      </c>
      <c r="I136" s="206"/>
      <c r="J136" s="207">
        <f>ROUND(I136*H136,2)</f>
        <v>0</v>
      </c>
      <c r="K136" s="203" t="s">
        <v>19</v>
      </c>
      <c r="L136" s="43"/>
      <c r="M136" s="208" t="s">
        <v>19</v>
      </c>
      <c r="N136" s="209" t="s">
        <v>46</v>
      </c>
      <c r="O136" s="84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0">
        <f>S136*H136</f>
        <v>0</v>
      </c>
      <c r="U136" s="211" t="s">
        <v>19</v>
      </c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2" t="s">
        <v>252</v>
      </c>
      <c r="AT136" s="212" t="s">
        <v>149</v>
      </c>
      <c r="AU136" s="212" t="s">
        <v>81</v>
      </c>
      <c r="AY136" s="16" t="s">
        <v>148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6" t="s">
        <v>153</v>
      </c>
      <c r="BK136" s="213">
        <f>ROUND(I136*H136,2)</f>
        <v>0</v>
      </c>
      <c r="BL136" s="16" t="s">
        <v>252</v>
      </c>
      <c r="BM136" s="212" t="s">
        <v>465</v>
      </c>
    </row>
    <row r="137" s="2" customFormat="1">
      <c r="A137" s="37"/>
      <c r="B137" s="38"/>
      <c r="C137" s="39"/>
      <c r="D137" s="214" t="s">
        <v>155</v>
      </c>
      <c r="E137" s="39"/>
      <c r="F137" s="215" t="s">
        <v>284</v>
      </c>
      <c r="G137" s="39"/>
      <c r="H137" s="39"/>
      <c r="I137" s="216"/>
      <c r="J137" s="39"/>
      <c r="K137" s="39"/>
      <c r="L137" s="43"/>
      <c r="M137" s="217"/>
      <c r="N137" s="218"/>
      <c r="O137" s="84"/>
      <c r="P137" s="84"/>
      <c r="Q137" s="84"/>
      <c r="R137" s="84"/>
      <c r="S137" s="84"/>
      <c r="T137" s="84"/>
      <c r="U137" s="85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155</v>
      </c>
      <c r="AU137" s="16" t="s">
        <v>81</v>
      </c>
    </row>
    <row r="138" s="2" customFormat="1" ht="24.15" customHeight="1">
      <c r="A138" s="37"/>
      <c r="B138" s="38"/>
      <c r="C138" s="201" t="s">
        <v>266</v>
      </c>
      <c r="D138" s="201" t="s">
        <v>149</v>
      </c>
      <c r="E138" s="202" t="s">
        <v>291</v>
      </c>
      <c r="F138" s="203" t="s">
        <v>288</v>
      </c>
      <c r="G138" s="204" t="s">
        <v>251</v>
      </c>
      <c r="H138" s="205">
        <v>1</v>
      </c>
      <c r="I138" s="206"/>
      <c r="J138" s="207">
        <f>ROUND(I138*H138,2)</f>
        <v>0</v>
      </c>
      <c r="K138" s="203" t="s">
        <v>19</v>
      </c>
      <c r="L138" s="43"/>
      <c r="M138" s="208" t="s">
        <v>19</v>
      </c>
      <c r="N138" s="209" t="s">
        <v>46</v>
      </c>
      <c r="O138" s="84"/>
      <c r="P138" s="210">
        <f>O138*H138</f>
        <v>0</v>
      </c>
      <c r="Q138" s="210">
        <v>0</v>
      </c>
      <c r="R138" s="210">
        <f>Q138*H138</f>
        <v>0</v>
      </c>
      <c r="S138" s="210">
        <v>0</v>
      </c>
      <c r="T138" s="210">
        <f>S138*H138</f>
        <v>0</v>
      </c>
      <c r="U138" s="211" t="s">
        <v>19</v>
      </c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2" t="s">
        <v>252</v>
      </c>
      <c r="AT138" s="212" t="s">
        <v>149</v>
      </c>
      <c r="AU138" s="212" t="s">
        <v>81</v>
      </c>
      <c r="AY138" s="16" t="s">
        <v>148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16" t="s">
        <v>153</v>
      </c>
      <c r="BK138" s="213">
        <f>ROUND(I138*H138,2)</f>
        <v>0</v>
      </c>
      <c r="BL138" s="16" t="s">
        <v>252</v>
      </c>
      <c r="BM138" s="212" t="s">
        <v>466</v>
      </c>
    </row>
    <row r="139" s="2" customFormat="1">
      <c r="A139" s="37"/>
      <c r="B139" s="38"/>
      <c r="C139" s="39"/>
      <c r="D139" s="214" t="s">
        <v>155</v>
      </c>
      <c r="E139" s="39"/>
      <c r="F139" s="215" t="s">
        <v>288</v>
      </c>
      <c r="G139" s="39"/>
      <c r="H139" s="39"/>
      <c r="I139" s="216"/>
      <c r="J139" s="39"/>
      <c r="K139" s="39"/>
      <c r="L139" s="43"/>
      <c r="M139" s="217"/>
      <c r="N139" s="218"/>
      <c r="O139" s="84"/>
      <c r="P139" s="84"/>
      <c r="Q139" s="84"/>
      <c r="R139" s="84"/>
      <c r="S139" s="84"/>
      <c r="T139" s="84"/>
      <c r="U139" s="85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155</v>
      </c>
      <c r="AU139" s="16" t="s">
        <v>81</v>
      </c>
    </row>
    <row r="140" s="2" customFormat="1" ht="16.5" customHeight="1">
      <c r="A140" s="37"/>
      <c r="B140" s="38"/>
      <c r="C140" s="201" t="s">
        <v>270</v>
      </c>
      <c r="D140" s="201" t="s">
        <v>149</v>
      </c>
      <c r="E140" s="202" t="s">
        <v>294</v>
      </c>
      <c r="F140" s="203" t="s">
        <v>292</v>
      </c>
      <c r="G140" s="204" t="s">
        <v>251</v>
      </c>
      <c r="H140" s="205">
        <v>1</v>
      </c>
      <c r="I140" s="206"/>
      <c r="J140" s="207">
        <f>ROUND(I140*H140,2)</f>
        <v>0</v>
      </c>
      <c r="K140" s="203" t="s">
        <v>19</v>
      </c>
      <c r="L140" s="43"/>
      <c r="M140" s="208" t="s">
        <v>19</v>
      </c>
      <c r="N140" s="209" t="s">
        <v>46</v>
      </c>
      <c r="O140" s="84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0">
        <f>S140*H140</f>
        <v>0</v>
      </c>
      <c r="U140" s="211" t="s">
        <v>19</v>
      </c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2" t="s">
        <v>252</v>
      </c>
      <c r="AT140" s="212" t="s">
        <v>149</v>
      </c>
      <c r="AU140" s="212" t="s">
        <v>81</v>
      </c>
      <c r="AY140" s="16" t="s">
        <v>148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16" t="s">
        <v>153</v>
      </c>
      <c r="BK140" s="213">
        <f>ROUND(I140*H140,2)</f>
        <v>0</v>
      </c>
      <c r="BL140" s="16" t="s">
        <v>252</v>
      </c>
      <c r="BM140" s="212" t="s">
        <v>467</v>
      </c>
    </row>
    <row r="141" s="2" customFormat="1">
      <c r="A141" s="37"/>
      <c r="B141" s="38"/>
      <c r="C141" s="39"/>
      <c r="D141" s="214" t="s">
        <v>155</v>
      </c>
      <c r="E141" s="39"/>
      <c r="F141" s="215" t="s">
        <v>292</v>
      </c>
      <c r="G141" s="39"/>
      <c r="H141" s="39"/>
      <c r="I141" s="216"/>
      <c r="J141" s="39"/>
      <c r="K141" s="39"/>
      <c r="L141" s="43"/>
      <c r="M141" s="217"/>
      <c r="N141" s="218"/>
      <c r="O141" s="84"/>
      <c r="P141" s="84"/>
      <c r="Q141" s="84"/>
      <c r="R141" s="84"/>
      <c r="S141" s="84"/>
      <c r="T141" s="84"/>
      <c r="U141" s="85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155</v>
      </c>
      <c r="AU141" s="16" t="s">
        <v>81</v>
      </c>
    </row>
    <row r="142" s="2" customFormat="1" ht="24.15" customHeight="1">
      <c r="A142" s="37"/>
      <c r="B142" s="38"/>
      <c r="C142" s="201" t="s">
        <v>274</v>
      </c>
      <c r="D142" s="201" t="s">
        <v>149</v>
      </c>
      <c r="E142" s="202" t="s">
        <v>298</v>
      </c>
      <c r="F142" s="203" t="s">
        <v>468</v>
      </c>
      <c r="G142" s="204" t="s">
        <v>251</v>
      </c>
      <c r="H142" s="205">
        <v>1</v>
      </c>
      <c r="I142" s="206"/>
      <c r="J142" s="207">
        <f>ROUND(I142*H142,2)</f>
        <v>0</v>
      </c>
      <c r="K142" s="203" t="s">
        <v>19</v>
      </c>
      <c r="L142" s="43"/>
      <c r="M142" s="208" t="s">
        <v>19</v>
      </c>
      <c r="N142" s="209" t="s">
        <v>46</v>
      </c>
      <c r="O142" s="84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0">
        <f>S142*H142</f>
        <v>0</v>
      </c>
      <c r="U142" s="211" t="s">
        <v>19</v>
      </c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2" t="s">
        <v>252</v>
      </c>
      <c r="AT142" s="212" t="s">
        <v>149</v>
      </c>
      <c r="AU142" s="212" t="s">
        <v>81</v>
      </c>
      <c r="AY142" s="16" t="s">
        <v>148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6" t="s">
        <v>153</v>
      </c>
      <c r="BK142" s="213">
        <f>ROUND(I142*H142,2)</f>
        <v>0</v>
      </c>
      <c r="BL142" s="16" t="s">
        <v>252</v>
      </c>
      <c r="BM142" s="212" t="s">
        <v>469</v>
      </c>
    </row>
    <row r="143" s="2" customFormat="1">
      <c r="A143" s="37"/>
      <c r="B143" s="38"/>
      <c r="C143" s="39"/>
      <c r="D143" s="214" t="s">
        <v>155</v>
      </c>
      <c r="E143" s="39"/>
      <c r="F143" s="215" t="s">
        <v>468</v>
      </c>
      <c r="G143" s="39"/>
      <c r="H143" s="39"/>
      <c r="I143" s="216"/>
      <c r="J143" s="39"/>
      <c r="K143" s="39"/>
      <c r="L143" s="43"/>
      <c r="M143" s="217"/>
      <c r="N143" s="218"/>
      <c r="O143" s="84"/>
      <c r="P143" s="84"/>
      <c r="Q143" s="84"/>
      <c r="R143" s="84"/>
      <c r="S143" s="84"/>
      <c r="T143" s="84"/>
      <c r="U143" s="85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155</v>
      </c>
      <c r="AU143" s="16" t="s">
        <v>81</v>
      </c>
    </row>
    <row r="144" s="2" customFormat="1" ht="16.5" customHeight="1">
      <c r="A144" s="37"/>
      <c r="B144" s="38"/>
      <c r="C144" s="201" t="s">
        <v>278</v>
      </c>
      <c r="D144" s="201" t="s">
        <v>149</v>
      </c>
      <c r="E144" s="202" t="s">
        <v>302</v>
      </c>
      <c r="F144" s="203" t="s">
        <v>299</v>
      </c>
      <c r="G144" s="204" t="s">
        <v>251</v>
      </c>
      <c r="H144" s="205">
        <v>1</v>
      </c>
      <c r="I144" s="206"/>
      <c r="J144" s="207">
        <f>ROUND(I144*H144,2)</f>
        <v>0</v>
      </c>
      <c r="K144" s="203" t="s">
        <v>19</v>
      </c>
      <c r="L144" s="43"/>
      <c r="M144" s="208" t="s">
        <v>19</v>
      </c>
      <c r="N144" s="209" t="s">
        <v>46</v>
      </c>
      <c r="O144" s="84"/>
      <c r="P144" s="210">
        <f>O144*H144</f>
        <v>0</v>
      </c>
      <c r="Q144" s="210">
        <v>0</v>
      </c>
      <c r="R144" s="210">
        <f>Q144*H144</f>
        <v>0</v>
      </c>
      <c r="S144" s="210">
        <v>0</v>
      </c>
      <c r="T144" s="210">
        <f>S144*H144</f>
        <v>0</v>
      </c>
      <c r="U144" s="211" t="s">
        <v>19</v>
      </c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2" t="s">
        <v>252</v>
      </c>
      <c r="AT144" s="212" t="s">
        <v>149</v>
      </c>
      <c r="AU144" s="212" t="s">
        <v>81</v>
      </c>
      <c r="AY144" s="16" t="s">
        <v>148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16" t="s">
        <v>153</v>
      </c>
      <c r="BK144" s="213">
        <f>ROUND(I144*H144,2)</f>
        <v>0</v>
      </c>
      <c r="BL144" s="16" t="s">
        <v>252</v>
      </c>
      <c r="BM144" s="212" t="s">
        <v>470</v>
      </c>
    </row>
    <row r="145" s="2" customFormat="1">
      <c r="A145" s="37"/>
      <c r="B145" s="38"/>
      <c r="C145" s="39"/>
      <c r="D145" s="214" t="s">
        <v>155</v>
      </c>
      <c r="E145" s="39"/>
      <c r="F145" s="215" t="s">
        <v>299</v>
      </c>
      <c r="G145" s="39"/>
      <c r="H145" s="39"/>
      <c r="I145" s="216"/>
      <c r="J145" s="39"/>
      <c r="K145" s="39"/>
      <c r="L145" s="43"/>
      <c r="M145" s="217"/>
      <c r="N145" s="218"/>
      <c r="O145" s="84"/>
      <c r="P145" s="84"/>
      <c r="Q145" s="84"/>
      <c r="R145" s="84"/>
      <c r="S145" s="84"/>
      <c r="T145" s="84"/>
      <c r="U145" s="85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155</v>
      </c>
      <c r="AU145" s="16" t="s">
        <v>81</v>
      </c>
    </row>
    <row r="146" s="2" customFormat="1" ht="33" customHeight="1">
      <c r="A146" s="37"/>
      <c r="B146" s="38"/>
      <c r="C146" s="201" t="s">
        <v>282</v>
      </c>
      <c r="D146" s="201" t="s">
        <v>149</v>
      </c>
      <c r="E146" s="202" t="s">
        <v>306</v>
      </c>
      <c r="F146" s="203" t="s">
        <v>303</v>
      </c>
      <c r="G146" s="204" t="s">
        <v>251</v>
      </c>
      <c r="H146" s="205">
        <v>1</v>
      </c>
      <c r="I146" s="206"/>
      <c r="J146" s="207">
        <f>ROUND(I146*H146,2)</f>
        <v>0</v>
      </c>
      <c r="K146" s="203" t="s">
        <v>19</v>
      </c>
      <c r="L146" s="43"/>
      <c r="M146" s="208" t="s">
        <v>19</v>
      </c>
      <c r="N146" s="209" t="s">
        <v>46</v>
      </c>
      <c r="O146" s="84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0">
        <f>S146*H146</f>
        <v>0</v>
      </c>
      <c r="U146" s="211" t="s">
        <v>19</v>
      </c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2" t="s">
        <v>252</v>
      </c>
      <c r="AT146" s="212" t="s">
        <v>149</v>
      </c>
      <c r="AU146" s="212" t="s">
        <v>81</v>
      </c>
      <c r="AY146" s="16" t="s">
        <v>148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6" t="s">
        <v>153</v>
      </c>
      <c r="BK146" s="213">
        <f>ROUND(I146*H146,2)</f>
        <v>0</v>
      </c>
      <c r="BL146" s="16" t="s">
        <v>252</v>
      </c>
      <c r="BM146" s="212" t="s">
        <v>471</v>
      </c>
    </row>
    <row r="147" s="2" customFormat="1">
      <c r="A147" s="37"/>
      <c r="B147" s="38"/>
      <c r="C147" s="39"/>
      <c r="D147" s="214" t="s">
        <v>155</v>
      </c>
      <c r="E147" s="39"/>
      <c r="F147" s="215" t="s">
        <v>303</v>
      </c>
      <c r="G147" s="39"/>
      <c r="H147" s="39"/>
      <c r="I147" s="216"/>
      <c r="J147" s="39"/>
      <c r="K147" s="39"/>
      <c r="L147" s="43"/>
      <c r="M147" s="217"/>
      <c r="N147" s="218"/>
      <c r="O147" s="84"/>
      <c r="P147" s="84"/>
      <c r="Q147" s="84"/>
      <c r="R147" s="84"/>
      <c r="S147" s="84"/>
      <c r="T147" s="84"/>
      <c r="U147" s="85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155</v>
      </c>
      <c r="AU147" s="16" t="s">
        <v>81</v>
      </c>
    </row>
    <row r="148" s="2" customFormat="1" ht="16.5" customHeight="1">
      <c r="A148" s="37"/>
      <c r="B148" s="38"/>
      <c r="C148" s="201" t="s">
        <v>286</v>
      </c>
      <c r="D148" s="201" t="s">
        <v>149</v>
      </c>
      <c r="E148" s="202" t="s">
        <v>375</v>
      </c>
      <c r="F148" s="203" t="s">
        <v>307</v>
      </c>
      <c r="G148" s="204" t="s">
        <v>251</v>
      </c>
      <c r="H148" s="205">
        <v>1</v>
      </c>
      <c r="I148" s="206"/>
      <c r="J148" s="207">
        <f>ROUND(I148*H148,2)</f>
        <v>0</v>
      </c>
      <c r="K148" s="203" t="s">
        <v>19</v>
      </c>
      <c r="L148" s="43"/>
      <c r="M148" s="208" t="s">
        <v>19</v>
      </c>
      <c r="N148" s="209" t="s">
        <v>46</v>
      </c>
      <c r="O148" s="84"/>
      <c r="P148" s="210">
        <f>O148*H148</f>
        <v>0</v>
      </c>
      <c r="Q148" s="210">
        <v>0</v>
      </c>
      <c r="R148" s="210">
        <f>Q148*H148</f>
        <v>0</v>
      </c>
      <c r="S148" s="210">
        <v>0</v>
      </c>
      <c r="T148" s="210">
        <f>S148*H148</f>
        <v>0</v>
      </c>
      <c r="U148" s="211" t="s">
        <v>19</v>
      </c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2" t="s">
        <v>252</v>
      </c>
      <c r="AT148" s="212" t="s">
        <v>149</v>
      </c>
      <c r="AU148" s="212" t="s">
        <v>81</v>
      </c>
      <c r="AY148" s="16" t="s">
        <v>148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16" t="s">
        <v>153</v>
      </c>
      <c r="BK148" s="213">
        <f>ROUND(I148*H148,2)</f>
        <v>0</v>
      </c>
      <c r="BL148" s="16" t="s">
        <v>252</v>
      </c>
      <c r="BM148" s="212" t="s">
        <v>472</v>
      </c>
    </row>
    <row r="149" s="2" customFormat="1">
      <c r="A149" s="37"/>
      <c r="B149" s="38"/>
      <c r="C149" s="39"/>
      <c r="D149" s="214" t="s">
        <v>155</v>
      </c>
      <c r="E149" s="39"/>
      <c r="F149" s="215" t="s">
        <v>307</v>
      </c>
      <c r="G149" s="39"/>
      <c r="H149" s="39"/>
      <c r="I149" s="216"/>
      <c r="J149" s="39"/>
      <c r="K149" s="39"/>
      <c r="L149" s="43"/>
      <c r="M149" s="253"/>
      <c r="N149" s="254"/>
      <c r="O149" s="255"/>
      <c r="P149" s="255"/>
      <c r="Q149" s="255"/>
      <c r="R149" s="255"/>
      <c r="S149" s="255"/>
      <c r="T149" s="255"/>
      <c r="U149" s="256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155</v>
      </c>
      <c r="AU149" s="16" t="s">
        <v>81</v>
      </c>
    </row>
    <row r="150" s="2" customFormat="1" ht="6.96" customHeight="1">
      <c r="A150" s="37"/>
      <c r="B150" s="59"/>
      <c r="C150" s="60"/>
      <c r="D150" s="60"/>
      <c r="E150" s="60"/>
      <c r="F150" s="60"/>
      <c r="G150" s="60"/>
      <c r="H150" s="60"/>
      <c r="I150" s="60"/>
      <c r="J150" s="60"/>
      <c r="K150" s="60"/>
      <c r="L150" s="43"/>
      <c r="M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</row>
  </sheetData>
  <sheetProtection sheet="1" autoFilter="0" formatColumns="0" formatRows="0" objects="1" scenarios="1" spinCount="100000" saltValue="G74oSHDRGC0JctTCHsXT9FVCZ2KCbTnfF5vdRnDOQlmpx53DQmlJagYvQHFgzwmtZk4P5QKpD9FStAefAij69A==" hashValue="zBlMlr3uMVIZGNPA9Kh7G144Xlz6yIKjUsP8sGi/q82A2dRVE15HhxSVO/dooW7Sd4AWe0lemMrMZZTafRcjig==" algorithmName="SHA-512" password="CC35"/>
  <autoFilter ref="C83:K149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83</v>
      </c>
    </row>
    <row r="4" s="1" customFormat="1" ht="24.96" customHeight="1">
      <c r="B4" s="19"/>
      <c r="D4" s="130" t="s">
        <v>119</v>
      </c>
      <c r="L4" s="19"/>
      <c r="M4" s="131" t="s">
        <v>10</v>
      </c>
      <c r="AT4" s="16" t="s">
        <v>35</v>
      </c>
    </row>
    <row r="5" s="1" customFormat="1" ht="6.96" customHeight="1">
      <c r="B5" s="19"/>
      <c r="L5" s="19"/>
    </row>
    <row r="6" s="1" customFormat="1" ht="12" customHeight="1">
      <c r="B6" s="19"/>
      <c r="D6" s="132" t="s">
        <v>16</v>
      </c>
      <c r="L6" s="19"/>
    </row>
    <row r="7" s="1" customFormat="1" ht="16.5" customHeight="1">
      <c r="B7" s="19"/>
      <c r="E7" s="133" t="str">
        <f>'Rekapitulace stavby'!K6</f>
        <v>PTÚ Pardubice, Z3, zřízení přípojek pro náhradní zdroje</v>
      </c>
      <c r="F7" s="132"/>
      <c r="G7" s="132"/>
      <c r="H7" s="132"/>
      <c r="L7" s="19"/>
    </row>
    <row r="8" s="2" customFormat="1" ht="12" customHeight="1">
      <c r="A8" s="37"/>
      <c r="B8" s="43"/>
      <c r="C8" s="37"/>
      <c r="D8" s="132" t="s">
        <v>120</v>
      </c>
      <c r="E8" s="37"/>
      <c r="F8" s="37"/>
      <c r="G8" s="37"/>
      <c r="H8" s="37"/>
      <c r="I8" s="37"/>
      <c r="J8" s="37"/>
      <c r="K8" s="37"/>
      <c r="L8" s="13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5" t="s">
        <v>473</v>
      </c>
      <c r="F9" s="37"/>
      <c r="G9" s="37"/>
      <c r="H9" s="37"/>
      <c r="I9" s="37"/>
      <c r="J9" s="37"/>
      <c r="K9" s="37"/>
      <c r="L9" s="13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2" t="s">
        <v>18</v>
      </c>
      <c r="E11" s="37"/>
      <c r="F11" s="136" t="s">
        <v>19</v>
      </c>
      <c r="G11" s="37"/>
      <c r="H11" s="37"/>
      <c r="I11" s="132" t="s">
        <v>20</v>
      </c>
      <c r="J11" s="136" t="s">
        <v>19</v>
      </c>
      <c r="K11" s="37"/>
      <c r="L11" s="13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2" t="s">
        <v>21</v>
      </c>
      <c r="E12" s="37"/>
      <c r="F12" s="136" t="s">
        <v>22</v>
      </c>
      <c r="G12" s="37"/>
      <c r="H12" s="37"/>
      <c r="I12" s="132" t="s">
        <v>23</v>
      </c>
      <c r="J12" s="137" t="str">
        <f>'Rekapitulace stavby'!AN8</f>
        <v>2.5.2025</v>
      </c>
      <c r="K12" s="37"/>
      <c r="L12" s="13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2" t="s">
        <v>25</v>
      </c>
      <c r="E14" s="37"/>
      <c r="F14" s="37"/>
      <c r="G14" s="37"/>
      <c r="H14" s="37"/>
      <c r="I14" s="132" t="s">
        <v>26</v>
      </c>
      <c r="J14" s="136" t="s">
        <v>27</v>
      </c>
      <c r="K14" s="37"/>
      <c r="L14" s="13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6" t="s">
        <v>28</v>
      </c>
      <c r="F15" s="37"/>
      <c r="G15" s="37"/>
      <c r="H15" s="37"/>
      <c r="I15" s="132" t="s">
        <v>29</v>
      </c>
      <c r="J15" s="136" t="s">
        <v>30</v>
      </c>
      <c r="K15" s="37"/>
      <c r="L15" s="13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2" t="s">
        <v>31</v>
      </c>
      <c r="E17" s="37"/>
      <c r="F17" s="37"/>
      <c r="G17" s="37"/>
      <c r="H17" s="37"/>
      <c r="I17" s="132" t="s">
        <v>26</v>
      </c>
      <c r="J17" s="32" t="str">
        <f>'Rekapitulace stavby'!AN13</f>
        <v>Vyplň údaj</v>
      </c>
      <c r="K17" s="37"/>
      <c r="L17" s="13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6"/>
      <c r="G18" s="136"/>
      <c r="H18" s="136"/>
      <c r="I18" s="132" t="s">
        <v>29</v>
      </c>
      <c r="J18" s="32" t="str">
        <f>'Rekapitulace stavby'!AN14</f>
        <v>Vyplň údaj</v>
      </c>
      <c r="K18" s="37"/>
      <c r="L18" s="13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2" t="s">
        <v>33</v>
      </c>
      <c r="E20" s="37"/>
      <c r="F20" s="37"/>
      <c r="G20" s="37"/>
      <c r="H20" s="37"/>
      <c r="I20" s="132" t="s">
        <v>26</v>
      </c>
      <c r="J20" s="136" t="s">
        <v>19</v>
      </c>
      <c r="K20" s="37"/>
      <c r="L20" s="13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6" t="s">
        <v>34</v>
      </c>
      <c r="F21" s="37"/>
      <c r="G21" s="37"/>
      <c r="H21" s="37"/>
      <c r="I21" s="132" t="s">
        <v>29</v>
      </c>
      <c r="J21" s="136" t="s">
        <v>19</v>
      </c>
      <c r="K21" s="37"/>
      <c r="L21" s="13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2" t="s">
        <v>36</v>
      </c>
      <c r="E23" s="37"/>
      <c r="F23" s="37"/>
      <c r="G23" s="37"/>
      <c r="H23" s="37"/>
      <c r="I23" s="132" t="s">
        <v>26</v>
      </c>
      <c r="J23" s="136" t="s">
        <v>19</v>
      </c>
      <c r="K23" s="37"/>
      <c r="L23" s="13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6" t="s">
        <v>34</v>
      </c>
      <c r="F24" s="37"/>
      <c r="G24" s="37"/>
      <c r="H24" s="37"/>
      <c r="I24" s="132" t="s">
        <v>29</v>
      </c>
      <c r="J24" s="136" t="s">
        <v>19</v>
      </c>
      <c r="K24" s="37"/>
      <c r="L24" s="13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2" t="s">
        <v>37</v>
      </c>
      <c r="E26" s="37"/>
      <c r="F26" s="37"/>
      <c r="G26" s="37"/>
      <c r="H26" s="37"/>
      <c r="I26" s="37"/>
      <c r="J26" s="37"/>
      <c r="K26" s="37"/>
      <c r="L26" s="13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13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3" t="s">
        <v>39</v>
      </c>
      <c r="E30" s="37"/>
      <c r="F30" s="37"/>
      <c r="G30" s="37"/>
      <c r="H30" s="37"/>
      <c r="I30" s="37"/>
      <c r="J30" s="144">
        <f>ROUND(J83, 2)</f>
        <v>0</v>
      </c>
      <c r="K30" s="37"/>
      <c r="L30" s="13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2"/>
      <c r="E31" s="142"/>
      <c r="F31" s="142"/>
      <c r="G31" s="142"/>
      <c r="H31" s="142"/>
      <c r="I31" s="142"/>
      <c r="J31" s="142"/>
      <c r="K31" s="142"/>
      <c r="L31" s="13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5" t="s">
        <v>41</v>
      </c>
      <c r="G32" s="37"/>
      <c r="H32" s="37"/>
      <c r="I32" s="145" t="s">
        <v>40</v>
      </c>
      <c r="J32" s="145" t="s">
        <v>42</v>
      </c>
      <c r="K32" s="37"/>
      <c r="L32" s="13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6" t="s">
        <v>43</v>
      </c>
      <c r="E33" s="132" t="s">
        <v>44</v>
      </c>
      <c r="F33" s="147">
        <f>ROUND((SUM(BE83:BE145)),  2)</f>
        <v>0</v>
      </c>
      <c r="G33" s="37"/>
      <c r="H33" s="37"/>
      <c r="I33" s="148">
        <v>0.20999999999999999</v>
      </c>
      <c r="J33" s="147">
        <f>ROUND(((SUM(BE83:BE145))*I33),  2)</f>
        <v>0</v>
      </c>
      <c r="K33" s="37"/>
      <c r="L33" s="13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2" t="s">
        <v>45</v>
      </c>
      <c r="F34" s="147">
        <f>ROUND((SUM(BF83:BF145)),  2)</f>
        <v>0</v>
      </c>
      <c r="G34" s="37"/>
      <c r="H34" s="37"/>
      <c r="I34" s="148">
        <v>0.12</v>
      </c>
      <c r="J34" s="147">
        <f>ROUND(((SUM(BF83:BF145))*I34),  2)</f>
        <v>0</v>
      </c>
      <c r="K34" s="37"/>
      <c r="L34" s="13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32" t="s">
        <v>43</v>
      </c>
      <c r="E35" s="132" t="s">
        <v>46</v>
      </c>
      <c r="F35" s="147">
        <f>ROUND((SUM(BG83:BG145)),  2)</f>
        <v>0</v>
      </c>
      <c r="G35" s="37"/>
      <c r="H35" s="37"/>
      <c r="I35" s="148">
        <v>0.20999999999999999</v>
      </c>
      <c r="J35" s="147">
        <f>0</f>
        <v>0</v>
      </c>
      <c r="K35" s="37"/>
      <c r="L35" s="13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2" t="s">
        <v>47</v>
      </c>
      <c r="F36" s="147">
        <f>ROUND((SUM(BH83:BH145)),  2)</f>
        <v>0</v>
      </c>
      <c r="G36" s="37"/>
      <c r="H36" s="37"/>
      <c r="I36" s="148">
        <v>0.12</v>
      </c>
      <c r="J36" s="147">
        <f>0</f>
        <v>0</v>
      </c>
      <c r="K36" s="37"/>
      <c r="L36" s="13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2" t="s">
        <v>48</v>
      </c>
      <c r="F37" s="147">
        <f>ROUND((SUM(BI83:BI145)),  2)</f>
        <v>0</v>
      </c>
      <c r="G37" s="37"/>
      <c r="H37" s="37"/>
      <c r="I37" s="148">
        <v>0</v>
      </c>
      <c r="J37" s="147">
        <f>0</f>
        <v>0</v>
      </c>
      <c r="K37" s="37"/>
      <c r="L37" s="13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122</v>
      </c>
      <c r="D45" s="39"/>
      <c r="E45" s="39"/>
      <c r="F45" s="39"/>
      <c r="G45" s="39"/>
      <c r="H45" s="39"/>
      <c r="I45" s="39"/>
      <c r="J45" s="39"/>
      <c r="K45" s="39"/>
      <c r="L45" s="134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60" t="str">
        <f>E7</f>
        <v>PTÚ Pardubice, Z3, zřízení přípojek pro náhradní zdroje</v>
      </c>
      <c r="F48" s="31"/>
      <c r="G48" s="31"/>
      <c r="H48" s="31"/>
      <c r="I48" s="39"/>
      <c r="J48" s="39"/>
      <c r="K48" s="39"/>
      <c r="L48" s="13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120</v>
      </c>
      <c r="D49" s="39"/>
      <c r="E49" s="39"/>
      <c r="F49" s="39"/>
      <c r="G49" s="39"/>
      <c r="H49" s="39"/>
      <c r="I49" s="39"/>
      <c r="J49" s="39"/>
      <c r="K49" s="39"/>
      <c r="L49" s="13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9" t="str">
        <f>E9</f>
        <v>07 - VD Nymburk</v>
      </c>
      <c r="F50" s="39"/>
      <c r="G50" s="39"/>
      <c r="H50" s="39"/>
      <c r="I50" s="39"/>
      <c r="J50" s="39"/>
      <c r="K50" s="39"/>
      <c r="L50" s="13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4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PTÚ Pardubice</v>
      </c>
      <c r="G52" s="39"/>
      <c r="H52" s="39"/>
      <c r="I52" s="31" t="s">
        <v>23</v>
      </c>
      <c r="J52" s="72" t="str">
        <f>IF(J12="","",J12)</f>
        <v>2.5.2025</v>
      </c>
      <c r="K52" s="39"/>
      <c r="L52" s="13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Povodí Labe, státní podnik</v>
      </c>
      <c r="G54" s="39"/>
      <c r="H54" s="39"/>
      <c r="I54" s="31" t="s">
        <v>33</v>
      </c>
      <c r="J54" s="35" t="str">
        <f>E21</f>
        <v xml:space="preserve"> </v>
      </c>
      <c r="K54" s="39"/>
      <c r="L54" s="13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 xml:space="preserve"> </v>
      </c>
      <c r="K55" s="39"/>
      <c r="L55" s="13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1" t="s">
        <v>123</v>
      </c>
      <c r="D57" s="162"/>
      <c r="E57" s="162"/>
      <c r="F57" s="162"/>
      <c r="G57" s="162"/>
      <c r="H57" s="162"/>
      <c r="I57" s="162"/>
      <c r="J57" s="163" t="s">
        <v>124</v>
      </c>
      <c r="K57" s="162"/>
      <c r="L57" s="13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4" t="s">
        <v>71</v>
      </c>
      <c r="D59" s="39"/>
      <c r="E59" s="39"/>
      <c r="F59" s="39"/>
      <c r="G59" s="39"/>
      <c r="H59" s="39"/>
      <c r="I59" s="39"/>
      <c r="J59" s="102">
        <f>J83</f>
        <v>0</v>
      </c>
      <c r="K59" s="39"/>
      <c r="L59" s="13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125</v>
      </c>
    </row>
    <row r="60" hidden="1" s="9" customFormat="1" ht="24.96" customHeight="1">
      <c r="A60" s="9"/>
      <c r="B60" s="165"/>
      <c r="C60" s="166"/>
      <c r="D60" s="167" t="s">
        <v>126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128</v>
      </c>
      <c r="E61" s="174"/>
      <c r="F61" s="174"/>
      <c r="G61" s="174"/>
      <c r="H61" s="174"/>
      <c r="I61" s="174"/>
      <c r="J61" s="175">
        <f>J89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9" customFormat="1" ht="24.96" customHeight="1">
      <c r="A62" s="9"/>
      <c r="B62" s="165"/>
      <c r="C62" s="166"/>
      <c r="D62" s="167" t="s">
        <v>129</v>
      </c>
      <c r="E62" s="168"/>
      <c r="F62" s="168"/>
      <c r="G62" s="168"/>
      <c r="H62" s="168"/>
      <c r="I62" s="168"/>
      <c r="J62" s="169">
        <f>J92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9" customFormat="1" ht="24.96" customHeight="1">
      <c r="A63" s="9"/>
      <c r="B63" s="165"/>
      <c r="C63" s="166"/>
      <c r="D63" s="167" t="s">
        <v>131</v>
      </c>
      <c r="E63" s="168"/>
      <c r="F63" s="168"/>
      <c r="G63" s="168"/>
      <c r="H63" s="168"/>
      <c r="I63" s="168"/>
      <c r="J63" s="169">
        <f>J103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34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 s="2" customFormat="1" ht="6.96" customHeight="1">
      <c r="A65" s="37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/>
    <row r="67" hidden="1"/>
    <row r="68" hidden="1"/>
    <row r="69" s="2" customFormat="1" ht="6.96" customHeight="1">
      <c r="A69" s="37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132</v>
      </c>
      <c r="D70" s="39"/>
      <c r="E70" s="39"/>
      <c r="F70" s="39"/>
      <c r="G70" s="39"/>
      <c r="H70" s="39"/>
      <c r="I70" s="39"/>
      <c r="J70" s="39"/>
      <c r="K70" s="39"/>
      <c r="L70" s="13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3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0" t="str">
        <f>E7</f>
        <v>PTÚ Pardubice, Z3, zřízení přípojek pro náhradní zdroje</v>
      </c>
      <c r="F73" s="31"/>
      <c r="G73" s="31"/>
      <c r="H73" s="31"/>
      <c r="I73" s="39"/>
      <c r="J73" s="39"/>
      <c r="K73" s="39"/>
      <c r="L73" s="13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120</v>
      </c>
      <c r="D74" s="39"/>
      <c r="E74" s="39"/>
      <c r="F74" s="39"/>
      <c r="G74" s="39"/>
      <c r="H74" s="39"/>
      <c r="I74" s="39"/>
      <c r="J74" s="39"/>
      <c r="K74" s="39"/>
      <c r="L74" s="13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69" t="str">
        <f>E9</f>
        <v>07 - VD Nymburk</v>
      </c>
      <c r="F75" s="39"/>
      <c r="G75" s="39"/>
      <c r="H75" s="39"/>
      <c r="I75" s="39"/>
      <c r="J75" s="39"/>
      <c r="K75" s="39"/>
      <c r="L75" s="13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21</v>
      </c>
      <c r="D77" s="39"/>
      <c r="E77" s="39"/>
      <c r="F77" s="26" t="str">
        <f>F12</f>
        <v xml:space="preserve"> PTÚ Pardubice</v>
      </c>
      <c r="G77" s="39"/>
      <c r="H77" s="39"/>
      <c r="I77" s="31" t="s">
        <v>23</v>
      </c>
      <c r="J77" s="72" t="str">
        <f>IF(J12="","",J12)</f>
        <v>2.5.2025</v>
      </c>
      <c r="K77" s="39"/>
      <c r="L77" s="13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25</v>
      </c>
      <c r="D79" s="39"/>
      <c r="E79" s="39"/>
      <c r="F79" s="26" t="str">
        <f>E15</f>
        <v>Povodí Labe, státní podnik</v>
      </c>
      <c r="G79" s="39"/>
      <c r="H79" s="39"/>
      <c r="I79" s="31" t="s">
        <v>33</v>
      </c>
      <c r="J79" s="35" t="str">
        <f>E21</f>
        <v xml:space="preserve"> </v>
      </c>
      <c r="K79" s="39"/>
      <c r="L79" s="13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31</v>
      </c>
      <c r="D80" s="39"/>
      <c r="E80" s="39"/>
      <c r="F80" s="26" t="str">
        <f>IF(E18="","",E18)</f>
        <v>Vyplň údaj</v>
      </c>
      <c r="G80" s="39"/>
      <c r="H80" s="39"/>
      <c r="I80" s="31" t="s">
        <v>36</v>
      </c>
      <c r="J80" s="35" t="str">
        <f>E24</f>
        <v xml:space="preserve"> </v>
      </c>
      <c r="K80" s="39"/>
      <c r="L80" s="13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0.32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11" customFormat="1" ht="29.28" customHeight="1">
      <c r="A82" s="177"/>
      <c r="B82" s="178"/>
      <c r="C82" s="179" t="s">
        <v>133</v>
      </c>
      <c r="D82" s="180" t="s">
        <v>58</v>
      </c>
      <c r="E82" s="180" t="s">
        <v>54</v>
      </c>
      <c r="F82" s="180" t="s">
        <v>55</v>
      </c>
      <c r="G82" s="180" t="s">
        <v>134</v>
      </c>
      <c r="H82" s="180" t="s">
        <v>135</v>
      </c>
      <c r="I82" s="180" t="s">
        <v>136</v>
      </c>
      <c r="J82" s="180" t="s">
        <v>124</v>
      </c>
      <c r="K82" s="181" t="s">
        <v>137</v>
      </c>
      <c r="L82" s="182"/>
      <c r="M82" s="92" t="s">
        <v>19</v>
      </c>
      <c r="N82" s="93" t="s">
        <v>43</v>
      </c>
      <c r="O82" s="93" t="s">
        <v>138</v>
      </c>
      <c r="P82" s="93" t="s">
        <v>139</v>
      </c>
      <c r="Q82" s="93" t="s">
        <v>140</v>
      </c>
      <c r="R82" s="93" t="s">
        <v>141</v>
      </c>
      <c r="S82" s="93" t="s">
        <v>142</v>
      </c>
      <c r="T82" s="93" t="s">
        <v>143</v>
      </c>
      <c r="U82" s="94" t="s">
        <v>144</v>
      </c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7"/>
      <c r="B83" s="38"/>
      <c r="C83" s="99" t="s">
        <v>145</v>
      </c>
      <c r="D83" s="39"/>
      <c r="E83" s="39"/>
      <c r="F83" s="39"/>
      <c r="G83" s="39"/>
      <c r="H83" s="39"/>
      <c r="I83" s="39"/>
      <c r="J83" s="183">
        <f>BK83</f>
        <v>0</v>
      </c>
      <c r="K83" s="39"/>
      <c r="L83" s="43"/>
      <c r="M83" s="95"/>
      <c r="N83" s="184"/>
      <c r="O83" s="96"/>
      <c r="P83" s="185">
        <f>P84+P92+P103</f>
        <v>0</v>
      </c>
      <c r="Q83" s="96"/>
      <c r="R83" s="185">
        <f>R84+R92+R103</f>
        <v>0</v>
      </c>
      <c r="S83" s="96"/>
      <c r="T83" s="185">
        <f>T84+T92+T103</f>
        <v>0</v>
      </c>
      <c r="U83" s="9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16" t="s">
        <v>72</v>
      </c>
      <c r="AU83" s="16" t="s">
        <v>125</v>
      </c>
      <c r="BK83" s="186">
        <f>BK84+BK92+BK103</f>
        <v>0</v>
      </c>
    </row>
    <row r="84" s="12" customFormat="1" ht="25.92" customHeight="1">
      <c r="A84" s="12"/>
      <c r="B84" s="187"/>
      <c r="C84" s="188"/>
      <c r="D84" s="189" t="s">
        <v>72</v>
      </c>
      <c r="E84" s="190" t="s">
        <v>146</v>
      </c>
      <c r="F84" s="190" t="s">
        <v>147</v>
      </c>
      <c r="G84" s="188"/>
      <c r="H84" s="188"/>
      <c r="I84" s="191"/>
      <c r="J84" s="192">
        <f>BK84</f>
        <v>0</v>
      </c>
      <c r="K84" s="188"/>
      <c r="L84" s="193"/>
      <c r="M84" s="194"/>
      <c r="N84" s="195"/>
      <c r="O84" s="195"/>
      <c r="P84" s="196">
        <f>P85+SUM(P86:P89)</f>
        <v>0</v>
      </c>
      <c r="Q84" s="195"/>
      <c r="R84" s="196">
        <f>R85+SUM(R86:R89)</f>
        <v>0</v>
      </c>
      <c r="S84" s="195"/>
      <c r="T84" s="196">
        <f>T85+SUM(T86:T89)</f>
        <v>0</v>
      </c>
      <c r="U84" s="197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8" t="s">
        <v>81</v>
      </c>
      <c r="AT84" s="199" t="s">
        <v>72</v>
      </c>
      <c r="AU84" s="199" t="s">
        <v>73</v>
      </c>
      <c r="AY84" s="198" t="s">
        <v>148</v>
      </c>
      <c r="BK84" s="200">
        <f>BK85+SUM(BK86:BK89)</f>
        <v>0</v>
      </c>
    </row>
    <row r="85" s="2" customFormat="1" ht="24.15" customHeight="1">
      <c r="A85" s="37"/>
      <c r="B85" s="38"/>
      <c r="C85" s="201" t="s">
        <v>81</v>
      </c>
      <c r="D85" s="201" t="s">
        <v>149</v>
      </c>
      <c r="E85" s="202" t="s">
        <v>150</v>
      </c>
      <c r="F85" s="203" t="s">
        <v>151</v>
      </c>
      <c r="G85" s="204" t="s">
        <v>152</v>
      </c>
      <c r="H85" s="205">
        <v>1</v>
      </c>
      <c r="I85" s="206"/>
      <c r="J85" s="207">
        <f>ROUND(I85*H85,2)</f>
        <v>0</v>
      </c>
      <c r="K85" s="203" t="s">
        <v>19</v>
      </c>
      <c r="L85" s="43"/>
      <c r="M85" s="208" t="s">
        <v>19</v>
      </c>
      <c r="N85" s="209" t="s">
        <v>46</v>
      </c>
      <c r="O85" s="84"/>
      <c r="P85" s="210">
        <f>O85*H85</f>
        <v>0</v>
      </c>
      <c r="Q85" s="210">
        <v>0</v>
      </c>
      <c r="R85" s="210">
        <f>Q85*H85</f>
        <v>0</v>
      </c>
      <c r="S85" s="210">
        <v>0</v>
      </c>
      <c r="T85" s="210">
        <f>S85*H85</f>
        <v>0</v>
      </c>
      <c r="U85" s="211" t="s">
        <v>19</v>
      </c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12" t="s">
        <v>153</v>
      </c>
      <c r="AT85" s="212" t="s">
        <v>149</v>
      </c>
      <c r="AU85" s="212" t="s">
        <v>81</v>
      </c>
      <c r="AY85" s="16" t="s">
        <v>148</v>
      </c>
      <c r="BE85" s="213">
        <f>IF(N85="základní",J85,0)</f>
        <v>0</v>
      </c>
      <c r="BF85" s="213">
        <f>IF(N85="snížená",J85,0)</f>
        <v>0</v>
      </c>
      <c r="BG85" s="213">
        <f>IF(N85="zákl. přenesená",J85,0)</f>
        <v>0</v>
      </c>
      <c r="BH85" s="213">
        <f>IF(N85="sníž. přenesená",J85,0)</f>
        <v>0</v>
      </c>
      <c r="BI85" s="213">
        <f>IF(N85="nulová",J85,0)</f>
        <v>0</v>
      </c>
      <c r="BJ85" s="16" t="s">
        <v>153</v>
      </c>
      <c r="BK85" s="213">
        <f>ROUND(I85*H85,2)</f>
        <v>0</v>
      </c>
      <c r="BL85" s="16" t="s">
        <v>153</v>
      </c>
      <c r="BM85" s="212" t="s">
        <v>474</v>
      </c>
    </row>
    <row r="86" s="2" customFormat="1">
      <c r="A86" s="37"/>
      <c r="B86" s="38"/>
      <c r="C86" s="39"/>
      <c r="D86" s="214" t="s">
        <v>155</v>
      </c>
      <c r="E86" s="39"/>
      <c r="F86" s="215" t="s">
        <v>151</v>
      </c>
      <c r="G86" s="39"/>
      <c r="H86" s="39"/>
      <c r="I86" s="216"/>
      <c r="J86" s="39"/>
      <c r="K86" s="39"/>
      <c r="L86" s="43"/>
      <c r="M86" s="217"/>
      <c r="N86" s="218"/>
      <c r="O86" s="84"/>
      <c r="P86" s="84"/>
      <c r="Q86" s="84"/>
      <c r="R86" s="84"/>
      <c r="S86" s="84"/>
      <c r="T86" s="84"/>
      <c r="U86" s="85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155</v>
      </c>
      <c r="AU86" s="16" t="s">
        <v>81</v>
      </c>
    </row>
    <row r="87" s="2" customFormat="1" ht="55.5" customHeight="1">
      <c r="A87" s="37"/>
      <c r="B87" s="38"/>
      <c r="C87" s="201" t="s">
        <v>83</v>
      </c>
      <c r="D87" s="201" t="s">
        <v>149</v>
      </c>
      <c r="E87" s="202" t="s">
        <v>156</v>
      </c>
      <c r="F87" s="203" t="s">
        <v>157</v>
      </c>
      <c r="G87" s="204" t="s">
        <v>152</v>
      </c>
      <c r="H87" s="205">
        <v>1</v>
      </c>
      <c r="I87" s="206"/>
      <c r="J87" s="207">
        <f>ROUND(I87*H87,2)</f>
        <v>0</v>
      </c>
      <c r="K87" s="203" t="s">
        <v>19</v>
      </c>
      <c r="L87" s="43"/>
      <c r="M87" s="208" t="s">
        <v>19</v>
      </c>
      <c r="N87" s="209" t="s">
        <v>46</v>
      </c>
      <c r="O87" s="84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0">
        <f>S87*H87</f>
        <v>0</v>
      </c>
      <c r="U87" s="211" t="s">
        <v>19</v>
      </c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2" t="s">
        <v>153</v>
      </c>
      <c r="AT87" s="212" t="s">
        <v>149</v>
      </c>
      <c r="AU87" s="212" t="s">
        <v>81</v>
      </c>
      <c r="AY87" s="16" t="s">
        <v>148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16" t="s">
        <v>153</v>
      </c>
      <c r="BK87" s="213">
        <f>ROUND(I87*H87,2)</f>
        <v>0</v>
      </c>
      <c r="BL87" s="16" t="s">
        <v>153</v>
      </c>
      <c r="BM87" s="212" t="s">
        <v>475</v>
      </c>
    </row>
    <row r="88" s="2" customFormat="1">
      <c r="A88" s="37"/>
      <c r="B88" s="38"/>
      <c r="C88" s="39"/>
      <c r="D88" s="214" t="s">
        <v>155</v>
      </c>
      <c r="E88" s="39"/>
      <c r="F88" s="215" t="s">
        <v>157</v>
      </c>
      <c r="G88" s="39"/>
      <c r="H88" s="39"/>
      <c r="I88" s="216"/>
      <c r="J88" s="39"/>
      <c r="K88" s="39"/>
      <c r="L88" s="43"/>
      <c r="M88" s="217"/>
      <c r="N88" s="218"/>
      <c r="O88" s="84"/>
      <c r="P88" s="84"/>
      <c r="Q88" s="84"/>
      <c r="R88" s="84"/>
      <c r="S88" s="84"/>
      <c r="T88" s="84"/>
      <c r="U88" s="85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155</v>
      </c>
      <c r="AU88" s="16" t="s">
        <v>81</v>
      </c>
    </row>
    <row r="89" s="12" customFormat="1" ht="22.8" customHeight="1">
      <c r="A89" s="12"/>
      <c r="B89" s="187"/>
      <c r="C89" s="188"/>
      <c r="D89" s="189" t="s">
        <v>72</v>
      </c>
      <c r="E89" s="219" t="s">
        <v>179</v>
      </c>
      <c r="F89" s="219" t="s">
        <v>180</v>
      </c>
      <c r="G89" s="188"/>
      <c r="H89" s="188"/>
      <c r="I89" s="191"/>
      <c r="J89" s="220">
        <f>BK89</f>
        <v>0</v>
      </c>
      <c r="K89" s="188"/>
      <c r="L89" s="193"/>
      <c r="M89" s="194"/>
      <c r="N89" s="195"/>
      <c r="O89" s="195"/>
      <c r="P89" s="196">
        <f>SUM(P90:P91)</f>
        <v>0</v>
      </c>
      <c r="Q89" s="195"/>
      <c r="R89" s="196">
        <f>SUM(R90:R91)</f>
        <v>0</v>
      </c>
      <c r="S89" s="195"/>
      <c r="T89" s="196">
        <f>SUM(T90:T91)</f>
        <v>0</v>
      </c>
      <c r="U89" s="197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8" t="s">
        <v>81</v>
      </c>
      <c r="AT89" s="199" t="s">
        <v>72</v>
      </c>
      <c r="AU89" s="199" t="s">
        <v>81</v>
      </c>
      <c r="AY89" s="198" t="s">
        <v>148</v>
      </c>
      <c r="BK89" s="200">
        <f>SUM(BK90:BK91)</f>
        <v>0</v>
      </c>
    </row>
    <row r="90" s="2" customFormat="1" ht="33" customHeight="1">
      <c r="A90" s="37"/>
      <c r="B90" s="38"/>
      <c r="C90" s="201" t="s">
        <v>159</v>
      </c>
      <c r="D90" s="201" t="s">
        <v>149</v>
      </c>
      <c r="E90" s="202" t="s">
        <v>182</v>
      </c>
      <c r="F90" s="203" t="s">
        <v>183</v>
      </c>
      <c r="G90" s="204" t="s">
        <v>184</v>
      </c>
      <c r="H90" s="205">
        <v>0.10000000000000001</v>
      </c>
      <c r="I90" s="206"/>
      <c r="J90" s="207">
        <f>ROUND(I90*H90,2)</f>
        <v>0</v>
      </c>
      <c r="K90" s="203" t="s">
        <v>19</v>
      </c>
      <c r="L90" s="43"/>
      <c r="M90" s="208" t="s">
        <v>19</v>
      </c>
      <c r="N90" s="209" t="s">
        <v>46</v>
      </c>
      <c r="O90" s="84"/>
      <c r="P90" s="210">
        <f>O90*H90</f>
        <v>0</v>
      </c>
      <c r="Q90" s="210">
        <v>0</v>
      </c>
      <c r="R90" s="210">
        <f>Q90*H90</f>
        <v>0</v>
      </c>
      <c r="S90" s="210">
        <v>0</v>
      </c>
      <c r="T90" s="210">
        <f>S90*H90</f>
        <v>0</v>
      </c>
      <c r="U90" s="211" t="s">
        <v>19</v>
      </c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2" t="s">
        <v>153</v>
      </c>
      <c r="AT90" s="212" t="s">
        <v>149</v>
      </c>
      <c r="AU90" s="212" t="s">
        <v>83</v>
      </c>
      <c r="AY90" s="16" t="s">
        <v>148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16" t="s">
        <v>153</v>
      </c>
      <c r="BK90" s="213">
        <f>ROUND(I90*H90,2)</f>
        <v>0</v>
      </c>
      <c r="BL90" s="16" t="s">
        <v>153</v>
      </c>
      <c r="BM90" s="212" t="s">
        <v>476</v>
      </c>
    </row>
    <row r="91" s="2" customFormat="1">
      <c r="A91" s="37"/>
      <c r="B91" s="38"/>
      <c r="C91" s="39"/>
      <c r="D91" s="214" t="s">
        <v>155</v>
      </c>
      <c r="E91" s="39"/>
      <c r="F91" s="215" t="s">
        <v>183</v>
      </c>
      <c r="G91" s="39"/>
      <c r="H91" s="39"/>
      <c r="I91" s="216"/>
      <c r="J91" s="39"/>
      <c r="K91" s="39"/>
      <c r="L91" s="43"/>
      <c r="M91" s="217"/>
      <c r="N91" s="218"/>
      <c r="O91" s="84"/>
      <c r="P91" s="84"/>
      <c r="Q91" s="84"/>
      <c r="R91" s="84"/>
      <c r="S91" s="84"/>
      <c r="T91" s="84"/>
      <c r="U91" s="85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155</v>
      </c>
      <c r="AU91" s="16" t="s">
        <v>83</v>
      </c>
    </row>
    <row r="92" s="12" customFormat="1" ht="25.92" customHeight="1">
      <c r="A92" s="12"/>
      <c r="B92" s="187"/>
      <c r="C92" s="188"/>
      <c r="D92" s="189" t="s">
        <v>72</v>
      </c>
      <c r="E92" s="190" t="s">
        <v>186</v>
      </c>
      <c r="F92" s="190" t="s">
        <v>187</v>
      </c>
      <c r="G92" s="188"/>
      <c r="H92" s="188"/>
      <c r="I92" s="191"/>
      <c r="J92" s="192">
        <f>BK92</f>
        <v>0</v>
      </c>
      <c r="K92" s="188"/>
      <c r="L92" s="193"/>
      <c r="M92" s="194"/>
      <c r="N92" s="195"/>
      <c r="O92" s="195"/>
      <c r="P92" s="196">
        <f>SUM(P93:P102)</f>
        <v>0</v>
      </c>
      <c r="Q92" s="195"/>
      <c r="R92" s="196">
        <f>SUM(R93:R102)</f>
        <v>0</v>
      </c>
      <c r="S92" s="195"/>
      <c r="T92" s="196">
        <f>SUM(T93:T102)</f>
        <v>0</v>
      </c>
      <c r="U92" s="197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83</v>
      </c>
      <c r="AT92" s="199" t="s">
        <v>72</v>
      </c>
      <c r="AU92" s="199" t="s">
        <v>73</v>
      </c>
      <c r="AY92" s="198" t="s">
        <v>148</v>
      </c>
      <c r="BK92" s="200">
        <f>SUM(BK93:BK102)</f>
        <v>0</v>
      </c>
    </row>
    <row r="93" s="2" customFormat="1" ht="24.15" customHeight="1">
      <c r="A93" s="37"/>
      <c r="B93" s="38"/>
      <c r="C93" s="201" t="s">
        <v>153</v>
      </c>
      <c r="D93" s="201" t="s">
        <v>149</v>
      </c>
      <c r="E93" s="202" t="s">
        <v>188</v>
      </c>
      <c r="F93" s="203" t="s">
        <v>189</v>
      </c>
      <c r="G93" s="204" t="s">
        <v>173</v>
      </c>
      <c r="H93" s="205">
        <v>110</v>
      </c>
      <c r="I93" s="206"/>
      <c r="J93" s="207">
        <f>ROUND(I93*H93,2)</f>
        <v>0</v>
      </c>
      <c r="K93" s="203" t="s">
        <v>19</v>
      </c>
      <c r="L93" s="43"/>
      <c r="M93" s="208" t="s">
        <v>19</v>
      </c>
      <c r="N93" s="209" t="s">
        <v>46</v>
      </c>
      <c r="O93" s="84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0">
        <f>S93*H93</f>
        <v>0</v>
      </c>
      <c r="U93" s="211" t="s">
        <v>19</v>
      </c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2" t="s">
        <v>190</v>
      </c>
      <c r="AT93" s="212" t="s">
        <v>149</v>
      </c>
      <c r="AU93" s="212" t="s">
        <v>81</v>
      </c>
      <c r="AY93" s="16" t="s">
        <v>148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6" t="s">
        <v>153</v>
      </c>
      <c r="BK93" s="213">
        <f>ROUND(I93*H93,2)</f>
        <v>0</v>
      </c>
      <c r="BL93" s="16" t="s">
        <v>190</v>
      </c>
      <c r="BM93" s="212" t="s">
        <v>477</v>
      </c>
    </row>
    <row r="94" s="2" customFormat="1">
      <c r="A94" s="37"/>
      <c r="B94" s="38"/>
      <c r="C94" s="39"/>
      <c r="D94" s="214" t="s">
        <v>155</v>
      </c>
      <c r="E94" s="39"/>
      <c r="F94" s="215" t="s">
        <v>189</v>
      </c>
      <c r="G94" s="39"/>
      <c r="H94" s="39"/>
      <c r="I94" s="216"/>
      <c r="J94" s="39"/>
      <c r="K94" s="39"/>
      <c r="L94" s="43"/>
      <c r="M94" s="217"/>
      <c r="N94" s="218"/>
      <c r="O94" s="84"/>
      <c r="P94" s="84"/>
      <c r="Q94" s="84"/>
      <c r="R94" s="84"/>
      <c r="S94" s="84"/>
      <c r="T94" s="84"/>
      <c r="U94" s="85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155</v>
      </c>
      <c r="AU94" s="16" t="s">
        <v>81</v>
      </c>
    </row>
    <row r="95" s="2" customFormat="1" ht="24.15" customHeight="1">
      <c r="A95" s="37"/>
      <c r="B95" s="38"/>
      <c r="C95" s="221" t="s">
        <v>170</v>
      </c>
      <c r="D95" s="221" t="s">
        <v>165</v>
      </c>
      <c r="E95" s="222" t="s">
        <v>193</v>
      </c>
      <c r="F95" s="223" t="s">
        <v>194</v>
      </c>
      <c r="G95" s="224" t="s">
        <v>173</v>
      </c>
      <c r="H95" s="225">
        <v>70</v>
      </c>
      <c r="I95" s="226"/>
      <c r="J95" s="227">
        <f>ROUND(I95*H95,2)</f>
        <v>0</v>
      </c>
      <c r="K95" s="223" t="s">
        <v>19</v>
      </c>
      <c r="L95" s="228"/>
      <c r="M95" s="229" t="s">
        <v>19</v>
      </c>
      <c r="N95" s="230" t="s">
        <v>46</v>
      </c>
      <c r="O95" s="84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0">
        <f>S95*H95</f>
        <v>0</v>
      </c>
      <c r="U95" s="211" t="s">
        <v>19</v>
      </c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2" t="s">
        <v>195</v>
      </c>
      <c r="AT95" s="212" t="s">
        <v>165</v>
      </c>
      <c r="AU95" s="212" t="s">
        <v>81</v>
      </c>
      <c r="AY95" s="16" t="s">
        <v>148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6" t="s">
        <v>153</v>
      </c>
      <c r="BK95" s="213">
        <f>ROUND(I95*H95,2)</f>
        <v>0</v>
      </c>
      <c r="BL95" s="16" t="s">
        <v>190</v>
      </c>
      <c r="BM95" s="212" t="s">
        <v>478</v>
      </c>
    </row>
    <row r="96" s="2" customFormat="1">
      <c r="A96" s="37"/>
      <c r="B96" s="38"/>
      <c r="C96" s="39"/>
      <c r="D96" s="214" t="s">
        <v>155</v>
      </c>
      <c r="E96" s="39"/>
      <c r="F96" s="215" t="s">
        <v>194</v>
      </c>
      <c r="G96" s="39"/>
      <c r="H96" s="39"/>
      <c r="I96" s="216"/>
      <c r="J96" s="39"/>
      <c r="K96" s="39"/>
      <c r="L96" s="43"/>
      <c r="M96" s="217"/>
      <c r="N96" s="218"/>
      <c r="O96" s="84"/>
      <c r="P96" s="84"/>
      <c r="Q96" s="84"/>
      <c r="R96" s="84"/>
      <c r="S96" s="84"/>
      <c r="T96" s="84"/>
      <c r="U96" s="85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155</v>
      </c>
      <c r="AU96" s="16" t="s">
        <v>81</v>
      </c>
    </row>
    <row r="97" s="2" customFormat="1" ht="24.15" customHeight="1">
      <c r="A97" s="37"/>
      <c r="B97" s="38"/>
      <c r="C97" s="221" t="s">
        <v>175</v>
      </c>
      <c r="D97" s="221" t="s">
        <v>165</v>
      </c>
      <c r="E97" s="222" t="s">
        <v>346</v>
      </c>
      <c r="F97" s="223" t="s">
        <v>347</v>
      </c>
      <c r="G97" s="224" t="s">
        <v>173</v>
      </c>
      <c r="H97" s="225">
        <v>40</v>
      </c>
      <c r="I97" s="226"/>
      <c r="J97" s="227">
        <f>ROUND(I97*H97,2)</f>
        <v>0</v>
      </c>
      <c r="K97" s="223" t="s">
        <v>19</v>
      </c>
      <c r="L97" s="228"/>
      <c r="M97" s="229" t="s">
        <v>19</v>
      </c>
      <c r="N97" s="230" t="s">
        <v>46</v>
      </c>
      <c r="O97" s="84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0">
        <f>S97*H97</f>
        <v>0</v>
      </c>
      <c r="U97" s="211" t="s">
        <v>19</v>
      </c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2" t="s">
        <v>195</v>
      </c>
      <c r="AT97" s="212" t="s">
        <v>165</v>
      </c>
      <c r="AU97" s="212" t="s">
        <v>81</v>
      </c>
      <c r="AY97" s="16" t="s">
        <v>148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16" t="s">
        <v>153</v>
      </c>
      <c r="BK97" s="213">
        <f>ROUND(I97*H97,2)</f>
        <v>0</v>
      </c>
      <c r="BL97" s="16" t="s">
        <v>190</v>
      </c>
      <c r="BM97" s="212" t="s">
        <v>479</v>
      </c>
    </row>
    <row r="98" s="2" customFormat="1">
      <c r="A98" s="37"/>
      <c r="B98" s="38"/>
      <c r="C98" s="39"/>
      <c r="D98" s="214" t="s">
        <v>155</v>
      </c>
      <c r="E98" s="39"/>
      <c r="F98" s="215" t="s">
        <v>347</v>
      </c>
      <c r="G98" s="39"/>
      <c r="H98" s="39"/>
      <c r="I98" s="216"/>
      <c r="J98" s="39"/>
      <c r="K98" s="39"/>
      <c r="L98" s="43"/>
      <c r="M98" s="217"/>
      <c r="N98" s="218"/>
      <c r="O98" s="84"/>
      <c r="P98" s="84"/>
      <c r="Q98" s="84"/>
      <c r="R98" s="84"/>
      <c r="S98" s="84"/>
      <c r="T98" s="84"/>
      <c r="U98" s="85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155</v>
      </c>
      <c r="AU98" s="16" t="s">
        <v>81</v>
      </c>
    </row>
    <row r="99" s="2" customFormat="1" ht="16.5" customHeight="1">
      <c r="A99" s="37"/>
      <c r="B99" s="38"/>
      <c r="C99" s="201" t="s">
        <v>181</v>
      </c>
      <c r="D99" s="201" t="s">
        <v>149</v>
      </c>
      <c r="E99" s="202" t="s">
        <v>197</v>
      </c>
      <c r="F99" s="203" t="s">
        <v>480</v>
      </c>
      <c r="G99" s="204" t="s">
        <v>163</v>
      </c>
      <c r="H99" s="205">
        <v>1</v>
      </c>
      <c r="I99" s="206"/>
      <c r="J99" s="207">
        <f>ROUND(I99*H99,2)</f>
        <v>0</v>
      </c>
      <c r="K99" s="203" t="s">
        <v>19</v>
      </c>
      <c r="L99" s="43"/>
      <c r="M99" s="208" t="s">
        <v>19</v>
      </c>
      <c r="N99" s="209" t="s">
        <v>46</v>
      </c>
      <c r="O99" s="84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0">
        <f>S99*H99</f>
        <v>0</v>
      </c>
      <c r="U99" s="211" t="s">
        <v>19</v>
      </c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2" t="s">
        <v>190</v>
      </c>
      <c r="AT99" s="212" t="s">
        <v>149</v>
      </c>
      <c r="AU99" s="212" t="s">
        <v>81</v>
      </c>
      <c r="AY99" s="16" t="s">
        <v>148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6" t="s">
        <v>153</v>
      </c>
      <c r="BK99" s="213">
        <f>ROUND(I99*H99,2)</f>
        <v>0</v>
      </c>
      <c r="BL99" s="16" t="s">
        <v>190</v>
      </c>
      <c r="BM99" s="212" t="s">
        <v>481</v>
      </c>
    </row>
    <row r="100" s="2" customFormat="1">
      <c r="A100" s="37"/>
      <c r="B100" s="38"/>
      <c r="C100" s="39"/>
      <c r="D100" s="214" t="s">
        <v>155</v>
      </c>
      <c r="E100" s="39"/>
      <c r="F100" s="215" t="s">
        <v>480</v>
      </c>
      <c r="G100" s="39"/>
      <c r="H100" s="39"/>
      <c r="I100" s="216"/>
      <c r="J100" s="39"/>
      <c r="K100" s="39"/>
      <c r="L100" s="43"/>
      <c r="M100" s="217"/>
      <c r="N100" s="218"/>
      <c r="O100" s="84"/>
      <c r="P100" s="84"/>
      <c r="Q100" s="84"/>
      <c r="R100" s="84"/>
      <c r="S100" s="84"/>
      <c r="T100" s="84"/>
      <c r="U100" s="85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155</v>
      </c>
      <c r="AU100" s="16" t="s">
        <v>81</v>
      </c>
    </row>
    <row r="101" s="2" customFormat="1" ht="44.25" customHeight="1">
      <c r="A101" s="37"/>
      <c r="B101" s="38"/>
      <c r="C101" s="201" t="s">
        <v>168</v>
      </c>
      <c r="D101" s="201" t="s">
        <v>149</v>
      </c>
      <c r="E101" s="202" t="s">
        <v>200</v>
      </c>
      <c r="F101" s="203" t="s">
        <v>201</v>
      </c>
      <c r="G101" s="204" t="s">
        <v>184</v>
      </c>
      <c r="H101" s="205">
        <v>0.26300000000000001</v>
      </c>
      <c r="I101" s="206"/>
      <c r="J101" s="207">
        <f>ROUND(I101*H101,2)</f>
        <v>0</v>
      </c>
      <c r="K101" s="203" t="s">
        <v>19</v>
      </c>
      <c r="L101" s="43"/>
      <c r="M101" s="208" t="s">
        <v>19</v>
      </c>
      <c r="N101" s="209" t="s">
        <v>46</v>
      </c>
      <c r="O101" s="84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0">
        <f>S101*H101</f>
        <v>0</v>
      </c>
      <c r="U101" s="211" t="s">
        <v>19</v>
      </c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2" t="s">
        <v>190</v>
      </c>
      <c r="AT101" s="212" t="s">
        <v>149</v>
      </c>
      <c r="AU101" s="212" t="s">
        <v>81</v>
      </c>
      <c r="AY101" s="16" t="s">
        <v>148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6" t="s">
        <v>153</v>
      </c>
      <c r="BK101" s="213">
        <f>ROUND(I101*H101,2)</f>
        <v>0</v>
      </c>
      <c r="BL101" s="16" t="s">
        <v>190</v>
      </c>
      <c r="BM101" s="212" t="s">
        <v>482</v>
      </c>
    </row>
    <row r="102" s="2" customFormat="1">
      <c r="A102" s="37"/>
      <c r="B102" s="38"/>
      <c r="C102" s="39"/>
      <c r="D102" s="214" t="s">
        <v>155</v>
      </c>
      <c r="E102" s="39"/>
      <c r="F102" s="215" t="s">
        <v>201</v>
      </c>
      <c r="G102" s="39"/>
      <c r="H102" s="39"/>
      <c r="I102" s="216"/>
      <c r="J102" s="39"/>
      <c r="K102" s="39"/>
      <c r="L102" s="43"/>
      <c r="M102" s="217"/>
      <c r="N102" s="218"/>
      <c r="O102" s="84"/>
      <c r="P102" s="84"/>
      <c r="Q102" s="84"/>
      <c r="R102" s="84"/>
      <c r="S102" s="84"/>
      <c r="T102" s="84"/>
      <c r="U102" s="85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155</v>
      </c>
      <c r="AU102" s="16" t="s">
        <v>81</v>
      </c>
    </row>
    <row r="103" s="12" customFormat="1" ht="25.92" customHeight="1">
      <c r="A103" s="12"/>
      <c r="B103" s="187"/>
      <c r="C103" s="188"/>
      <c r="D103" s="189" t="s">
        <v>72</v>
      </c>
      <c r="E103" s="190" t="s">
        <v>247</v>
      </c>
      <c r="F103" s="190" t="s">
        <v>248</v>
      </c>
      <c r="G103" s="188"/>
      <c r="H103" s="188"/>
      <c r="I103" s="191"/>
      <c r="J103" s="192">
        <f>BK103</f>
        <v>0</v>
      </c>
      <c r="K103" s="188"/>
      <c r="L103" s="193"/>
      <c r="M103" s="194"/>
      <c r="N103" s="195"/>
      <c r="O103" s="195"/>
      <c r="P103" s="196">
        <f>SUM(P104:P145)</f>
        <v>0</v>
      </c>
      <c r="Q103" s="195"/>
      <c r="R103" s="196">
        <f>SUM(R104:R145)</f>
        <v>0</v>
      </c>
      <c r="S103" s="195"/>
      <c r="T103" s="196">
        <f>SUM(T104:T145)</f>
        <v>0</v>
      </c>
      <c r="U103" s="197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8" t="s">
        <v>153</v>
      </c>
      <c r="AT103" s="199" t="s">
        <v>72</v>
      </c>
      <c r="AU103" s="199" t="s">
        <v>73</v>
      </c>
      <c r="AY103" s="198" t="s">
        <v>148</v>
      </c>
      <c r="BK103" s="200">
        <f>SUM(BK104:BK145)</f>
        <v>0</v>
      </c>
    </row>
    <row r="104" s="2" customFormat="1" ht="16.5" customHeight="1">
      <c r="A104" s="37"/>
      <c r="B104" s="38"/>
      <c r="C104" s="201" t="s">
        <v>192</v>
      </c>
      <c r="D104" s="201" t="s">
        <v>149</v>
      </c>
      <c r="E104" s="202" t="s">
        <v>249</v>
      </c>
      <c r="F104" s="203" t="s">
        <v>354</v>
      </c>
      <c r="G104" s="204" t="s">
        <v>163</v>
      </c>
      <c r="H104" s="205">
        <v>1</v>
      </c>
      <c r="I104" s="206"/>
      <c r="J104" s="207">
        <f>ROUND(I104*H104,2)</f>
        <v>0</v>
      </c>
      <c r="K104" s="203" t="s">
        <v>19</v>
      </c>
      <c r="L104" s="43"/>
      <c r="M104" s="208" t="s">
        <v>19</v>
      </c>
      <c r="N104" s="209" t="s">
        <v>46</v>
      </c>
      <c r="O104" s="84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0">
        <f>S104*H104</f>
        <v>0</v>
      </c>
      <c r="U104" s="211" t="s">
        <v>19</v>
      </c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2" t="s">
        <v>252</v>
      </c>
      <c r="AT104" s="212" t="s">
        <v>149</v>
      </c>
      <c r="AU104" s="212" t="s">
        <v>81</v>
      </c>
      <c r="AY104" s="16" t="s">
        <v>148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6" t="s">
        <v>153</v>
      </c>
      <c r="BK104" s="213">
        <f>ROUND(I104*H104,2)</f>
        <v>0</v>
      </c>
      <c r="BL104" s="16" t="s">
        <v>252</v>
      </c>
      <c r="BM104" s="212" t="s">
        <v>483</v>
      </c>
    </row>
    <row r="105" s="2" customFormat="1">
      <c r="A105" s="37"/>
      <c r="B105" s="38"/>
      <c r="C105" s="39"/>
      <c r="D105" s="214" t="s">
        <v>155</v>
      </c>
      <c r="E105" s="39"/>
      <c r="F105" s="215" t="s">
        <v>354</v>
      </c>
      <c r="G105" s="39"/>
      <c r="H105" s="39"/>
      <c r="I105" s="216"/>
      <c r="J105" s="39"/>
      <c r="K105" s="39"/>
      <c r="L105" s="43"/>
      <c r="M105" s="217"/>
      <c r="N105" s="218"/>
      <c r="O105" s="84"/>
      <c r="P105" s="84"/>
      <c r="Q105" s="84"/>
      <c r="R105" s="84"/>
      <c r="S105" s="84"/>
      <c r="T105" s="84"/>
      <c r="U105" s="85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155</v>
      </c>
      <c r="AU105" s="16" t="s">
        <v>81</v>
      </c>
    </row>
    <row r="106" s="2" customFormat="1" ht="16.5" customHeight="1">
      <c r="A106" s="37"/>
      <c r="B106" s="38"/>
      <c r="C106" s="201" t="s">
        <v>108</v>
      </c>
      <c r="D106" s="201" t="s">
        <v>149</v>
      </c>
      <c r="E106" s="202" t="s">
        <v>263</v>
      </c>
      <c r="F106" s="203" t="s">
        <v>484</v>
      </c>
      <c r="G106" s="204" t="s">
        <v>163</v>
      </c>
      <c r="H106" s="205">
        <v>25</v>
      </c>
      <c r="I106" s="206"/>
      <c r="J106" s="207">
        <f>ROUND(I106*H106,2)</f>
        <v>0</v>
      </c>
      <c r="K106" s="203" t="s">
        <v>19</v>
      </c>
      <c r="L106" s="43"/>
      <c r="M106" s="208" t="s">
        <v>19</v>
      </c>
      <c r="N106" s="209" t="s">
        <v>46</v>
      </c>
      <c r="O106" s="84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0">
        <f>S106*H106</f>
        <v>0</v>
      </c>
      <c r="U106" s="211" t="s">
        <v>19</v>
      </c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2" t="s">
        <v>252</v>
      </c>
      <c r="AT106" s="212" t="s">
        <v>149</v>
      </c>
      <c r="AU106" s="212" t="s">
        <v>81</v>
      </c>
      <c r="AY106" s="16" t="s">
        <v>148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6" t="s">
        <v>153</v>
      </c>
      <c r="BK106" s="213">
        <f>ROUND(I106*H106,2)</f>
        <v>0</v>
      </c>
      <c r="BL106" s="16" t="s">
        <v>252</v>
      </c>
      <c r="BM106" s="212" t="s">
        <v>485</v>
      </c>
    </row>
    <row r="107" s="2" customFormat="1">
      <c r="A107" s="37"/>
      <c r="B107" s="38"/>
      <c r="C107" s="39"/>
      <c r="D107" s="214" t="s">
        <v>155</v>
      </c>
      <c r="E107" s="39"/>
      <c r="F107" s="215" t="s">
        <v>484</v>
      </c>
      <c r="G107" s="39"/>
      <c r="H107" s="39"/>
      <c r="I107" s="216"/>
      <c r="J107" s="39"/>
      <c r="K107" s="39"/>
      <c r="L107" s="43"/>
      <c r="M107" s="217"/>
      <c r="N107" s="218"/>
      <c r="O107" s="84"/>
      <c r="P107" s="84"/>
      <c r="Q107" s="84"/>
      <c r="R107" s="84"/>
      <c r="S107" s="84"/>
      <c r="T107" s="84"/>
      <c r="U107" s="85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155</v>
      </c>
      <c r="AU107" s="16" t="s">
        <v>81</v>
      </c>
    </row>
    <row r="108" s="2" customFormat="1" ht="16.5" customHeight="1">
      <c r="A108" s="37"/>
      <c r="B108" s="38"/>
      <c r="C108" s="201" t="s">
        <v>111</v>
      </c>
      <c r="D108" s="201" t="s">
        <v>149</v>
      </c>
      <c r="E108" s="202" t="s">
        <v>267</v>
      </c>
      <c r="F108" s="203" t="s">
        <v>486</v>
      </c>
      <c r="G108" s="204" t="s">
        <v>163</v>
      </c>
      <c r="H108" s="205">
        <v>55</v>
      </c>
      <c r="I108" s="206"/>
      <c r="J108" s="207">
        <f>ROUND(I108*H108,2)</f>
        <v>0</v>
      </c>
      <c r="K108" s="203" t="s">
        <v>19</v>
      </c>
      <c r="L108" s="43"/>
      <c r="M108" s="208" t="s">
        <v>19</v>
      </c>
      <c r="N108" s="209" t="s">
        <v>46</v>
      </c>
      <c r="O108" s="84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0">
        <f>S108*H108</f>
        <v>0</v>
      </c>
      <c r="U108" s="211" t="s">
        <v>19</v>
      </c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2" t="s">
        <v>252</v>
      </c>
      <c r="AT108" s="212" t="s">
        <v>149</v>
      </c>
      <c r="AU108" s="212" t="s">
        <v>81</v>
      </c>
      <c r="AY108" s="16" t="s">
        <v>148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6" t="s">
        <v>153</v>
      </c>
      <c r="BK108" s="213">
        <f>ROUND(I108*H108,2)</f>
        <v>0</v>
      </c>
      <c r="BL108" s="16" t="s">
        <v>252</v>
      </c>
      <c r="BM108" s="212" t="s">
        <v>487</v>
      </c>
    </row>
    <row r="109" s="2" customFormat="1">
      <c r="A109" s="37"/>
      <c r="B109" s="38"/>
      <c r="C109" s="39"/>
      <c r="D109" s="214" t="s">
        <v>155</v>
      </c>
      <c r="E109" s="39"/>
      <c r="F109" s="215" t="s">
        <v>486</v>
      </c>
      <c r="G109" s="39"/>
      <c r="H109" s="39"/>
      <c r="I109" s="216"/>
      <c r="J109" s="39"/>
      <c r="K109" s="39"/>
      <c r="L109" s="43"/>
      <c r="M109" s="217"/>
      <c r="N109" s="218"/>
      <c r="O109" s="84"/>
      <c r="P109" s="84"/>
      <c r="Q109" s="84"/>
      <c r="R109" s="84"/>
      <c r="S109" s="84"/>
      <c r="T109" s="84"/>
      <c r="U109" s="85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155</v>
      </c>
      <c r="AU109" s="16" t="s">
        <v>81</v>
      </c>
    </row>
    <row r="110" s="2" customFormat="1" ht="33" customHeight="1">
      <c r="A110" s="37"/>
      <c r="B110" s="38"/>
      <c r="C110" s="201" t="s">
        <v>8</v>
      </c>
      <c r="D110" s="201" t="s">
        <v>149</v>
      </c>
      <c r="E110" s="202" t="s">
        <v>488</v>
      </c>
      <c r="F110" s="203" t="s">
        <v>489</v>
      </c>
      <c r="G110" s="204" t="s">
        <v>173</v>
      </c>
      <c r="H110" s="205">
        <v>6</v>
      </c>
      <c r="I110" s="206"/>
      <c r="J110" s="207">
        <f>ROUND(I110*H110,2)</f>
        <v>0</v>
      </c>
      <c r="K110" s="203" t="s">
        <v>19</v>
      </c>
      <c r="L110" s="43"/>
      <c r="M110" s="208" t="s">
        <v>19</v>
      </c>
      <c r="N110" s="209" t="s">
        <v>46</v>
      </c>
      <c r="O110" s="84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0">
        <f>S110*H110</f>
        <v>0</v>
      </c>
      <c r="U110" s="211" t="s">
        <v>19</v>
      </c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2" t="s">
        <v>252</v>
      </c>
      <c r="AT110" s="212" t="s">
        <v>149</v>
      </c>
      <c r="AU110" s="212" t="s">
        <v>81</v>
      </c>
      <c r="AY110" s="16" t="s">
        <v>148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6" t="s">
        <v>153</v>
      </c>
      <c r="BK110" s="213">
        <f>ROUND(I110*H110,2)</f>
        <v>0</v>
      </c>
      <c r="BL110" s="16" t="s">
        <v>252</v>
      </c>
      <c r="BM110" s="212" t="s">
        <v>490</v>
      </c>
    </row>
    <row r="111" s="2" customFormat="1">
      <c r="A111" s="37"/>
      <c r="B111" s="38"/>
      <c r="C111" s="39"/>
      <c r="D111" s="214" t="s">
        <v>155</v>
      </c>
      <c r="E111" s="39"/>
      <c r="F111" s="215" t="s">
        <v>489</v>
      </c>
      <c r="G111" s="39"/>
      <c r="H111" s="39"/>
      <c r="I111" s="216"/>
      <c r="J111" s="39"/>
      <c r="K111" s="39"/>
      <c r="L111" s="43"/>
      <c r="M111" s="217"/>
      <c r="N111" s="218"/>
      <c r="O111" s="84"/>
      <c r="P111" s="84"/>
      <c r="Q111" s="84"/>
      <c r="R111" s="84"/>
      <c r="S111" s="84"/>
      <c r="T111" s="84"/>
      <c r="U111" s="85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155</v>
      </c>
      <c r="AU111" s="16" t="s">
        <v>81</v>
      </c>
    </row>
    <row r="112" s="2" customFormat="1" ht="16.5" customHeight="1">
      <c r="A112" s="37"/>
      <c r="B112" s="38"/>
      <c r="C112" s="221" t="s">
        <v>210</v>
      </c>
      <c r="D112" s="221" t="s">
        <v>165</v>
      </c>
      <c r="E112" s="222" t="s">
        <v>491</v>
      </c>
      <c r="F112" s="223" t="s">
        <v>492</v>
      </c>
      <c r="G112" s="224" t="s">
        <v>173</v>
      </c>
      <c r="H112" s="225">
        <v>6</v>
      </c>
      <c r="I112" s="226"/>
      <c r="J112" s="227">
        <f>ROUND(I112*H112,2)</f>
        <v>0</v>
      </c>
      <c r="K112" s="223" t="s">
        <v>19</v>
      </c>
      <c r="L112" s="228"/>
      <c r="M112" s="229" t="s">
        <v>19</v>
      </c>
      <c r="N112" s="230" t="s">
        <v>46</v>
      </c>
      <c r="O112" s="84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0">
        <f>S112*H112</f>
        <v>0</v>
      </c>
      <c r="U112" s="211" t="s">
        <v>19</v>
      </c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2" t="s">
        <v>252</v>
      </c>
      <c r="AT112" s="212" t="s">
        <v>165</v>
      </c>
      <c r="AU112" s="212" t="s">
        <v>81</v>
      </c>
      <c r="AY112" s="16" t="s">
        <v>148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6" t="s">
        <v>153</v>
      </c>
      <c r="BK112" s="213">
        <f>ROUND(I112*H112,2)</f>
        <v>0</v>
      </c>
      <c r="BL112" s="16" t="s">
        <v>252</v>
      </c>
      <c r="BM112" s="212" t="s">
        <v>493</v>
      </c>
    </row>
    <row r="113" s="2" customFormat="1">
      <c r="A113" s="37"/>
      <c r="B113" s="38"/>
      <c r="C113" s="39"/>
      <c r="D113" s="214" t="s">
        <v>155</v>
      </c>
      <c r="E113" s="39"/>
      <c r="F113" s="215" t="s">
        <v>492</v>
      </c>
      <c r="G113" s="39"/>
      <c r="H113" s="39"/>
      <c r="I113" s="216"/>
      <c r="J113" s="39"/>
      <c r="K113" s="39"/>
      <c r="L113" s="43"/>
      <c r="M113" s="217"/>
      <c r="N113" s="218"/>
      <c r="O113" s="84"/>
      <c r="P113" s="84"/>
      <c r="Q113" s="84"/>
      <c r="R113" s="84"/>
      <c r="S113" s="84"/>
      <c r="T113" s="84"/>
      <c r="U113" s="85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155</v>
      </c>
      <c r="AU113" s="16" t="s">
        <v>81</v>
      </c>
    </row>
    <row r="114" s="2" customFormat="1" ht="66.75" customHeight="1">
      <c r="A114" s="37"/>
      <c r="B114" s="38"/>
      <c r="C114" s="201" t="s">
        <v>215</v>
      </c>
      <c r="D114" s="201" t="s">
        <v>149</v>
      </c>
      <c r="E114" s="202" t="s">
        <v>356</v>
      </c>
      <c r="F114" s="203" t="s">
        <v>357</v>
      </c>
      <c r="G114" s="204" t="s">
        <v>173</v>
      </c>
      <c r="H114" s="205">
        <v>10</v>
      </c>
      <c r="I114" s="206"/>
      <c r="J114" s="207">
        <f>ROUND(I114*H114,2)</f>
        <v>0</v>
      </c>
      <c r="K114" s="203" t="s">
        <v>19</v>
      </c>
      <c r="L114" s="43"/>
      <c r="M114" s="208" t="s">
        <v>19</v>
      </c>
      <c r="N114" s="209" t="s">
        <v>46</v>
      </c>
      <c r="O114" s="84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0">
        <f>S114*H114</f>
        <v>0</v>
      </c>
      <c r="U114" s="211" t="s">
        <v>19</v>
      </c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2" t="s">
        <v>252</v>
      </c>
      <c r="AT114" s="212" t="s">
        <v>149</v>
      </c>
      <c r="AU114" s="212" t="s">
        <v>81</v>
      </c>
      <c r="AY114" s="16" t="s">
        <v>148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6" t="s">
        <v>153</v>
      </c>
      <c r="BK114" s="213">
        <f>ROUND(I114*H114,2)</f>
        <v>0</v>
      </c>
      <c r="BL114" s="16" t="s">
        <v>252</v>
      </c>
      <c r="BM114" s="212" t="s">
        <v>494</v>
      </c>
    </row>
    <row r="115" s="2" customFormat="1">
      <c r="A115" s="37"/>
      <c r="B115" s="38"/>
      <c r="C115" s="39"/>
      <c r="D115" s="214" t="s">
        <v>155</v>
      </c>
      <c r="E115" s="39"/>
      <c r="F115" s="215" t="s">
        <v>357</v>
      </c>
      <c r="G115" s="39"/>
      <c r="H115" s="39"/>
      <c r="I115" s="216"/>
      <c r="J115" s="39"/>
      <c r="K115" s="39"/>
      <c r="L115" s="43"/>
      <c r="M115" s="217"/>
      <c r="N115" s="218"/>
      <c r="O115" s="84"/>
      <c r="P115" s="84"/>
      <c r="Q115" s="84"/>
      <c r="R115" s="84"/>
      <c r="S115" s="84"/>
      <c r="T115" s="84"/>
      <c r="U115" s="85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155</v>
      </c>
      <c r="AU115" s="16" t="s">
        <v>81</v>
      </c>
    </row>
    <row r="116" s="2" customFormat="1" ht="55.5" customHeight="1">
      <c r="A116" s="37"/>
      <c r="B116" s="38"/>
      <c r="C116" s="201" t="s">
        <v>219</v>
      </c>
      <c r="D116" s="201" t="s">
        <v>149</v>
      </c>
      <c r="E116" s="202" t="s">
        <v>359</v>
      </c>
      <c r="F116" s="203" t="s">
        <v>360</v>
      </c>
      <c r="G116" s="204" t="s">
        <v>173</v>
      </c>
      <c r="H116" s="205">
        <v>10</v>
      </c>
      <c r="I116" s="206"/>
      <c r="J116" s="207">
        <f>ROUND(I116*H116,2)</f>
        <v>0</v>
      </c>
      <c r="K116" s="203" t="s">
        <v>19</v>
      </c>
      <c r="L116" s="43"/>
      <c r="M116" s="208" t="s">
        <v>19</v>
      </c>
      <c r="N116" s="209" t="s">
        <v>46</v>
      </c>
      <c r="O116" s="84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0">
        <f>S116*H116</f>
        <v>0</v>
      </c>
      <c r="U116" s="211" t="s">
        <v>19</v>
      </c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2" t="s">
        <v>252</v>
      </c>
      <c r="AT116" s="212" t="s">
        <v>149</v>
      </c>
      <c r="AU116" s="212" t="s">
        <v>81</v>
      </c>
      <c r="AY116" s="16" t="s">
        <v>148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6" t="s">
        <v>153</v>
      </c>
      <c r="BK116" s="213">
        <f>ROUND(I116*H116,2)</f>
        <v>0</v>
      </c>
      <c r="BL116" s="16" t="s">
        <v>252</v>
      </c>
      <c r="BM116" s="212" t="s">
        <v>495</v>
      </c>
    </row>
    <row r="117" s="2" customFormat="1">
      <c r="A117" s="37"/>
      <c r="B117" s="38"/>
      <c r="C117" s="39"/>
      <c r="D117" s="214" t="s">
        <v>155</v>
      </c>
      <c r="E117" s="39"/>
      <c r="F117" s="215" t="s">
        <v>360</v>
      </c>
      <c r="G117" s="39"/>
      <c r="H117" s="39"/>
      <c r="I117" s="216"/>
      <c r="J117" s="39"/>
      <c r="K117" s="39"/>
      <c r="L117" s="43"/>
      <c r="M117" s="217"/>
      <c r="N117" s="218"/>
      <c r="O117" s="84"/>
      <c r="P117" s="84"/>
      <c r="Q117" s="84"/>
      <c r="R117" s="84"/>
      <c r="S117" s="84"/>
      <c r="T117" s="84"/>
      <c r="U117" s="85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155</v>
      </c>
      <c r="AU117" s="16" t="s">
        <v>81</v>
      </c>
    </row>
    <row r="118" s="2" customFormat="1" ht="55.5" customHeight="1">
      <c r="A118" s="37"/>
      <c r="B118" s="38"/>
      <c r="C118" s="201" t="s">
        <v>190</v>
      </c>
      <c r="D118" s="201" t="s">
        <v>149</v>
      </c>
      <c r="E118" s="202" t="s">
        <v>496</v>
      </c>
      <c r="F118" s="203" t="s">
        <v>497</v>
      </c>
      <c r="G118" s="204" t="s">
        <v>163</v>
      </c>
      <c r="H118" s="205">
        <v>5</v>
      </c>
      <c r="I118" s="206"/>
      <c r="J118" s="207">
        <f>ROUND(I118*H118,2)</f>
        <v>0</v>
      </c>
      <c r="K118" s="203" t="s">
        <v>19</v>
      </c>
      <c r="L118" s="43"/>
      <c r="M118" s="208" t="s">
        <v>19</v>
      </c>
      <c r="N118" s="209" t="s">
        <v>46</v>
      </c>
      <c r="O118" s="84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0">
        <f>S118*H118</f>
        <v>0</v>
      </c>
      <c r="U118" s="211" t="s">
        <v>19</v>
      </c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2" t="s">
        <v>252</v>
      </c>
      <c r="AT118" s="212" t="s">
        <v>149</v>
      </c>
      <c r="AU118" s="212" t="s">
        <v>81</v>
      </c>
      <c r="AY118" s="16" t="s">
        <v>148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6" t="s">
        <v>153</v>
      </c>
      <c r="BK118" s="213">
        <f>ROUND(I118*H118,2)</f>
        <v>0</v>
      </c>
      <c r="BL118" s="16" t="s">
        <v>252</v>
      </c>
      <c r="BM118" s="212" t="s">
        <v>498</v>
      </c>
    </row>
    <row r="119" s="2" customFormat="1">
      <c r="A119" s="37"/>
      <c r="B119" s="38"/>
      <c r="C119" s="39"/>
      <c r="D119" s="214" t="s">
        <v>155</v>
      </c>
      <c r="E119" s="39"/>
      <c r="F119" s="215" t="s">
        <v>497</v>
      </c>
      <c r="G119" s="39"/>
      <c r="H119" s="39"/>
      <c r="I119" s="216"/>
      <c r="J119" s="39"/>
      <c r="K119" s="39"/>
      <c r="L119" s="43"/>
      <c r="M119" s="217"/>
      <c r="N119" s="218"/>
      <c r="O119" s="84"/>
      <c r="P119" s="84"/>
      <c r="Q119" s="84"/>
      <c r="R119" s="84"/>
      <c r="S119" s="84"/>
      <c r="T119" s="84"/>
      <c r="U119" s="85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155</v>
      </c>
      <c r="AU119" s="16" t="s">
        <v>81</v>
      </c>
    </row>
    <row r="120" s="2" customFormat="1" ht="16.5" customHeight="1">
      <c r="A120" s="37"/>
      <c r="B120" s="38"/>
      <c r="C120" s="201" t="s">
        <v>226</v>
      </c>
      <c r="D120" s="201" t="s">
        <v>149</v>
      </c>
      <c r="E120" s="202" t="s">
        <v>271</v>
      </c>
      <c r="F120" s="203" t="s">
        <v>250</v>
      </c>
      <c r="G120" s="204" t="s">
        <v>251</v>
      </c>
      <c r="H120" s="205">
        <v>1</v>
      </c>
      <c r="I120" s="206"/>
      <c r="J120" s="207">
        <f>ROUND(I120*H120,2)</f>
        <v>0</v>
      </c>
      <c r="K120" s="203" t="s">
        <v>19</v>
      </c>
      <c r="L120" s="43"/>
      <c r="M120" s="208" t="s">
        <v>19</v>
      </c>
      <c r="N120" s="209" t="s">
        <v>46</v>
      </c>
      <c r="O120" s="84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0">
        <f>S120*H120</f>
        <v>0</v>
      </c>
      <c r="U120" s="211" t="s">
        <v>19</v>
      </c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2" t="s">
        <v>252</v>
      </c>
      <c r="AT120" s="212" t="s">
        <v>149</v>
      </c>
      <c r="AU120" s="212" t="s">
        <v>81</v>
      </c>
      <c r="AY120" s="16" t="s">
        <v>148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6" t="s">
        <v>153</v>
      </c>
      <c r="BK120" s="213">
        <f>ROUND(I120*H120,2)</f>
        <v>0</v>
      </c>
      <c r="BL120" s="16" t="s">
        <v>252</v>
      </c>
      <c r="BM120" s="212" t="s">
        <v>499</v>
      </c>
    </row>
    <row r="121" s="2" customFormat="1">
      <c r="A121" s="37"/>
      <c r="B121" s="38"/>
      <c r="C121" s="39"/>
      <c r="D121" s="214" t="s">
        <v>155</v>
      </c>
      <c r="E121" s="39"/>
      <c r="F121" s="215" t="s">
        <v>250</v>
      </c>
      <c r="G121" s="39"/>
      <c r="H121" s="39"/>
      <c r="I121" s="216"/>
      <c r="J121" s="39"/>
      <c r="K121" s="39"/>
      <c r="L121" s="43"/>
      <c r="M121" s="217"/>
      <c r="N121" s="218"/>
      <c r="O121" s="84"/>
      <c r="P121" s="84"/>
      <c r="Q121" s="84"/>
      <c r="R121" s="84"/>
      <c r="S121" s="84"/>
      <c r="T121" s="84"/>
      <c r="U121" s="85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155</v>
      </c>
      <c r="AU121" s="16" t="s">
        <v>81</v>
      </c>
    </row>
    <row r="122" s="2" customFormat="1" ht="16.5" customHeight="1">
      <c r="A122" s="37"/>
      <c r="B122" s="38"/>
      <c r="C122" s="201" t="s">
        <v>231</v>
      </c>
      <c r="D122" s="201" t="s">
        <v>149</v>
      </c>
      <c r="E122" s="202" t="s">
        <v>275</v>
      </c>
      <c r="F122" s="203" t="s">
        <v>264</v>
      </c>
      <c r="G122" s="204" t="s">
        <v>251</v>
      </c>
      <c r="H122" s="205">
        <v>1</v>
      </c>
      <c r="I122" s="206"/>
      <c r="J122" s="207">
        <f>ROUND(I122*H122,2)</f>
        <v>0</v>
      </c>
      <c r="K122" s="203" t="s">
        <v>19</v>
      </c>
      <c r="L122" s="43"/>
      <c r="M122" s="208" t="s">
        <v>19</v>
      </c>
      <c r="N122" s="209" t="s">
        <v>46</v>
      </c>
      <c r="O122" s="84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0">
        <f>S122*H122</f>
        <v>0</v>
      </c>
      <c r="U122" s="211" t="s">
        <v>19</v>
      </c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2" t="s">
        <v>252</v>
      </c>
      <c r="AT122" s="212" t="s">
        <v>149</v>
      </c>
      <c r="AU122" s="212" t="s">
        <v>81</v>
      </c>
      <c r="AY122" s="16" t="s">
        <v>148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6" t="s">
        <v>153</v>
      </c>
      <c r="BK122" s="213">
        <f>ROUND(I122*H122,2)</f>
        <v>0</v>
      </c>
      <c r="BL122" s="16" t="s">
        <v>252</v>
      </c>
      <c r="BM122" s="212" t="s">
        <v>500</v>
      </c>
    </row>
    <row r="123" s="2" customFormat="1">
      <c r="A123" s="37"/>
      <c r="B123" s="38"/>
      <c r="C123" s="39"/>
      <c r="D123" s="214" t="s">
        <v>155</v>
      </c>
      <c r="E123" s="39"/>
      <c r="F123" s="215" t="s">
        <v>264</v>
      </c>
      <c r="G123" s="39"/>
      <c r="H123" s="39"/>
      <c r="I123" s="216"/>
      <c r="J123" s="39"/>
      <c r="K123" s="39"/>
      <c r="L123" s="43"/>
      <c r="M123" s="217"/>
      <c r="N123" s="218"/>
      <c r="O123" s="84"/>
      <c r="P123" s="84"/>
      <c r="Q123" s="84"/>
      <c r="R123" s="84"/>
      <c r="S123" s="84"/>
      <c r="T123" s="84"/>
      <c r="U123" s="85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155</v>
      </c>
      <c r="AU123" s="16" t="s">
        <v>81</v>
      </c>
    </row>
    <row r="124" s="2" customFormat="1" ht="33" customHeight="1">
      <c r="A124" s="37"/>
      <c r="B124" s="38"/>
      <c r="C124" s="201" t="s">
        <v>235</v>
      </c>
      <c r="D124" s="201" t="s">
        <v>149</v>
      </c>
      <c r="E124" s="202" t="s">
        <v>322</v>
      </c>
      <c r="F124" s="203" t="s">
        <v>268</v>
      </c>
      <c r="G124" s="204" t="s">
        <v>251</v>
      </c>
      <c r="H124" s="205">
        <v>1</v>
      </c>
      <c r="I124" s="206"/>
      <c r="J124" s="207">
        <f>ROUND(I124*H124,2)</f>
        <v>0</v>
      </c>
      <c r="K124" s="203" t="s">
        <v>19</v>
      </c>
      <c r="L124" s="43"/>
      <c r="M124" s="208" t="s">
        <v>19</v>
      </c>
      <c r="N124" s="209" t="s">
        <v>46</v>
      </c>
      <c r="O124" s="84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0">
        <f>S124*H124</f>
        <v>0</v>
      </c>
      <c r="U124" s="211" t="s">
        <v>19</v>
      </c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2" t="s">
        <v>252</v>
      </c>
      <c r="AT124" s="212" t="s">
        <v>149</v>
      </c>
      <c r="AU124" s="212" t="s">
        <v>81</v>
      </c>
      <c r="AY124" s="16" t="s">
        <v>148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6" t="s">
        <v>153</v>
      </c>
      <c r="BK124" s="213">
        <f>ROUND(I124*H124,2)</f>
        <v>0</v>
      </c>
      <c r="BL124" s="16" t="s">
        <v>252</v>
      </c>
      <c r="BM124" s="212" t="s">
        <v>501</v>
      </c>
    </row>
    <row r="125" s="2" customFormat="1">
      <c r="A125" s="37"/>
      <c r="B125" s="38"/>
      <c r="C125" s="39"/>
      <c r="D125" s="214" t="s">
        <v>155</v>
      </c>
      <c r="E125" s="39"/>
      <c r="F125" s="215" t="s">
        <v>268</v>
      </c>
      <c r="G125" s="39"/>
      <c r="H125" s="39"/>
      <c r="I125" s="216"/>
      <c r="J125" s="39"/>
      <c r="K125" s="39"/>
      <c r="L125" s="43"/>
      <c r="M125" s="217"/>
      <c r="N125" s="218"/>
      <c r="O125" s="84"/>
      <c r="P125" s="84"/>
      <c r="Q125" s="84"/>
      <c r="R125" s="84"/>
      <c r="S125" s="84"/>
      <c r="T125" s="84"/>
      <c r="U125" s="85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155</v>
      </c>
      <c r="AU125" s="16" t="s">
        <v>81</v>
      </c>
    </row>
    <row r="126" s="2" customFormat="1" ht="16.5" customHeight="1">
      <c r="A126" s="37"/>
      <c r="B126" s="38"/>
      <c r="C126" s="201" t="s">
        <v>239</v>
      </c>
      <c r="D126" s="201" t="s">
        <v>149</v>
      </c>
      <c r="E126" s="202" t="s">
        <v>324</v>
      </c>
      <c r="F126" s="203" t="s">
        <v>272</v>
      </c>
      <c r="G126" s="204" t="s">
        <v>251</v>
      </c>
      <c r="H126" s="205">
        <v>1</v>
      </c>
      <c r="I126" s="206"/>
      <c r="J126" s="207">
        <f>ROUND(I126*H126,2)</f>
        <v>0</v>
      </c>
      <c r="K126" s="203" t="s">
        <v>19</v>
      </c>
      <c r="L126" s="43"/>
      <c r="M126" s="208" t="s">
        <v>19</v>
      </c>
      <c r="N126" s="209" t="s">
        <v>46</v>
      </c>
      <c r="O126" s="84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0">
        <f>S126*H126</f>
        <v>0</v>
      </c>
      <c r="U126" s="211" t="s">
        <v>19</v>
      </c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2" t="s">
        <v>252</v>
      </c>
      <c r="AT126" s="212" t="s">
        <v>149</v>
      </c>
      <c r="AU126" s="212" t="s">
        <v>81</v>
      </c>
      <c r="AY126" s="16" t="s">
        <v>148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6" t="s">
        <v>153</v>
      </c>
      <c r="BK126" s="213">
        <f>ROUND(I126*H126,2)</f>
        <v>0</v>
      </c>
      <c r="BL126" s="16" t="s">
        <v>252</v>
      </c>
      <c r="BM126" s="212" t="s">
        <v>502</v>
      </c>
    </row>
    <row r="127" s="2" customFormat="1">
      <c r="A127" s="37"/>
      <c r="B127" s="38"/>
      <c r="C127" s="39"/>
      <c r="D127" s="214" t="s">
        <v>155</v>
      </c>
      <c r="E127" s="39"/>
      <c r="F127" s="215" t="s">
        <v>272</v>
      </c>
      <c r="G127" s="39"/>
      <c r="H127" s="39"/>
      <c r="I127" s="216"/>
      <c r="J127" s="39"/>
      <c r="K127" s="39"/>
      <c r="L127" s="43"/>
      <c r="M127" s="217"/>
      <c r="N127" s="218"/>
      <c r="O127" s="84"/>
      <c r="P127" s="84"/>
      <c r="Q127" s="84"/>
      <c r="R127" s="84"/>
      <c r="S127" s="84"/>
      <c r="T127" s="84"/>
      <c r="U127" s="85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155</v>
      </c>
      <c r="AU127" s="16" t="s">
        <v>81</v>
      </c>
    </row>
    <row r="128" s="2" customFormat="1" ht="21.75" customHeight="1">
      <c r="A128" s="37"/>
      <c r="B128" s="38"/>
      <c r="C128" s="201" t="s">
        <v>7</v>
      </c>
      <c r="D128" s="201" t="s">
        <v>149</v>
      </c>
      <c r="E128" s="202" t="s">
        <v>279</v>
      </c>
      <c r="F128" s="203" t="s">
        <v>276</v>
      </c>
      <c r="G128" s="204" t="s">
        <v>251</v>
      </c>
      <c r="H128" s="205">
        <v>1</v>
      </c>
      <c r="I128" s="206"/>
      <c r="J128" s="207">
        <f>ROUND(I128*H128,2)</f>
        <v>0</v>
      </c>
      <c r="K128" s="203" t="s">
        <v>19</v>
      </c>
      <c r="L128" s="43"/>
      <c r="M128" s="208" t="s">
        <v>19</v>
      </c>
      <c r="N128" s="209" t="s">
        <v>46</v>
      </c>
      <c r="O128" s="84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0">
        <f>S128*H128</f>
        <v>0</v>
      </c>
      <c r="U128" s="211" t="s">
        <v>19</v>
      </c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2" t="s">
        <v>252</v>
      </c>
      <c r="AT128" s="212" t="s">
        <v>149</v>
      </c>
      <c r="AU128" s="212" t="s">
        <v>81</v>
      </c>
      <c r="AY128" s="16" t="s">
        <v>148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6" t="s">
        <v>153</v>
      </c>
      <c r="BK128" s="213">
        <f>ROUND(I128*H128,2)</f>
        <v>0</v>
      </c>
      <c r="BL128" s="16" t="s">
        <v>252</v>
      </c>
      <c r="BM128" s="212" t="s">
        <v>503</v>
      </c>
    </row>
    <row r="129" s="2" customFormat="1">
      <c r="A129" s="37"/>
      <c r="B129" s="38"/>
      <c r="C129" s="39"/>
      <c r="D129" s="214" t="s">
        <v>155</v>
      </c>
      <c r="E129" s="39"/>
      <c r="F129" s="215" t="s">
        <v>276</v>
      </c>
      <c r="G129" s="39"/>
      <c r="H129" s="39"/>
      <c r="I129" s="216"/>
      <c r="J129" s="39"/>
      <c r="K129" s="39"/>
      <c r="L129" s="43"/>
      <c r="M129" s="217"/>
      <c r="N129" s="218"/>
      <c r="O129" s="84"/>
      <c r="P129" s="84"/>
      <c r="Q129" s="84"/>
      <c r="R129" s="84"/>
      <c r="S129" s="84"/>
      <c r="T129" s="84"/>
      <c r="U129" s="85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155</v>
      </c>
      <c r="AU129" s="16" t="s">
        <v>81</v>
      </c>
    </row>
    <row r="130" s="2" customFormat="1" ht="37.8" customHeight="1">
      <c r="A130" s="37"/>
      <c r="B130" s="38"/>
      <c r="C130" s="201" t="s">
        <v>254</v>
      </c>
      <c r="D130" s="201" t="s">
        <v>149</v>
      </c>
      <c r="E130" s="202" t="s">
        <v>291</v>
      </c>
      <c r="F130" s="203" t="s">
        <v>280</v>
      </c>
      <c r="G130" s="204" t="s">
        <v>251</v>
      </c>
      <c r="H130" s="205">
        <v>1</v>
      </c>
      <c r="I130" s="206"/>
      <c r="J130" s="207">
        <f>ROUND(I130*H130,2)</f>
        <v>0</v>
      </c>
      <c r="K130" s="203" t="s">
        <v>19</v>
      </c>
      <c r="L130" s="43"/>
      <c r="M130" s="208" t="s">
        <v>19</v>
      </c>
      <c r="N130" s="209" t="s">
        <v>46</v>
      </c>
      <c r="O130" s="84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0">
        <f>S130*H130</f>
        <v>0</v>
      </c>
      <c r="U130" s="211" t="s">
        <v>19</v>
      </c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2" t="s">
        <v>252</v>
      </c>
      <c r="AT130" s="212" t="s">
        <v>149</v>
      </c>
      <c r="AU130" s="212" t="s">
        <v>81</v>
      </c>
      <c r="AY130" s="16" t="s">
        <v>148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6" t="s">
        <v>153</v>
      </c>
      <c r="BK130" s="213">
        <f>ROUND(I130*H130,2)</f>
        <v>0</v>
      </c>
      <c r="BL130" s="16" t="s">
        <v>252</v>
      </c>
      <c r="BM130" s="212" t="s">
        <v>504</v>
      </c>
    </row>
    <row r="131" s="2" customFormat="1">
      <c r="A131" s="37"/>
      <c r="B131" s="38"/>
      <c r="C131" s="39"/>
      <c r="D131" s="214" t="s">
        <v>155</v>
      </c>
      <c r="E131" s="39"/>
      <c r="F131" s="215" t="s">
        <v>280</v>
      </c>
      <c r="G131" s="39"/>
      <c r="H131" s="39"/>
      <c r="I131" s="216"/>
      <c r="J131" s="39"/>
      <c r="K131" s="39"/>
      <c r="L131" s="43"/>
      <c r="M131" s="217"/>
      <c r="N131" s="218"/>
      <c r="O131" s="84"/>
      <c r="P131" s="84"/>
      <c r="Q131" s="84"/>
      <c r="R131" s="84"/>
      <c r="S131" s="84"/>
      <c r="T131" s="84"/>
      <c r="U131" s="85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155</v>
      </c>
      <c r="AU131" s="16" t="s">
        <v>81</v>
      </c>
    </row>
    <row r="132" s="2" customFormat="1" ht="21.75" customHeight="1">
      <c r="A132" s="37"/>
      <c r="B132" s="38"/>
      <c r="C132" s="201" t="s">
        <v>258</v>
      </c>
      <c r="D132" s="201" t="s">
        <v>149</v>
      </c>
      <c r="E132" s="202" t="s">
        <v>294</v>
      </c>
      <c r="F132" s="203" t="s">
        <v>284</v>
      </c>
      <c r="G132" s="204" t="s">
        <v>251</v>
      </c>
      <c r="H132" s="205">
        <v>1</v>
      </c>
      <c r="I132" s="206"/>
      <c r="J132" s="207">
        <f>ROUND(I132*H132,2)</f>
        <v>0</v>
      </c>
      <c r="K132" s="203" t="s">
        <v>19</v>
      </c>
      <c r="L132" s="43"/>
      <c r="M132" s="208" t="s">
        <v>19</v>
      </c>
      <c r="N132" s="209" t="s">
        <v>46</v>
      </c>
      <c r="O132" s="84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0">
        <f>S132*H132</f>
        <v>0</v>
      </c>
      <c r="U132" s="211" t="s">
        <v>19</v>
      </c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2" t="s">
        <v>252</v>
      </c>
      <c r="AT132" s="212" t="s">
        <v>149</v>
      </c>
      <c r="AU132" s="212" t="s">
        <v>81</v>
      </c>
      <c r="AY132" s="16" t="s">
        <v>148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6" t="s">
        <v>153</v>
      </c>
      <c r="BK132" s="213">
        <f>ROUND(I132*H132,2)</f>
        <v>0</v>
      </c>
      <c r="BL132" s="16" t="s">
        <v>252</v>
      </c>
      <c r="BM132" s="212" t="s">
        <v>505</v>
      </c>
    </row>
    <row r="133" s="2" customFormat="1">
      <c r="A133" s="37"/>
      <c r="B133" s="38"/>
      <c r="C133" s="39"/>
      <c r="D133" s="214" t="s">
        <v>155</v>
      </c>
      <c r="E133" s="39"/>
      <c r="F133" s="215" t="s">
        <v>284</v>
      </c>
      <c r="G133" s="39"/>
      <c r="H133" s="39"/>
      <c r="I133" s="216"/>
      <c r="J133" s="39"/>
      <c r="K133" s="39"/>
      <c r="L133" s="43"/>
      <c r="M133" s="217"/>
      <c r="N133" s="218"/>
      <c r="O133" s="84"/>
      <c r="P133" s="84"/>
      <c r="Q133" s="84"/>
      <c r="R133" s="84"/>
      <c r="S133" s="84"/>
      <c r="T133" s="84"/>
      <c r="U133" s="85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155</v>
      </c>
      <c r="AU133" s="16" t="s">
        <v>81</v>
      </c>
    </row>
    <row r="134" s="2" customFormat="1" ht="24.15" customHeight="1">
      <c r="A134" s="37"/>
      <c r="B134" s="38"/>
      <c r="C134" s="201" t="s">
        <v>262</v>
      </c>
      <c r="D134" s="201" t="s">
        <v>149</v>
      </c>
      <c r="E134" s="202" t="s">
        <v>298</v>
      </c>
      <c r="F134" s="203" t="s">
        <v>288</v>
      </c>
      <c r="G134" s="204" t="s">
        <v>251</v>
      </c>
      <c r="H134" s="205">
        <v>1</v>
      </c>
      <c r="I134" s="206"/>
      <c r="J134" s="207">
        <f>ROUND(I134*H134,2)</f>
        <v>0</v>
      </c>
      <c r="K134" s="203" t="s">
        <v>19</v>
      </c>
      <c r="L134" s="43"/>
      <c r="M134" s="208" t="s">
        <v>19</v>
      </c>
      <c r="N134" s="209" t="s">
        <v>46</v>
      </c>
      <c r="O134" s="84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0">
        <f>S134*H134</f>
        <v>0</v>
      </c>
      <c r="U134" s="211" t="s">
        <v>19</v>
      </c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2" t="s">
        <v>252</v>
      </c>
      <c r="AT134" s="212" t="s">
        <v>149</v>
      </c>
      <c r="AU134" s="212" t="s">
        <v>81</v>
      </c>
      <c r="AY134" s="16" t="s">
        <v>148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6" t="s">
        <v>153</v>
      </c>
      <c r="BK134" s="213">
        <f>ROUND(I134*H134,2)</f>
        <v>0</v>
      </c>
      <c r="BL134" s="16" t="s">
        <v>252</v>
      </c>
      <c r="BM134" s="212" t="s">
        <v>506</v>
      </c>
    </row>
    <row r="135" s="2" customFormat="1">
      <c r="A135" s="37"/>
      <c r="B135" s="38"/>
      <c r="C135" s="39"/>
      <c r="D135" s="214" t="s">
        <v>155</v>
      </c>
      <c r="E135" s="39"/>
      <c r="F135" s="215" t="s">
        <v>288</v>
      </c>
      <c r="G135" s="39"/>
      <c r="H135" s="39"/>
      <c r="I135" s="216"/>
      <c r="J135" s="39"/>
      <c r="K135" s="39"/>
      <c r="L135" s="43"/>
      <c r="M135" s="217"/>
      <c r="N135" s="218"/>
      <c r="O135" s="84"/>
      <c r="P135" s="84"/>
      <c r="Q135" s="84"/>
      <c r="R135" s="84"/>
      <c r="S135" s="84"/>
      <c r="T135" s="84"/>
      <c r="U135" s="85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155</v>
      </c>
      <c r="AU135" s="16" t="s">
        <v>81</v>
      </c>
    </row>
    <row r="136" s="2" customFormat="1" ht="16.5" customHeight="1">
      <c r="A136" s="37"/>
      <c r="B136" s="38"/>
      <c r="C136" s="201" t="s">
        <v>266</v>
      </c>
      <c r="D136" s="201" t="s">
        <v>149</v>
      </c>
      <c r="E136" s="202" t="s">
        <v>302</v>
      </c>
      <c r="F136" s="203" t="s">
        <v>292</v>
      </c>
      <c r="G136" s="204" t="s">
        <v>251</v>
      </c>
      <c r="H136" s="205">
        <v>1</v>
      </c>
      <c r="I136" s="206"/>
      <c r="J136" s="207">
        <f>ROUND(I136*H136,2)</f>
        <v>0</v>
      </c>
      <c r="K136" s="203" t="s">
        <v>19</v>
      </c>
      <c r="L136" s="43"/>
      <c r="M136" s="208" t="s">
        <v>19</v>
      </c>
      <c r="N136" s="209" t="s">
        <v>46</v>
      </c>
      <c r="O136" s="84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0">
        <f>S136*H136</f>
        <v>0</v>
      </c>
      <c r="U136" s="211" t="s">
        <v>19</v>
      </c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2" t="s">
        <v>252</v>
      </c>
      <c r="AT136" s="212" t="s">
        <v>149</v>
      </c>
      <c r="AU136" s="212" t="s">
        <v>81</v>
      </c>
      <c r="AY136" s="16" t="s">
        <v>148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6" t="s">
        <v>153</v>
      </c>
      <c r="BK136" s="213">
        <f>ROUND(I136*H136,2)</f>
        <v>0</v>
      </c>
      <c r="BL136" s="16" t="s">
        <v>252</v>
      </c>
      <c r="BM136" s="212" t="s">
        <v>507</v>
      </c>
    </row>
    <row r="137" s="2" customFormat="1">
      <c r="A137" s="37"/>
      <c r="B137" s="38"/>
      <c r="C137" s="39"/>
      <c r="D137" s="214" t="s">
        <v>155</v>
      </c>
      <c r="E137" s="39"/>
      <c r="F137" s="215" t="s">
        <v>292</v>
      </c>
      <c r="G137" s="39"/>
      <c r="H137" s="39"/>
      <c r="I137" s="216"/>
      <c r="J137" s="39"/>
      <c r="K137" s="39"/>
      <c r="L137" s="43"/>
      <c r="M137" s="217"/>
      <c r="N137" s="218"/>
      <c r="O137" s="84"/>
      <c r="P137" s="84"/>
      <c r="Q137" s="84"/>
      <c r="R137" s="84"/>
      <c r="S137" s="84"/>
      <c r="T137" s="84"/>
      <c r="U137" s="85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155</v>
      </c>
      <c r="AU137" s="16" t="s">
        <v>81</v>
      </c>
    </row>
    <row r="138" s="2" customFormat="1" ht="16.5" customHeight="1">
      <c r="A138" s="37"/>
      <c r="B138" s="38"/>
      <c r="C138" s="201" t="s">
        <v>270</v>
      </c>
      <c r="D138" s="201" t="s">
        <v>149</v>
      </c>
      <c r="E138" s="202" t="s">
        <v>306</v>
      </c>
      <c r="F138" s="203" t="s">
        <v>295</v>
      </c>
      <c r="G138" s="204" t="s">
        <v>251</v>
      </c>
      <c r="H138" s="205">
        <v>1</v>
      </c>
      <c r="I138" s="206"/>
      <c r="J138" s="207">
        <f>ROUND(I138*H138,2)</f>
        <v>0</v>
      </c>
      <c r="K138" s="203" t="s">
        <v>19</v>
      </c>
      <c r="L138" s="43"/>
      <c r="M138" s="208" t="s">
        <v>19</v>
      </c>
      <c r="N138" s="209" t="s">
        <v>46</v>
      </c>
      <c r="O138" s="84"/>
      <c r="P138" s="210">
        <f>O138*H138</f>
        <v>0</v>
      </c>
      <c r="Q138" s="210">
        <v>0</v>
      </c>
      <c r="R138" s="210">
        <f>Q138*H138</f>
        <v>0</v>
      </c>
      <c r="S138" s="210">
        <v>0</v>
      </c>
      <c r="T138" s="210">
        <f>S138*H138</f>
        <v>0</v>
      </c>
      <c r="U138" s="211" t="s">
        <v>19</v>
      </c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2" t="s">
        <v>252</v>
      </c>
      <c r="AT138" s="212" t="s">
        <v>149</v>
      </c>
      <c r="AU138" s="212" t="s">
        <v>81</v>
      </c>
      <c r="AY138" s="16" t="s">
        <v>148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16" t="s">
        <v>153</v>
      </c>
      <c r="BK138" s="213">
        <f>ROUND(I138*H138,2)</f>
        <v>0</v>
      </c>
      <c r="BL138" s="16" t="s">
        <v>252</v>
      </c>
      <c r="BM138" s="212" t="s">
        <v>508</v>
      </c>
    </row>
    <row r="139" s="2" customFormat="1">
      <c r="A139" s="37"/>
      <c r="B139" s="38"/>
      <c r="C139" s="39"/>
      <c r="D139" s="214" t="s">
        <v>155</v>
      </c>
      <c r="E139" s="39"/>
      <c r="F139" s="215" t="s">
        <v>295</v>
      </c>
      <c r="G139" s="39"/>
      <c r="H139" s="39"/>
      <c r="I139" s="216"/>
      <c r="J139" s="39"/>
      <c r="K139" s="39"/>
      <c r="L139" s="43"/>
      <c r="M139" s="217"/>
      <c r="N139" s="218"/>
      <c r="O139" s="84"/>
      <c r="P139" s="84"/>
      <c r="Q139" s="84"/>
      <c r="R139" s="84"/>
      <c r="S139" s="84"/>
      <c r="T139" s="84"/>
      <c r="U139" s="85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155</v>
      </c>
      <c r="AU139" s="16" t="s">
        <v>81</v>
      </c>
    </row>
    <row r="140" s="2" customFormat="1" ht="16.5" customHeight="1">
      <c r="A140" s="37"/>
      <c r="B140" s="38"/>
      <c r="C140" s="201" t="s">
        <v>274</v>
      </c>
      <c r="D140" s="201" t="s">
        <v>149</v>
      </c>
      <c r="E140" s="202" t="s">
        <v>375</v>
      </c>
      <c r="F140" s="203" t="s">
        <v>299</v>
      </c>
      <c r="G140" s="204" t="s">
        <v>251</v>
      </c>
      <c r="H140" s="205">
        <v>1</v>
      </c>
      <c r="I140" s="206"/>
      <c r="J140" s="207">
        <f>ROUND(I140*H140,2)</f>
        <v>0</v>
      </c>
      <c r="K140" s="203" t="s">
        <v>19</v>
      </c>
      <c r="L140" s="43"/>
      <c r="M140" s="208" t="s">
        <v>19</v>
      </c>
      <c r="N140" s="209" t="s">
        <v>46</v>
      </c>
      <c r="O140" s="84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0">
        <f>S140*H140</f>
        <v>0</v>
      </c>
      <c r="U140" s="211" t="s">
        <v>19</v>
      </c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2" t="s">
        <v>252</v>
      </c>
      <c r="AT140" s="212" t="s">
        <v>149</v>
      </c>
      <c r="AU140" s="212" t="s">
        <v>81</v>
      </c>
      <c r="AY140" s="16" t="s">
        <v>148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16" t="s">
        <v>153</v>
      </c>
      <c r="BK140" s="213">
        <f>ROUND(I140*H140,2)</f>
        <v>0</v>
      </c>
      <c r="BL140" s="16" t="s">
        <v>252</v>
      </c>
      <c r="BM140" s="212" t="s">
        <v>509</v>
      </c>
    </row>
    <row r="141" s="2" customFormat="1">
      <c r="A141" s="37"/>
      <c r="B141" s="38"/>
      <c r="C141" s="39"/>
      <c r="D141" s="214" t="s">
        <v>155</v>
      </c>
      <c r="E141" s="39"/>
      <c r="F141" s="215" t="s">
        <v>299</v>
      </c>
      <c r="G141" s="39"/>
      <c r="H141" s="39"/>
      <c r="I141" s="216"/>
      <c r="J141" s="39"/>
      <c r="K141" s="39"/>
      <c r="L141" s="43"/>
      <c r="M141" s="217"/>
      <c r="N141" s="218"/>
      <c r="O141" s="84"/>
      <c r="P141" s="84"/>
      <c r="Q141" s="84"/>
      <c r="R141" s="84"/>
      <c r="S141" s="84"/>
      <c r="T141" s="84"/>
      <c r="U141" s="85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155</v>
      </c>
      <c r="AU141" s="16" t="s">
        <v>81</v>
      </c>
    </row>
    <row r="142" s="2" customFormat="1" ht="33" customHeight="1">
      <c r="A142" s="37"/>
      <c r="B142" s="38"/>
      <c r="C142" s="201" t="s">
        <v>278</v>
      </c>
      <c r="D142" s="201" t="s">
        <v>149</v>
      </c>
      <c r="E142" s="202" t="s">
        <v>377</v>
      </c>
      <c r="F142" s="203" t="s">
        <v>303</v>
      </c>
      <c r="G142" s="204" t="s">
        <v>251</v>
      </c>
      <c r="H142" s="205">
        <v>1</v>
      </c>
      <c r="I142" s="206"/>
      <c r="J142" s="207">
        <f>ROUND(I142*H142,2)</f>
        <v>0</v>
      </c>
      <c r="K142" s="203" t="s">
        <v>19</v>
      </c>
      <c r="L142" s="43"/>
      <c r="M142" s="208" t="s">
        <v>19</v>
      </c>
      <c r="N142" s="209" t="s">
        <v>46</v>
      </c>
      <c r="O142" s="84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0">
        <f>S142*H142</f>
        <v>0</v>
      </c>
      <c r="U142" s="211" t="s">
        <v>19</v>
      </c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2" t="s">
        <v>252</v>
      </c>
      <c r="AT142" s="212" t="s">
        <v>149</v>
      </c>
      <c r="AU142" s="212" t="s">
        <v>81</v>
      </c>
      <c r="AY142" s="16" t="s">
        <v>148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6" t="s">
        <v>153</v>
      </c>
      <c r="BK142" s="213">
        <f>ROUND(I142*H142,2)</f>
        <v>0</v>
      </c>
      <c r="BL142" s="16" t="s">
        <v>252</v>
      </c>
      <c r="BM142" s="212" t="s">
        <v>510</v>
      </c>
    </row>
    <row r="143" s="2" customFormat="1">
      <c r="A143" s="37"/>
      <c r="B143" s="38"/>
      <c r="C143" s="39"/>
      <c r="D143" s="214" t="s">
        <v>155</v>
      </c>
      <c r="E143" s="39"/>
      <c r="F143" s="215" t="s">
        <v>303</v>
      </c>
      <c r="G143" s="39"/>
      <c r="H143" s="39"/>
      <c r="I143" s="216"/>
      <c r="J143" s="39"/>
      <c r="K143" s="39"/>
      <c r="L143" s="43"/>
      <c r="M143" s="217"/>
      <c r="N143" s="218"/>
      <c r="O143" s="84"/>
      <c r="P143" s="84"/>
      <c r="Q143" s="84"/>
      <c r="R143" s="84"/>
      <c r="S143" s="84"/>
      <c r="T143" s="84"/>
      <c r="U143" s="85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155</v>
      </c>
      <c r="AU143" s="16" t="s">
        <v>81</v>
      </c>
    </row>
    <row r="144" s="2" customFormat="1" ht="16.5" customHeight="1">
      <c r="A144" s="37"/>
      <c r="B144" s="38"/>
      <c r="C144" s="201" t="s">
        <v>282</v>
      </c>
      <c r="D144" s="201" t="s">
        <v>149</v>
      </c>
      <c r="E144" s="202" t="s">
        <v>511</v>
      </c>
      <c r="F144" s="203" t="s">
        <v>307</v>
      </c>
      <c r="G144" s="204" t="s">
        <v>251</v>
      </c>
      <c r="H144" s="205">
        <v>1</v>
      </c>
      <c r="I144" s="206"/>
      <c r="J144" s="207">
        <f>ROUND(I144*H144,2)</f>
        <v>0</v>
      </c>
      <c r="K144" s="203" t="s">
        <v>19</v>
      </c>
      <c r="L144" s="43"/>
      <c r="M144" s="208" t="s">
        <v>19</v>
      </c>
      <c r="N144" s="209" t="s">
        <v>46</v>
      </c>
      <c r="O144" s="84"/>
      <c r="P144" s="210">
        <f>O144*H144</f>
        <v>0</v>
      </c>
      <c r="Q144" s="210">
        <v>0</v>
      </c>
      <c r="R144" s="210">
        <f>Q144*H144</f>
        <v>0</v>
      </c>
      <c r="S144" s="210">
        <v>0</v>
      </c>
      <c r="T144" s="210">
        <f>S144*H144</f>
        <v>0</v>
      </c>
      <c r="U144" s="211" t="s">
        <v>19</v>
      </c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2" t="s">
        <v>252</v>
      </c>
      <c r="AT144" s="212" t="s">
        <v>149</v>
      </c>
      <c r="AU144" s="212" t="s">
        <v>81</v>
      </c>
      <c r="AY144" s="16" t="s">
        <v>148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16" t="s">
        <v>153</v>
      </c>
      <c r="BK144" s="213">
        <f>ROUND(I144*H144,2)</f>
        <v>0</v>
      </c>
      <c r="BL144" s="16" t="s">
        <v>252</v>
      </c>
      <c r="BM144" s="212" t="s">
        <v>512</v>
      </c>
    </row>
    <row r="145" s="2" customFormat="1">
      <c r="A145" s="37"/>
      <c r="B145" s="38"/>
      <c r="C145" s="39"/>
      <c r="D145" s="214" t="s">
        <v>155</v>
      </c>
      <c r="E145" s="39"/>
      <c r="F145" s="215" t="s">
        <v>307</v>
      </c>
      <c r="G145" s="39"/>
      <c r="H145" s="39"/>
      <c r="I145" s="216"/>
      <c r="J145" s="39"/>
      <c r="K145" s="39"/>
      <c r="L145" s="43"/>
      <c r="M145" s="253"/>
      <c r="N145" s="254"/>
      <c r="O145" s="255"/>
      <c r="P145" s="255"/>
      <c r="Q145" s="255"/>
      <c r="R145" s="255"/>
      <c r="S145" s="255"/>
      <c r="T145" s="255"/>
      <c r="U145" s="256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155</v>
      </c>
      <c r="AU145" s="16" t="s">
        <v>81</v>
      </c>
    </row>
    <row r="146" s="2" customFormat="1" ht="6.96" customHeight="1">
      <c r="A146" s="37"/>
      <c r="B146" s="59"/>
      <c r="C146" s="60"/>
      <c r="D146" s="60"/>
      <c r="E146" s="60"/>
      <c r="F146" s="60"/>
      <c r="G146" s="60"/>
      <c r="H146" s="60"/>
      <c r="I146" s="60"/>
      <c r="J146" s="60"/>
      <c r="K146" s="60"/>
      <c r="L146" s="43"/>
      <c r="M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</sheetData>
  <sheetProtection sheet="1" autoFilter="0" formatColumns="0" formatRows="0" objects="1" scenarios="1" spinCount="100000" saltValue="0xYhrwcNJ7/5JuxXLvqgWrcHh7CR5ts1OZILq/GpvgQCy8GDLZstO3VsiF3FKw4Li/WULwPIjC7ETadUUGvHmQ==" hashValue="NATsuUv6oCExHv+hqSGDGumRvhN1RxUyudn6aPQ8582iM+5P4B8jC9PQPj2ZRqoZHolBHvsWUvwrxZSlnr/0Kw==" algorithmName="SHA-512" password="CC35"/>
  <autoFilter ref="C82:K14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104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83</v>
      </c>
    </row>
    <row r="4" s="1" customFormat="1" ht="24.96" customHeight="1">
      <c r="B4" s="19"/>
      <c r="D4" s="130" t="s">
        <v>119</v>
      </c>
      <c r="L4" s="19"/>
      <c r="M4" s="131" t="s">
        <v>10</v>
      </c>
      <c r="AT4" s="16" t="s">
        <v>35</v>
      </c>
    </row>
    <row r="5" s="1" customFormat="1" ht="6.96" customHeight="1">
      <c r="B5" s="19"/>
      <c r="L5" s="19"/>
    </row>
    <row r="6" s="1" customFormat="1" ht="12" customHeight="1">
      <c r="B6" s="19"/>
      <c r="D6" s="132" t="s">
        <v>16</v>
      </c>
      <c r="L6" s="19"/>
    </row>
    <row r="7" s="1" customFormat="1" ht="16.5" customHeight="1">
      <c r="B7" s="19"/>
      <c r="E7" s="133" t="str">
        <f>'Rekapitulace stavby'!K6</f>
        <v>PTÚ Pardubice, Z3, zřízení přípojek pro náhradní zdroje</v>
      </c>
      <c r="F7" s="132"/>
      <c r="G7" s="132"/>
      <c r="H7" s="132"/>
      <c r="L7" s="19"/>
    </row>
    <row r="8" s="2" customFormat="1" ht="12" customHeight="1">
      <c r="A8" s="37"/>
      <c r="B8" s="43"/>
      <c r="C8" s="37"/>
      <c r="D8" s="132" t="s">
        <v>120</v>
      </c>
      <c r="E8" s="37"/>
      <c r="F8" s="37"/>
      <c r="G8" s="37"/>
      <c r="H8" s="37"/>
      <c r="I8" s="37"/>
      <c r="J8" s="37"/>
      <c r="K8" s="37"/>
      <c r="L8" s="13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5" t="s">
        <v>513</v>
      </c>
      <c r="F9" s="37"/>
      <c r="G9" s="37"/>
      <c r="H9" s="37"/>
      <c r="I9" s="37"/>
      <c r="J9" s="37"/>
      <c r="K9" s="37"/>
      <c r="L9" s="13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2" t="s">
        <v>18</v>
      </c>
      <c r="E11" s="37"/>
      <c r="F11" s="136" t="s">
        <v>19</v>
      </c>
      <c r="G11" s="37"/>
      <c r="H11" s="37"/>
      <c r="I11" s="132" t="s">
        <v>20</v>
      </c>
      <c r="J11" s="136" t="s">
        <v>19</v>
      </c>
      <c r="K11" s="37"/>
      <c r="L11" s="13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2" t="s">
        <v>21</v>
      </c>
      <c r="E12" s="37"/>
      <c r="F12" s="136" t="s">
        <v>22</v>
      </c>
      <c r="G12" s="37"/>
      <c r="H12" s="37"/>
      <c r="I12" s="132" t="s">
        <v>23</v>
      </c>
      <c r="J12" s="137" t="str">
        <f>'Rekapitulace stavby'!AN8</f>
        <v>2.5.2025</v>
      </c>
      <c r="K12" s="37"/>
      <c r="L12" s="13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2" t="s">
        <v>25</v>
      </c>
      <c r="E14" s="37"/>
      <c r="F14" s="37"/>
      <c r="G14" s="37"/>
      <c r="H14" s="37"/>
      <c r="I14" s="132" t="s">
        <v>26</v>
      </c>
      <c r="J14" s="136" t="s">
        <v>27</v>
      </c>
      <c r="K14" s="37"/>
      <c r="L14" s="13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6" t="s">
        <v>28</v>
      </c>
      <c r="F15" s="37"/>
      <c r="G15" s="37"/>
      <c r="H15" s="37"/>
      <c r="I15" s="132" t="s">
        <v>29</v>
      </c>
      <c r="J15" s="136" t="s">
        <v>30</v>
      </c>
      <c r="K15" s="37"/>
      <c r="L15" s="13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2" t="s">
        <v>31</v>
      </c>
      <c r="E17" s="37"/>
      <c r="F17" s="37"/>
      <c r="G17" s="37"/>
      <c r="H17" s="37"/>
      <c r="I17" s="132" t="s">
        <v>26</v>
      </c>
      <c r="J17" s="32" t="str">
        <f>'Rekapitulace stavby'!AN13</f>
        <v>Vyplň údaj</v>
      </c>
      <c r="K17" s="37"/>
      <c r="L17" s="13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6"/>
      <c r="G18" s="136"/>
      <c r="H18" s="136"/>
      <c r="I18" s="132" t="s">
        <v>29</v>
      </c>
      <c r="J18" s="32" t="str">
        <f>'Rekapitulace stavby'!AN14</f>
        <v>Vyplň údaj</v>
      </c>
      <c r="K18" s="37"/>
      <c r="L18" s="13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2" t="s">
        <v>33</v>
      </c>
      <c r="E20" s="37"/>
      <c r="F20" s="37"/>
      <c r="G20" s="37"/>
      <c r="H20" s="37"/>
      <c r="I20" s="132" t="s">
        <v>26</v>
      </c>
      <c r="J20" s="136" t="s">
        <v>19</v>
      </c>
      <c r="K20" s="37"/>
      <c r="L20" s="13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6" t="s">
        <v>34</v>
      </c>
      <c r="F21" s="37"/>
      <c r="G21" s="37"/>
      <c r="H21" s="37"/>
      <c r="I21" s="132" t="s">
        <v>29</v>
      </c>
      <c r="J21" s="136" t="s">
        <v>19</v>
      </c>
      <c r="K21" s="37"/>
      <c r="L21" s="13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2" t="s">
        <v>36</v>
      </c>
      <c r="E23" s="37"/>
      <c r="F23" s="37"/>
      <c r="G23" s="37"/>
      <c r="H23" s="37"/>
      <c r="I23" s="132" t="s">
        <v>26</v>
      </c>
      <c r="J23" s="136" t="s">
        <v>19</v>
      </c>
      <c r="K23" s="37"/>
      <c r="L23" s="13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6" t="s">
        <v>34</v>
      </c>
      <c r="F24" s="37"/>
      <c r="G24" s="37"/>
      <c r="H24" s="37"/>
      <c r="I24" s="132" t="s">
        <v>29</v>
      </c>
      <c r="J24" s="136" t="s">
        <v>19</v>
      </c>
      <c r="K24" s="37"/>
      <c r="L24" s="13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2" t="s">
        <v>37</v>
      </c>
      <c r="E26" s="37"/>
      <c r="F26" s="37"/>
      <c r="G26" s="37"/>
      <c r="H26" s="37"/>
      <c r="I26" s="37"/>
      <c r="J26" s="37"/>
      <c r="K26" s="37"/>
      <c r="L26" s="13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13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3" t="s">
        <v>39</v>
      </c>
      <c r="E30" s="37"/>
      <c r="F30" s="37"/>
      <c r="G30" s="37"/>
      <c r="H30" s="37"/>
      <c r="I30" s="37"/>
      <c r="J30" s="144">
        <f>ROUND(J82, 2)</f>
        <v>0</v>
      </c>
      <c r="K30" s="37"/>
      <c r="L30" s="13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2"/>
      <c r="E31" s="142"/>
      <c r="F31" s="142"/>
      <c r="G31" s="142"/>
      <c r="H31" s="142"/>
      <c r="I31" s="142"/>
      <c r="J31" s="142"/>
      <c r="K31" s="142"/>
      <c r="L31" s="13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5" t="s">
        <v>41</v>
      </c>
      <c r="G32" s="37"/>
      <c r="H32" s="37"/>
      <c r="I32" s="145" t="s">
        <v>40</v>
      </c>
      <c r="J32" s="145" t="s">
        <v>42</v>
      </c>
      <c r="K32" s="37"/>
      <c r="L32" s="13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6" t="s">
        <v>43</v>
      </c>
      <c r="E33" s="132" t="s">
        <v>44</v>
      </c>
      <c r="F33" s="147">
        <f>ROUND((SUM(BE82:BE133)),  2)</f>
        <v>0</v>
      </c>
      <c r="G33" s="37"/>
      <c r="H33" s="37"/>
      <c r="I33" s="148">
        <v>0.20999999999999999</v>
      </c>
      <c r="J33" s="147">
        <f>ROUND(((SUM(BE82:BE133))*I33),  2)</f>
        <v>0</v>
      </c>
      <c r="K33" s="37"/>
      <c r="L33" s="13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2" t="s">
        <v>45</v>
      </c>
      <c r="F34" s="147">
        <f>ROUND((SUM(BF82:BF133)),  2)</f>
        <v>0</v>
      </c>
      <c r="G34" s="37"/>
      <c r="H34" s="37"/>
      <c r="I34" s="148">
        <v>0.12</v>
      </c>
      <c r="J34" s="147">
        <f>ROUND(((SUM(BF82:BF133))*I34),  2)</f>
        <v>0</v>
      </c>
      <c r="K34" s="37"/>
      <c r="L34" s="13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32" t="s">
        <v>43</v>
      </c>
      <c r="E35" s="132" t="s">
        <v>46</v>
      </c>
      <c r="F35" s="147">
        <f>ROUND((SUM(BG82:BG133)),  2)</f>
        <v>0</v>
      </c>
      <c r="G35" s="37"/>
      <c r="H35" s="37"/>
      <c r="I35" s="148">
        <v>0.20999999999999999</v>
      </c>
      <c r="J35" s="147">
        <f>0</f>
        <v>0</v>
      </c>
      <c r="K35" s="37"/>
      <c r="L35" s="13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2" t="s">
        <v>47</v>
      </c>
      <c r="F36" s="147">
        <f>ROUND((SUM(BH82:BH133)),  2)</f>
        <v>0</v>
      </c>
      <c r="G36" s="37"/>
      <c r="H36" s="37"/>
      <c r="I36" s="148">
        <v>0.12</v>
      </c>
      <c r="J36" s="147">
        <f>0</f>
        <v>0</v>
      </c>
      <c r="K36" s="37"/>
      <c r="L36" s="13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2" t="s">
        <v>48</v>
      </c>
      <c r="F37" s="147">
        <f>ROUND((SUM(BI82:BI133)),  2)</f>
        <v>0</v>
      </c>
      <c r="G37" s="37"/>
      <c r="H37" s="37"/>
      <c r="I37" s="148">
        <v>0</v>
      </c>
      <c r="J37" s="147">
        <f>0</f>
        <v>0</v>
      </c>
      <c r="K37" s="37"/>
      <c r="L37" s="13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122</v>
      </c>
      <c r="D45" s="39"/>
      <c r="E45" s="39"/>
      <c r="F45" s="39"/>
      <c r="G45" s="39"/>
      <c r="H45" s="39"/>
      <c r="I45" s="39"/>
      <c r="J45" s="39"/>
      <c r="K45" s="39"/>
      <c r="L45" s="134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60" t="str">
        <f>E7</f>
        <v>PTÚ Pardubice, Z3, zřízení přípojek pro náhradní zdroje</v>
      </c>
      <c r="F48" s="31"/>
      <c r="G48" s="31"/>
      <c r="H48" s="31"/>
      <c r="I48" s="39"/>
      <c r="J48" s="39"/>
      <c r="K48" s="39"/>
      <c r="L48" s="13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120</v>
      </c>
      <c r="D49" s="39"/>
      <c r="E49" s="39"/>
      <c r="F49" s="39"/>
      <c r="G49" s="39"/>
      <c r="H49" s="39"/>
      <c r="I49" s="39"/>
      <c r="J49" s="39"/>
      <c r="K49" s="39"/>
      <c r="L49" s="13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9" t="str">
        <f>E9</f>
        <v>08 - VD Kostomlátky</v>
      </c>
      <c r="F50" s="39"/>
      <c r="G50" s="39"/>
      <c r="H50" s="39"/>
      <c r="I50" s="39"/>
      <c r="J50" s="39"/>
      <c r="K50" s="39"/>
      <c r="L50" s="13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4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PTÚ Pardubice</v>
      </c>
      <c r="G52" s="39"/>
      <c r="H52" s="39"/>
      <c r="I52" s="31" t="s">
        <v>23</v>
      </c>
      <c r="J52" s="72" t="str">
        <f>IF(J12="","",J12)</f>
        <v>2.5.2025</v>
      </c>
      <c r="K52" s="39"/>
      <c r="L52" s="13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Povodí Labe, státní podnik</v>
      </c>
      <c r="G54" s="39"/>
      <c r="H54" s="39"/>
      <c r="I54" s="31" t="s">
        <v>33</v>
      </c>
      <c r="J54" s="35" t="str">
        <f>E21</f>
        <v xml:space="preserve"> </v>
      </c>
      <c r="K54" s="39"/>
      <c r="L54" s="13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 xml:space="preserve"> </v>
      </c>
      <c r="K55" s="39"/>
      <c r="L55" s="13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1" t="s">
        <v>123</v>
      </c>
      <c r="D57" s="162"/>
      <c r="E57" s="162"/>
      <c r="F57" s="162"/>
      <c r="G57" s="162"/>
      <c r="H57" s="162"/>
      <c r="I57" s="162"/>
      <c r="J57" s="163" t="s">
        <v>124</v>
      </c>
      <c r="K57" s="162"/>
      <c r="L57" s="13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4" t="s">
        <v>71</v>
      </c>
      <c r="D59" s="39"/>
      <c r="E59" s="39"/>
      <c r="F59" s="39"/>
      <c r="G59" s="39"/>
      <c r="H59" s="39"/>
      <c r="I59" s="39"/>
      <c r="J59" s="102">
        <f>J82</f>
        <v>0</v>
      </c>
      <c r="K59" s="39"/>
      <c r="L59" s="13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125</v>
      </c>
    </row>
    <row r="60" hidden="1" s="9" customFormat="1" ht="24.96" customHeight="1">
      <c r="A60" s="9"/>
      <c r="B60" s="165"/>
      <c r="C60" s="166"/>
      <c r="D60" s="167" t="s">
        <v>126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9" customFormat="1" ht="24.96" customHeight="1">
      <c r="A61" s="9"/>
      <c r="B61" s="165"/>
      <c r="C61" s="166"/>
      <c r="D61" s="167" t="s">
        <v>129</v>
      </c>
      <c r="E61" s="168"/>
      <c r="F61" s="168"/>
      <c r="G61" s="168"/>
      <c r="H61" s="168"/>
      <c r="I61" s="168"/>
      <c r="J61" s="169">
        <f>J88</f>
        <v>0</v>
      </c>
      <c r="K61" s="166"/>
      <c r="L61" s="17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hidden="1" s="9" customFormat="1" ht="24.96" customHeight="1">
      <c r="A62" s="9"/>
      <c r="B62" s="165"/>
      <c r="C62" s="166"/>
      <c r="D62" s="167" t="s">
        <v>131</v>
      </c>
      <c r="E62" s="168"/>
      <c r="F62" s="168"/>
      <c r="G62" s="168"/>
      <c r="H62" s="168"/>
      <c r="I62" s="168"/>
      <c r="J62" s="169">
        <f>J97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2" customFormat="1" ht="21.84" customHeight="1">
      <c r="A63" s="37"/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13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 s="2" customFormat="1" ht="6.96" customHeight="1">
      <c r="A64" s="37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/>
    <row r="66" hidden="1"/>
    <row r="67" hidden="1"/>
    <row r="68" s="2" customFormat="1" ht="6.96" customHeight="1">
      <c r="A68" s="37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24.96" customHeight="1">
      <c r="A69" s="37"/>
      <c r="B69" s="38"/>
      <c r="C69" s="22" t="s">
        <v>132</v>
      </c>
      <c r="D69" s="39"/>
      <c r="E69" s="39"/>
      <c r="F69" s="39"/>
      <c r="G69" s="39"/>
      <c r="H69" s="39"/>
      <c r="I69" s="39"/>
      <c r="J69" s="39"/>
      <c r="K69" s="39"/>
      <c r="L69" s="134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3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16</v>
      </c>
      <c r="D71" s="39"/>
      <c r="E71" s="39"/>
      <c r="F71" s="39"/>
      <c r="G71" s="39"/>
      <c r="H71" s="39"/>
      <c r="I71" s="39"/>
      <c r="J71" s="39"/>
      <c r="K71" s="39"/>
      <c r="L71" s="13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160" t="str">
        <f>E7</f>
        <v>PTÚ Pardubice, Z3, zřízení přípojek pro náhradní zdroje</v>
      </c>
      <c r="F72" s="31"/>
      <c r="G72" s="31"/>
      <c r="H72" s="31"/>
      <c r="I72" s="39"/>
      <c r="J72" s="39"/>
      <c r="K72" s="39"/>
      <c r="L72" s="13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120</v>
      </c>
      <c r="D73" s="39"/>
      <c r="E73" s="39"/>
      <c r="F73" s="39"/>
      <c r="G73" s="39"/>
      <c r="H73" s="39"/>
      <c r="I73" s="39"/>
      <c r="J73" s="39"/>
      <c r="K73" s="39"/>
      <c r="L73" s="13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69" t="str">
        <f>E9</f>
        <v>08 - VD Kostomlátky</v>
      </c>
      <c r="F74" s="39"/>
      <c r="G74" s="39"/>
      <c r="H74" s="39"/>
      <c r="I74" s="39"/>
      <c r="J74" s="39"/>
      <c r="K74" s="39"/>
      <c r="L74" s="13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21</v>
      </c>
      <c r="D76" s="39"/>
      <c r="E76" s="39"/>
      <c r="F76" s="26" t="str">
        <f>F12</f>
        <v xml:space="preserve"> PTÚ Pardubice</v>
      </c>
      <c r="G76" s="39"/>
      <c r="H76" s="39"/>
      <c r="I76" s="31" t="s">
        <v>23</v>
      </c>
      <c r="J76" s="72" t="str">
        <f>IF(J12="","",J12)</f>
        <v>2.5.2025</v>
      </c>
      <c r="K76" s="39"/>
      <c r="L76" s="13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25</v>
      </c>
      <c r="D78" s="39"/>
      <c r="E78" s="39"/>
      <c r="F78" s="26" t="str">
        <f>E15</f>
        <v>Povodí Labe, státní podnik</v>
      </c>
      <c r="G78" s="39"/>
      <c r="H78" s="39"/>
      <c r="I78" s="31" t="s">
        <v>33</v>
      </c>
      <c r="J78" s="35" t="str">
        <f>E21</f>
        <v xml:space="preserve"> </v>
      </c>
      <c r="K78" s="39"/>
      <c r="L78" s="13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31</v>
      </c>
      <c r="D79" s="39"/>
      <c r="E79" s="39"/>
      <c r="F79" s="26" t="str">
        <f>IF(E18="","",E18)</f>
        <v>Vyplň údaj</v>
      </c>
      <c r="G79" s="39"/>
      <c r="H79" s="39"/>
      <c r="I79" s="31" t="s">
        <v>36</v>
      </c>
      <c r="J79" s="35" t="str">
        <f>E24</f>
        <v xml:space="preserve"> </v>
      </c>
      <c r="K79" s="39"/>
      <c r="L79" s="13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0.32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11" customFormat="1" ht="29.28" customHeight="1">
      <c r="A81" s="177"/>
      <c r="B81" s="178"/>
      <c r="C81" s="179" t="s">
        <v>133</v>
      </c>
      <c r="D81" s="180" t="s">
        <v>58</v>
      </c>
      <c r="E81" s="180" t="s">
        <v>54</v>
      </c>
      <c r="F81" s="180" t="s">
        <v>55</v>
      </c>
      <c r="G81" s="180" t="s">
        <v>134</v>
      </c>
      <c r="H81" s="180" t="s">
        <v>135</v>
      </c>
      <c r="I81" s="180" t="s">
        <v>136</v>
      </c>
      <c r="J81" s="180" t="s">
        <v>124</v>
      </c>
      <c r="K81" s="181" t="s">
        <v>137</v>
      </c>
      <c r="L81" s="182"/>
      <c r="M81" s="92" t="s">
        <v>19</v>
      </c>
      <c r="N81" s="93" t="s">
        <v>43</v>
      </c>
      <c r="O81" s="93" t="s">
        <v>138</v>
      </c>
      <c r="P81" s="93" t="s">
        <v>139</v>
      </c>
      <c r="Q81" s="93" t="s">
        <v>140</v>
      </c>
      <c r="R81" s="93" t="s">
        <v>141</v>
      </c>
      <c r="S81" s="93" t="s">
        <v>142</v>
      </c>
      <c r="T81" s="93" t="s">
        <v>143</v>
      </c>
      <c r="U81" s="94" t="s">
        <v>144</v>
      </c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7"/>
      <c r="B82" s="38"/>
      <c r="C82" s="99" t="s">
        <v>145</v>
      </c>
      <c r="D82" s="39"/>
      <c r="E82" s="39"/>
      <c r="F82" s="39"/>
      <c r="G82" s="39"/>
      <c r="H82" s="39"/>
      <c r="I82" s="39"/>
      <c r="J82" s="183">
        <f>BK82</f>
        <v>0</v>
      </c>
      <c r="K82" s="39"/>
      <c r="L82" s="43"/>
      <c r="M82" s="95"/>
      <c r="N82" s="184"/>
      <c r="O82" s="96"/>
      <c r="P82" s="185">
        <f>P83+P88+P97</f>
        <v>0</v>
      </c>
      <c r="Q82" s="96"/>
      <c r="R82" s="185">
        <f>R83+R88+R97</f>
        <v>0</v>
      </c>
      <c r="S82" s="96"/>
      <c r="T82" s="185">
        <f>T83+T88+T97</f>
        <v>0</v>
      </c>
      <c r="U82" s="9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T82" s="16" t="s">
        <v>72</v>
      </c>
      <c r="AU82" s="16" t="s">
        <v>125</v>
      </c>
      <c r="BK82" s="186">
        <f>BK83+BK88+BK97</f>
        <v>0</v>
      </c>
    </row>
    <row r="83" s="12" customFormat="1" ht="25.92" customHeight="1">
      <c r="A83" s="12"/>
      <c r="B83" s="187"/>
      <c r="C83" s="188"/>
      <c r="D83" s="189" t="s">
        <v>72</v>
      </c>
      <c r="E83" s="190" t="s">
        <v>146</v>
      </c>
      <c r="F83" s="190" t="s">
        <v>147</v>
      </c>
      <c r="G83" s="188"/>
      <c r="H83" s="188"/>
      <c r="I83" s="191"/>
      <c r="J83" s="192">
        <f>BK83</f>
        <v>0</v>
      </c>
      <c r="K83" s="188"/>
      <c r="L83" s="193"/>
      <c r="M83" s="194"/>
      <c r="N83" s="195"/>
      <c r="O83" s="195"/>
      <c r="P83" s="196">
        <f>SUM(P84:P87)</f>
        <v>0</v>
      </c>
      <c r="Q83" s="195"/>
      <c r="R83" s="196">
        <f>SUM(R84:R87)</f>
        <v>0</v>
      </c>
      <c r="S83" s="195"/>
      <c r="T83" s="196">
        <f>SUM(T84:T87)</f>
        <v>0</v>
      </c>
      <c r="U83" s="197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8" t="s">
        <v>81</v>
      </c>
      <c r="AT83" s="199" t="s">
        <v>72</v>
      </c>
      <c r="AU83" s="199" t="s">
        <v>73</v>
      </c>
      <c r="AY83" s="198" t="s">
        <v>148</v>
      </c>
      <c r="BK83" s="200">
        <f>SUM(BK84:BK87)</f>
        <v>0</v>
      </c>
    </row>
    <row r="84" s="2" customFormat="1" ht="24.15" customHeight="1">
      <c r="A84" s="37"/>
      <c r="B84" s="38"/>
      <c r="C84" s="201" t="s">
        <v>81</v>
      </c>
      <c r="D84" s="201" t="s">
        <v>149</v>
      </c>
      <c r="E84" s="202" t="s">
        <v>150</v>
      </c>
      <c r="F84" s="203" t="s">
        <v>151</v>
      </c>
      <c r="G84" s="204" t="s">
        <v>152</v>
      </c>
      <c r="H84" s="205">
        <v>1</v>
      </c>
      <c r="I84" s="206"/>
      <c r="J84" s="207">
        <f>ROUND(I84*H84,2)</f>
        <v>0</v>
      </c>
      <c r="K84" s="203" t="s">
        <v>19</v>
      </c>
      <c r="L84" s="43"/>
      <c r="M84" s="208" t="s">
        <v>19</v>
      </c>
      <c r="N84" s="209" t="s">
        <v>46</v>
      </c>
      <c r="O84" s="84"/>
      <c r="P84" s="210">
        <f>O84*H84</f>
        <v>0</v>
      </c>
      <c r="Q84" s="210">
        <v>0</v>
      </c>
      <c r="R84" s="210">
        <f>Q84*H84</f>
        <v>0</v>
      </c>
      <c r="S84" s="210">
        <v>0</v>
      </c>
      <c r="T84" s="210">
        <f>S84*H84</f>
        <v>0</v>
      </c>
      <c r="U84" s="211" t="s">
        <v>19</v>
      </c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12" t="s">
        <v>153</v>
      </c>
      <c r="AT84" s="212" t="s">
        <v>149</v>
      </c>
      <c r="AU84" s="212" t="s">
        <v>81</v>
      </c>
      <c r="AY84" s="16" t="s">
        <v>148</v>
      </c>
      <c r="BE84" s="213">
        <f>IF(N84="základní",J84,0)</f>
        <v>0</v>
      </c>
      <c r="BF84" s="213">
        <f>IF(N84="snížená",J84,0)</f>
        <v>0</v>
      </c>
      <c r="BG84" s="213">
        <f>IF(N84="zákl. přenesená",J84,0)</f>
        <v>0</v>
      </c>
      <c r="BH84" s="213">
        <f>IF(N84="sníž. přenesená",J84,0)</f>
        <v>0</v>
      </c>
      <c r="BI84" s="213">
        <f>IF(N84="nulová",J84,0)</f>
        <v>0</v>
      </c>
      <c r="BJ84" s="16" t="s">
        <v>153</v>
      </c>
      <c r="BK84" s="213">
        <f>ROUND(I84*H84,2)</f>
        <v>0</v>
      </c>
      <c r="BL84" s="16" t="s">
        <v>153</v>
      </c>
      <c r="BM84" s="212" t="s">
        <v>514</v>
      </c>
    </row>
    <row r="85" s="2" customFormat="1">
      <c r="A85" s="37"/>
      <c r="B85" s="38"/>
      <c r="C85" s="39"/>
      <c r="D85" s="214" t="s">
        <v>155</v>
      </c>
      <c r="E85" s="39"/>
      <c r="F85" s="215" t="s">
        <v>151</v>
      </c>
      <c r="G85" s="39"/>
      <c r="H85" s="39"/>
      <c r="I85" s="216"/>
      <c r="J85" s="39"/>
      <c r="K85" s="39"/>
      <c r="L85" s="43"/>
      <c r="M85" s="217"/>
      <c r="N85" s="218"/>
      <c r="O85" s="84"/>
      <c r="P85" s="84"/>
      <c r="Q85" s="84"/>
      <c r="R85" s="84"/>
      <c r="S85" s="84"/>
      <c r="T85" s="84"/>
      <c r="U85" s="85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155</v>
      </c>
      <c r="AU85" s="16" t="s">
        <v>81</v>
      </c>
    </row>
    <row r="86" s="2" customFormat="1" ht="55.5" customHeight="1">
      <c r="A86" s="37"/>
      <c r="B86" s="38"/>
      <c r="C86" s="201" t="s">
        <v>83</v>
      </c>
      <c r="D86" s="201" t="s">
        <v>149</v>
      </c>
      <c r="E86" s="202" t="s">
        <v>156</v>
      </c>
      <c r="F86" s="203" t="s">
        <v>157</v>
      </c>
      <c r="G86" s="204" t="s">
        <v>152</v>
      </c>
      <c r="H86" s="205">
        <v>1</v>
      </c>
      <c r="I86" s="206"/>
      <c r="J86" s="207">
        <f>ROUND(I86*H86,2)</f>
        <v>0</v>
      </c>
      <c r="K86" s="203" t="s">
        <v>19</v>
      </c>
      <c r="L86" s="43"/>
      <c r="M86" s="208" t="s">
        <v>19</v>
      </c>
      <c r="N86" s="209" t="s">
        <v>46</v>
      </c>
      <c r="O86" s="84"/>
      <c r="P86" s="210">
        <f>O86*H86</f>
        <v>0</v>
      </c>
      <c r="Q86" s="210">
        <v>0</v>
      </c>
      <c r="R86" s="210">
        <f>Q86*H86</f>
        <v>0</v>
      </c>
      <c r="S86" s="210">
        <v>0</v>
      </c>
      <c r="T86" s="210">
        <f>S86*H86</f>
        <v>0</v>
      </c>
      <c r="U86" s="211" t="s">
        <v>19</v>
      </c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12" t="s">
        <v>153</v>
      </c>
      <c r="AT86" s="212" t="s">
        <v>149</v>
      </c>
      <c r="AU86" s="212" t="s">
        <v>81</v>
      </c>
      <c r="AY86" s="16" t="s">
        <v>148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16" t="s">
        <v>153</v>
      </c>
      <c r="BK86" s="213">
        <f>ROUND(I86*H86,2)</f>
        <v>0</v>
      </c>
      <c r="BL86" s="16" t="s">
        <v>153</v>
      </c>
      <c r="BM86" s="212" t="s">
        <v>515</v>
      </c>
    </row>
    <row r="87" s="2" customFormat="1">
      <c r="A87" s="37"/>
      <c r="B87" s="38"/>
      <c r="C87" s="39"/>
      <c r="D87" s="214" t="s">
        <v>155</v>
      </c>
      <c r="E87" s="39"/>
      <c r="F87" s="215" t="s">
        <v>157</v>
      </c>
      <c r="G87" s="39"/>
      <c r="H87" s="39"/>
      <c r="I87" s="216"/>
      <c r="J87" s="39"/>
      <c r="K87" s="39"/>
      <c r="L87" s="43"/>
      <c r="M87" s="217"/>
      <c r="N87" s="218"/>
      <c r="O87" s="84"/>
      <c r="P87" s="84"/>
      <c r="Q87" s="84"/>
      <c r="R87" s="84"/>
      <c r="S87" s="84"/>
      <c r="T87" s="84"/>
      <c r="U87" s="85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155</v>
      </c>
      <c r="AU87" s="16" t="s">
        <v>81</v>
      </c>
    </row>
    <row r="88" s="12" customFormat="1" ht="25.92" customHeight="1">
      <c r="A88" s="12"/>
      <c r="B88" s="187"/>
      <c r="C88" s="188"/>
      <c r="D88" s="189" t="s">
        <v>72</v>
      </c>
      <c r="E88" s="190" t="s">
        <v>186</v>
      </c>
      <c r="F88" s="190" t="s">
        <v>187</v>
      </c>
      <c r="G88" s="188"/>
      <c r="H88" s="188"/>
      <c r="I88" s="191"/>
      <c r="J88" s="192">
        <f>BK88</f>
        <v>0</v>
      </c>
      <c r="K88" s="188"/>
      <c r="L88" s="193"/>
      <c r="M88" s="194"/>
      <c r="N88" s="195"/>
      <c r="O88" s="195"/>
      <c r="P88" s="196">
        <f>SUM(P89:P96)</f>
        <v>0</v>
      </c>
      <c r="Q88" s="195"/>
      <c r="R88" s="196">
        <f>SUM(R89:R96)</f>
        <v>0</v>
      </c>
      <c r="S88" s="195"/>
      <c r="T88" s="196">
        <f>SUM(T89:T96)</f>
        <v>0</v>
      </c>
      <c r="U88" s="197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8" t="s">
        <v>83</v>
      </c>
      <c r="AT88" s="199" t="s">
        <v>72</v>
      </c>
      <c r="AU88" s="199" t="s">
        <v>73</v>
      </c>
      <c r="AY88" s="198" t="s">
        <v>148</v>
      </c>
      <c r="BK88" s="200">
        <f>SUM(BK89:BK96)</f>
        <v>0</v>
      </c>
    </row>
    <row r="89" s="2" customFormat="1" ht="24.15" customHeight="1">
      <c r="A89" s="37"/>
      <c r="B89" s="38"/>
      <c r="C89" s="201" t="s">
        <v>159</v>
      </c>
      <c r="D89" s="201" t="s">
        <v>149</v>
      </c>
      <c r="E89" s="202" t="s">
        <v>188</v>
      </c>
      <c r="F89" s="203" t="s">
        <v>189</v>
      </c>
      <c r="G89" s="204" t="s">
        <v>173</v>
      </c>
      <c r="H89" s="205">
        <v>30</v>
      </c>
      <c r="I89" s="206"/>
      <c r="J89" s="207">
        <f>ROUND(I89*H89,2)</f>
        <v>0</v>
      </c>
      <c r="K89" s="203" t="s">
        <v>19</v>
      </c>
      <c r="L89" s="43"/>
      <c r="M89" s="208" t="s">
        <v>19</v>
      </c>
      <c r="N89" s="209" t="s">
        <v>46</v>
      </c>
      <c r="O89" s="84"/>
      <c r="P89" s="210">
        <f>O89*H89</f>
        <v>0</v>
      </c>
      <c r="Q89" s="210">
        <v>0</v>
      </c>
      <c r="R89" s="210">
        <f>Q89*H89</f>
        <v>0</v>
      </c>
      <c r="S89" s="210">
        <v>0</v>
      </c>
      <c r="T89" s="210">
        <f>S89*H89</f>
        <v>0</v>
      </c>
      <c r="U89" s="211" t="s">
        <v>19</v>
      </c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2" t="s">
        <v>190</v>
      </c>
      <c r="AT89" s="212" t="s">
        <v>149</v>
      </c>
      <c r="AU89" s="212" t="s">
        <v>81</v>
      </c>
      <c r="AY89" s="16" t="s">
        <v>148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6" t="s">
        <v>153</v>
      </c>
      <c r="BK89" s="213">
        <f>ROUND(I89*H89,2)</f>
        <v>0</v>
      </c>
      <c r="BL89" s="16" t="s">
        <v>190</v>
      </c>
      <c r="BM89" s="212" t="s">
        <v>516</v>
      </c>
    </row>
    <row r="90" s="2" customFormat="1">
      <c r="A90" s="37"/>
      <c r="B90" s="38"/>
      <c r="C90" s="39"/>
      <c r="D90" s="214" t="s">
        <v>155</v>
      </c>
      <c r="E90" s="39"/>
      <c r="F90" s="215" t="s">
        <v>189</v>
      </c>
      <c r="G90" s="39"/>
      <c r="H90" s="39"/>
      <c r="I90" s="216"/>
      <c r="J90" s="39"/>
      <c r="K90" s="39"/>
      <c r="L90" s="43"/>
      <c r="M90" s="217"/>
      <c r="N90" s="218"/>
      <c r="O90" s="84"/>
      <c r="P90" s="84"/>
      <c r="Q90" s="84"/>
      <c r="R90" s="84"/>
      <c r="S90" s="84"/>
      <c r="T90" s="84"/>
      <c r="U90" s="85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155</v>
      </c>
      <c r="AU90" s="16" t="s">
        <v>81</v>
      </c>
    </row>
    <row r="91" s="2" customFormat="1" ht="24.15" customHeight="1">
      <c r="A91" s="37"/>
      <c r="B91" s="38"/>
      <c r="C91" s="221" t="s">
        <v>153</v>
      </c>
      <c r="D91" s="221" t="s">
        <v>165</v>
      </c>
      <c r="E91" s="222" t="s">
        <v>193</v>
      </c>
      <c r="F91" s="223" t="s">
        <v>194</v>
      </c>
      <c r="G91" s="224" t="s">
        <v>173</v>
      </c>
      <c r="H91" s="225">
        <v>25</v>
      </c>
      <c r="I91" s="226"/>
      <c r="J91" s="227">
        <f>ROUND(I91*H91,2)</f>
        <v>0</v>
      </c>
      <c r="K91" s="223" t="s">
        <v>19</v>
      </c>
      <c r="L91" s="228"/>
      <c r="M91" s="229" t="s">
        <v>19</v>
      </c>
      <c r="N91" s="230" t="s">
        <v>46</v>
      </c>
      <c r="O91" s="84"/>
      <c r="P91" s="210">
        <f>O91*H91</f>
        <v>0</v>
      </c>
      <c r="Q91" s="210">
        <v>0</v>
      </c>
      <c r="R91" s="210">
        <f>Q91*H91</f>
        <v>0</v>
      </c>
      <c r="S91" s="210">
        <v>0</v>
      </c>
      <c r="T91" s="210">
        <f>S91*H91</f>
        <v>0</v>
      </c>
      <c r="U91" s="211" t="s">
        <v>19</v>
      </c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2" t="s">
        <v>195</v>
      </c>
      <c r="AT91" s="212" t="s">
        <v>165</v>
      </c>
      <c r="AU91" s="212" t="s">
        <v>81</v>
      </c>
      <c r="AY91" s="16" t="s">
        <v>148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6" t="s">
        <v>153</v>
      </c>
      <c r="BK91" s="213">
        <f>ROUND(I91*H91,2)</f>
        <v>0</v>
      </c>
      <c r="BL91" s="16" t="s">
        <v>190</v>
      </c>
      <c r="BM91" s="212" t="s">
        <v>517</v>
      </c>
    </row>
    <row r="92" s="2" customFormat="1">
      <c r="A92" s="37"/>
      <c r="B92" s="38"/>
      <c r="C92" s="39"/>
      <c r="D92" s="214" t="s">
        <v>155</v>
      </c>
      <c r="E92" s="39"/>
      <c r="F92" s="215" t="s">
        <v>194</v>
      </c>
      <c r="G92" s="39"/>
      <c r="H92" s="39"/>
      <c r="I92" s="216"/>
      <c r="J92" s="39"/>
      <c r="K92" s="39"/>
      <c r="L92" s="43"/>
      <c r="M92" s="217"/>
      <c r="N92" s="218"/>
      <c r="O92" s="84"/>
      <c r="P92" s="84"/>
      <c r="Q92" s="84"/>
      <c r="R92" s="84"/>
      <c r="S92" s="84"/>
      <c r="T92" s="84"/>
      <c r="U92" s="85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155</v>
      </c>
      <c r="AU92" s="16" t="s">
        <v>81</v>
      </c>
    </row>
    <row r="93" s="2" customFormat="1" ht="24.15" customHeight="1">
      <c r="A93" s="37"/>
      <c r="B93" s="38"/>
      <c r="C93" s="221" t="s">
        <v>170</v>
      </c>
      <c r="D93" s="221" t="s">
        <v>165</v>
      </c>
      <c r="E93" s="222" t="s">
        <v>518</v>
      </c>
      <c r="F93" s="223" t="s">
        <v>519</v>
      </c>
      <c r="G93" s="224" t="s">
        <v>173</v>
      </c>
      <c r="H93" s="225">
        <v>5</v>
      </c>
      <c r="I93" s="226"/>
      <c r="J93" s="227">
        <f>ROUND(I93*H93,2)</f>
        <v>0</v>
      </c>
      <c r="K93" s="223" t="s">
        <v>19</v>
      </c>
      <c r="L93" s="228"/>
      <c r="M93" s="229" t="s">
        <v>19</v>
      </c>
      <c r="N93" s="230" t="s">
        <v>46</v>
      </c>
      <c r="O93" s="84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0">
        <f>S93*H93</f>
        <v>0</v>
      </c>
      <c r="U93" s="211" t="s">
        <v>19</v>
      </c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2" t="s">
        <v>195</v>
      </c>
      <c r="AT93" s="212" t="s">
        <v>165</v>
      </c>
      <c r="AU93" s="212" t="s">
        <v>81</v>
      </c>
      <c r="AY93" s="16" t="s">
        <v>148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6" t="s">
        <v>153</v>
      </c>
      <c r="BK93" s="213">
        <f>ROUND(I93*H93,2)</f>
        <v>0</v>
      </c>
      <c r="BL93" s="16" t="s">
        <v>190</v>
      </c>
      <c r="BM93" s="212" t="s">
        <v>520</v>
      </c>
    </row>
    <row r="94" s="2" customFormat="1">
      <c r="A94" s="37"/>
      <c r="B94" s="38"/>
      <c r="C94" s="39"/>
      <c r="D94" s="214" t="s">
        <v>155</v>
      </c>
      <c r="E94" s="39"/>
      <c r="F94" s="215" t="s">
        <v>519</v>
      </c>
      <c r="G94" s="39"/>
      <c r="H94" s="39"/>
      <c r="I94" s="216"/>
      <c r="J94" s="39"/>
      <c r="K94" s="39"/>
      <c r="L94" s="43"/>
      <c r="M94" s="217"/>
      <c r="N94" s="218"/>
      <c r="O94" s="84"/>
      <c r="P94" s="84"/>
      <c r="Q94" s="84"/>
      <c r="R94" s="84"/>
      <c r="S94" s="84"/>
      <c r="T94" s="84"/>
      <c r="U94" s="85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155</v>
      </c>
      <c r="AU94" s="16" t="s">
        <v>81</v>
      </c>
    </row>
    <row r="95" s="2" customFormat="1" ht="16.5" customHeight="1">
      <c r="A95" s="37"/>
      <c r="B95" s="38"/>
      <c r="C95" s="201" t="s">
        <v>175</v>
      </c>
      <c r="D95" s="201" t="s">
        <v>149</v>
      </c>
      <c r="E95" s="202" t="s">
        <v>197</v>
      </c>
      <c r="F95" s="203" t="s">
        <v>385</v>
      </c>
      <c r="G95" s="204" t="s">
        <v>163</v>
      </c>
      <c r="H95" s="205">
        <v>1</v>
      </c>
      <c r="I95" s="206"/>
      <c r="J95" s="207">
        <f>ROUND(I95*H95,2)</f>
        <v>0</v>
      </c>
      <c r="K95" s="203" t="s">
        <v>19</v>
      </c>
      <c r="L95" s="43"/>
      <c r="M95" s="208" t="s">
        <v>19</v>
      </c>
      <c r="N95" s="209" t="s">
        <v>46</v>
      </c>
      <c r="O95" s="84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0">
        <f>S95*H95</f>
        <v>0</v>
      </c>
      <c r="U95" s="211" t="s">
        <v>19</v>
      </c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2" t="s">
        <v>190</v>
      </c>
      <c r="AT95" s="212" t="s">
        <v>149</v>
      </c>
      <c r="AU95" s="212" t="s">
        <v>81</v>
      </c>
      <c r="AY95" s="16" t="s">
        <v>148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6" t="s">
        <v>153</v>
      </c>
      <c r="BK95" s="213">
        <f>ROUND(I95*H95,2)</f>
        <v>0</v>
      </c>
      <c r="BL95" s="16" t="s">
        <v>190</v>
      </c>
      <c r="BM95" s="212" t="s">
        <v>521</v>
      </c>
    </row>
    <row r="96" s="2" customFormat="1">
      <c r="A96" s="37"/>
      <c r="B96" s="38"/>
      <c r="C96" s="39"/>
      <c r="D96" s="214" t="s">
        <v>155</v>
      </c>
      <c r="E96" s="39"/>
      <c r="F96" s="215" t="s">
        <v>385</v>
      </c>
      <c r="G96" s="39"/>
      <c r="H96" s="39"/>
      <c r="I96" s="216"/>
      <c r="J96" s="39"/>
      <c r="K96" s="39"/>
      <c r="L96" s="43"/>
      <c r="M96" s="217"/>
      <c r="N96" s="218"/>
      <c r="O96" s="84"/>
      <c r="P96" s="84"/>
      <c r="Q96" s="84"/>
      <c r="R96" s="84"/>
      <c r="S96" s="84"/>
      <c r="T96" s="84"/>
      <c r="U96" s="85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155</v>
      </c>
      <c r="AU96" s="16" t="s">
        <v>81</v>
      </c>
    </row>
    <row r="97" s="12" customFormat="1" ht="25.92" customHeight="1">
      <c r="A97" s="12"/>
      <c r="B97" s="187"/>
      <c r="C97" s="188"/>
      <c r="D97" s="189" t="s">
        <v>72</v>
      </c>
      <c r="E97" s="190" t="s">
        <v>247</v>
      </c>
      <c r="F97" s="190" t="s">
        <v>248</v>
      </c>
      <c r="G97" s="188"/>
      <c r="H97" s="188"/>
      <c r="I97" s="191"/>
      <c r="J97" s="192">
        <f>BK97</f>
        <v>0</v>
      </c>
      <c r="K97" s="188"/>
      <c r="L97" s="193"/>
      <c r="M97" s="194"/>
      <c r="N97" s="195"/>
      <c r="O97" s="195"/>
      <c r="P97" s="196">
        <f>SUM(P98:P133)</f>
        <v>0</v>
      </c>
      <c r="Q97" s="195"/>
      <c r="R97" s="196">
        <f>SUM(R98:R133)</f>
        <v>0</v>
      </c>
      <c r="S97" s="195"/>
      <c r="T97" s="196">
        <f>SUM(T98:T133)</f>
        <v>0</v>
      </c>
      <c r="U97" s="197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8" t="s">
        <v>153</v>
      </c>
      <c r="AT97" s="199" t="s">
        <v>72</v>
      </c>
      <c r="AU97" s="199" t="s">
        <v>73</v>
      </c>
      <c r="AY97" s="198" t="s">
        <v>148</v>
      </c>
      <c r="BK97" s="200">
        <f>SUM(BK98:BK133)</f>
        <v>0</v>
      </c>
    </row>
    <row r="98" s="2" customFormat="1" ht="16.5" customHeight="1">
      <c r="A98" s="37"/>
      <c r="B98" s="38"/>
      <c r="C98" s="201" t="s">
        <v>181</v>
      </c>
      <c r="D98" s="201" t="s">
        <v>149</v>
      </c>
      <c r="E98" s="202" t="s">
        <v>522</v>
      </c>
      <c r="F98" s="203" t="s">
        <v>523</v>
      </c>
      <c r="G98" s="204" t="s">
        <v>163</v>
      </c>
      <c r="H98" s="205">
        <v>1</v>
      </c>
      <c r="I98" s="206"/>
      <c r="J98" s="207">
        <f>ROUND(I98*H98,2)</f>
        <v>0</v>
      </c>
      <c r="K98" s="203" t="s">
        <v>19</v>
      </c>
      <c r="L98" s="43"/>
      <c r="M98" s="208" t="s">
        <v>19</v>
      </c>
      <c r="N98" s="209" t="s">
        <v>46</v>
      </c>
      <c r="O98" s="84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0">
        <f>S98*H98</f>
        <v>0</v>
      </c>
      <c r="U98" s="211" t="s">
        <v>19</v>
      </c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2" t="s">
        <v>252</v>
      </c>
      <c r="AT98" s="212" t="s">
        <v>149</v>
      </c>
      <c r="AU98" s="212" t="s">
        <v>81</v>
      </c>
      <c r="AY98" s="16" t="s">
        <v>148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6" t="s">
        <v>153</v>
      </c>
      <c r="BK98" s="213">
        <f>ROUND(I98*H98,2)</f>
        <v>0</v>
      </c>
      <c r="BL98" s="16" t="s">
        <v>252</v>
      </c>
      <c r="BM98" s="212" t="s">
        <v>524</v>
      </c>
    </row>
    <row r="99" s="2" customFormat="1">
      <c r="A99" s="37"/>
      <c r="B99" s="38"/>
      <c r="C99" s="39"/>
      <c r="D99" s="214" t="s">
        <v>155</v>
      </c>
      <c r="E99" s="39"/>
      <c r="F99" s="215" t="s">
        <v>523</v>
      </c>
      <c r="G99" s="39"/>
      <c r="H99" s="39"/>
      <c r="I99" s="216"/>
      <c r="J99" s="39"/>
      <c r="K99" s="39"/>
      <c r="L99" s="43"/>
      <c r="M99" s="217"/>
      <c r="N99" s="218"/>
      <c r="O99" s="84"/>
      <c r="P99" s="84"/>
      <c r="Q99" s="84"/>
      <c r="R99" s="84"/>
      <c r="S99" s="84"/>
      <c r="T99" s="84"/>
      <c r="U99" s="85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155</v>
      </c>
      <c r="AU99" s="16" t="s">
        <v>81</v>
      </c>
    </row>
    <row r="100" s="2" customFormat="1" ht="24.15" customHeight="1">
      <c r="A100" s="37"/>
      <c r="B100" s="38"/>
      <c r="C100" s="221" t="s">
        <v>168</v>
      </c>
      <c r="D100" s="221" t="s">
        <v>165</v>
      </c>
      <c r="E100" s="222" t="s">
        <v>525</v>
      </c>
      <c r="F100" s="223" t="s">
        <v>526</v>
      </c>
      <c r="G100" s="224" t="s">
        <v>163</v>
      </c>
      <c r="H100" s="225">
        <v>1</v>
      </c>
      <c r="I100" s="226"/>
      <c r="J100" s="227">
        <f>ROUND(I100*H100,2)</f>
        <v>0</v>
      </c>
      <c r="K100" s="223" t="s">
        <v>19</v>
      </c>
      <c r="L100" s="228"/>
      <c r="M100" s="229" t="s">
        <v>19</v>
      </c>
      <c r="N100" s="230" t="s">
        <v>46</v>
      </c>
      <c r="O100" s="84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0">
        <f>S100*H100</f>
        <v>0</v>
      </c>
      <c r="U100" s="211" t="s">
        <v>19</v>
      </c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2" t="s">
        <v>252</v>
      </c>
      <c r="AT100" s="212" t="s">
        <v>165</v>
      </c>
      <c r="AU100" s="212" t="s">
        <v>81</v>
      </c>
      <c r="AY100" s="16" t="s">
        <v>148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6" t="s">
        <v>153</v>
      </c>
      <c r="BK100" s="213">
        <f>ROUND(I100*H100,2)</f>
        <v>0</v>
      </c>
      <c r="BL100" s="16" t="s">
        <v>252</v>
      </c>
      <c r="BM100" s="212" t="s">
        <v>527</v>
      </c>
    </row>
    <row r="101" s="2" customFormat="1">
      <c r="A101" s="37"/>
      <c r="B101" s="38"/>
      <c r="C101" s="39"/>
      <c r="D101" s="214" t="s">
        <v>155</v>
      </c>
      <c r="E101" s="39"/>
      <c r="F101" s="215" t="s">
        <v>526</v>
      </c>
      <c r="G101" s="39"/>
      <c r="H101" s="39"/>
      <c r="I101" s="216"/>
      <c r="J101" s="39"/>
      <c r="K101" s="39"/>
      <c r="L101" s="43"/>
      <c r="M101" s="217"/>
      <c r="N101" s="218"/>
      <c r="O101" s="84"/>
      <c r="P101" s="84"/>
      <c r="Q101" s="84"/>
      <c r="R101" s="84"/>
      <c r="S101" s="84"/>
      <c r="T101" s="84"/>
      <c r="U101" s="85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155</v>
      </c>
      <c r="AU101" s="16" t="s">
        <v>81</v>
      </c>
    </row>
    <row r="102" s="2" customFormat="1" ht="16.5" customHeight="1">
      <c r="A102" s="37"/>
      <c r="B102" s="38"/>
      <c r="C102" s="201" t="s">
        <v>192</v>
      </c>
      <c r="D102" s="201" t="s">
        <v>149</v>
      </c>
      <c r="E102" s="202" t="s">
        <v>249</v>
      </c>
      <c r="F102" s="203" t="s">
        <v>486</v>
      </c>
      <c r="G102" s="204" t="s">
        <v>163</v>
      </c>
      <c r="H102" s="205">
        <v>5</v>
      </c>
      <c r="I102" s="206"/>
      <c r="J102" s="207">
        <f>ROUND(I102*H102,2)</f>
        <v>0</v>
      </c>
      <c r="K102" s="203" t="s">
        <v>19</v>
      </c>
      <c r="L102" s="43"/>
      <c r="M102" s="208" t="s">
        <v>19</v>
      </c>
      <c r="N102" s="209" t="s">
        <v>46</v>
      </c>
      <c r="O102" s="84"/>
      <c r="P102" s="210">
        <f>O102*H102</f>
        <v>0</v>
      </c>
      <c r="Q102" s="210">
        <v>0</v>
      </c>
      <c r="R102" s="210">
        <f>Q102*H102</f>
        <v>0</v>
      </c>
      <c r="S102" s="210">
        <v>0</v>
      </c>
      <c r="T102" s="210">
        <f>S102*H102</f>
        <v>0</v>
      </c>
      <c r="U102" s="211" t="s">
        <v>19</v>
      </c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2" t="s">
        <v>252</v>
      </c>
      <c r="AT102" s="212" t="s">
        <v>149</v>
      </c>
      <c r="AU102" s="212" t="s">
        <v>81</v>
      </c>
      <c r="AY102" s="16" t="s">
        <v>148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16" t="s">
        <v>153</v>
      </c>
      <c r="BK102" s="213">
        <f>ROUND(I102*H102,2)</f>
        <v>0</v>
      </c>
      <c r="BL102" s="16" t="s">
        <v>252</v>
      </c>
      <c r="BM102" s="212" t="s">
        <v>528</v>
      </c>
    </row>
    <row r="103" s="2" customFormat="1">
      <c r="A103" s="37"/>
      <c r="B103" s="38"/>
      <c r="C103" s="39"/>
      <c r="D103" s="214" t="s">
        <v>155</v>
      </c>
      <c r="E103" s="39"/>
      <c r="F103" s="215" t="s">
        <v>486</v>
      </c>
      <c r="G103" s="39"/>
      <c r="H103" s="39"/>
      <c r="I103" s="216"/>
      <c r="J103" s="39"/>
      <c r="K103" s="39"/>
      <c r="L103" s="43"/>
      <c r="M103" s="217"/>
      <c r="N103" s="218"/>
      <c r="O103" s="84"/>
      <c r="P103" s="84"/>
      <c r="Q103" s="84"/>
      <c r="R103" s="84"/>
      <c r="S103" s="84"/>
      <c r="T103" s="84"/>
      <c r="U103" s="85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155</v>
      </c>
      <c r="AU103" s="16" t="s">
        <v>81</v>
      </c>
    </row>
    <row r="104" s="2" customFormat="1" ht="33" customHeight="1">
      <c r="A104" s="37"/>
      <c r="B104" s="38"/>
      <c r="C104" s="201" t="s">
        <v>108</v>
      </c>
      <c r="D104" s="201" t="s">
        <v>149</v>
      </c>
      <c r="E104" s="202" t="s">
        <v>529</v>
      </c>
      <c r="F104" s="203" t="s">
        <v>530</v>
      </c>
      <c r="G104" s="204" t="s">
        <v>173</v>
      </c>
      <c r="H104" s="205">
        <v>6</v>
      </c>
      <c r="I104" s="206"/>
      <c r="J104" s="207">
        <f>ROUND(I104*H104,2)</f>
        <v>0</v>
      </c>
      <c r="K104" s="203" t="s">
        <v>19</v>
      </c>
      <c r="L104" s="43"/>
      <c r="M104" s="208" t="s">
        <v>19</v>
      </c>
      <c r="N104" s="209" t="s">
        <v>46</v>
      </c>
      <c r="O104" s="84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0">
        <f>S104*H104</f>
        <v>0</v>
      </c>
      <c r="U104" s="211" t="s">
        <v>19</v>
      </c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2" t="s">
        <v>252</v>
      </c>
      <c r="AT104" s="212" t="s">
        <v>149</v>
      </c>
      <c r="AU104" s="212" t="s">
        <v>81</v>
      </c>
      <c r="AY104" s="16" t="s">
        <v>148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6" t="s">
        <v>153</v>
      </c>
      <c r="BK104" s="213">
        <f>ROUND(I104*H104,2)</f>
        <v>0</v>
      </c>
      <c r="BL104" s="16" t="s">
        <v>252</v>
      </c>
      <c r="BM104" s="212" t="s">
        <v>531</v>
      </c>
    </row>
    <row r="105" s="2" customFormat="1">
      <c r="A105" s="37"/>
      <c r="B105" s="38"/>
      <c r="C105" s="39"/>
      <c r="D105" s="214" t="s">
        <v>155</v>
      </c>
      <c r="E105" s="39"/>
      <c r="F105" s="215" t="s">
        <v>530</v>
      </c>
      <c r="G105" s="39"/>
      <c r="H105" s="39"/>
      <c r="I105" s="216"/>
      <c r="J105" s="39"/>
      <c r="K105" s="39"/>
      <c r="L105" s="43"/>
      <c r="M105" s="217"/>
      <c r="N105" s="218"/>
      <c r="O105" s="84"/>
      <c r="P105" s="84"/>
      <c r="Q105" s="84"/>
      <c r="R105" s="84"/>
      <c r="S105" s="84"/>
      <c r="T105" s="84"/>
      <c r="U105" s="85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155</v>
      </c>
      <c r="AU105" s="16" t="s">
        <v>81</v>
      </c>
    </row>
    <row r="106" s="2" customFormat="1" ht="16.5" customHeight="1">
      <c r="A106" s="37"/>
      <c r="B106" s="38"/>
      <c r="C106" s="221" t="s">
        <v>111</v>
      </c>
      <c r="D106" s="221" t="s">
        <v>165</v>
      </c>
      <c r="E106" s="222" t="s">
        <v>491</v>
      </c>
      <c r="F106" s="223" t="s">
        <v>532</v>
      </c>
      <c r="G106" s="224" t="s">
        <v>173</v>
      </c>
      <c r="H106" s="225">
        <v>6</v>
      </c>
      <c r="I106" s="226"/>
      <c r="J106" s="227">
        <f>ROUND(I106*H106,2)</f>
        <v>0</v>
      </c>
      <c r="K106" s="223" t="s">
        <v>19</v>
      </c>
      <c r="L106" s="228"/>
      <c r="M106" s="229" t="s">
        <v>19</v>
      </c>
      <c r="N106" s="230" t="s">
        <v>46</v>
      </c>
      <c r="O106" s="84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0">
        <f>S106*H106</f>
        <v>0</v>
      </c>
      <c r="U106" s="211" t="s">
        <v>19</v>
      </c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2" t="s">
        <v>252</v>
      </c>
      <c r="AT106" s="212" t="s">
        <v>165</v>
      </c>
      <c r="AU106" s="212" t="s">
        <v>81</v>
      </c>
      <c r="AY106" s="16" t="s">
        <v>148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6" t="s">
        <v>153</v>
      </c>
      <c r="BK106" s="213">
        <f>ROUND(I106*H106,2)</f>
        <v>0</v>
      </c>
      <c r="BL106" s="16" t="s">
        <v>252</v>
      </c>
      <c r="BM106" s="212" t="s">
        <v>533</v>
      </c>
    </row>
    <row r="107" s="2" customFormat="1">
      <c r="A107" s="37"/>
      <c r="B107" s="38"/>
      <c r="C107" s="39"/>
      <c r="D107" s="214" t="s">
        <v>155</v>
      </c>
      <c r="E107" s="39"/>
      <c r="F107" s="215" t="s">
        <v>532</v>
      </c>
      <c r="G107" s="39"/>
      <c r="H107" s="39"/>
      <c r="I107" s="216"/>
      <c r="J107" s="39"/>
      <c r="K107" s="39"/>
      <c r="L107" s="43"/>
      <c r="M107" s="217"/>
      <c r="N107" s="218"/>
      <c r="O107" s="84"/>
      <c r="P107" s="84"/>
      <c r="Q107" s="84"/>
      <c r="R107" s="84"/>
      <c r="S107" s="84"/>
      <c r="T107" s="84"/>
      <c r="U107" s="85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155</v>
      </c>
      <c r="AU107" s="16" t="s">
        <v>81</v>
      </c>
    </row>
    <row r="108" s="2" customFormat="1" ht="55.5" customHeight="1">
      <c r="A108" s="37"/>
      <c r="B108" s="38"/>
      <c r="C108" s="201" t="s">
        <v>8</v>
      </c>
      <c r="D108" s="201" t="s">
        <v>149</v>
      </c>
      <c r="E108" s="202" t="s">
        <v>496</v>
      </c>
      <c r="F108" s="203" t="s">
        <v>497</v>
      </c>
      <c r="G108" s="204" t="s">
        <v>163</v>
      </c>
      <c r="H108" s="205">
        <v>1</v>
      </c>
      <c r="I108" s="206"/>
      <c r="J108" s="207">
        <f>ROUND(I108*H108,2)</f>
        <v>0</v>
      </c>
      <c r="K108" s="203" t="s">
        <v>19</v>
      </c>
      <c r="L108" s="43"/>
      <c r="M108" s="208" t="s">
        <v>19</v>
      </c>
      <c r="N108" s="209" t="s">
        <v>46</v>
      </c>
      <c r="O108" s="84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0">
        <f>S108*H108</f>
        <v>0</v>
      </c>
      <c r="U108" s="211" t="s">
        <v>19</v>
      </c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2" t="s">
        <v>252</v>
      </c>
      <c r="AT108" s="212" t="s">
        <v>149</v>
      </c>
      <c r="AU108" s="212" t="s">
        <v>81</v>
      </c>
      <c r="AY108" s="16" t="s">
        <v>148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6" t="s">
        <v>153</v>
      </c>
      <c r="BK108" s="213">
        <f>ROUND(I108*H108,2)</f>
        <v>0</v>
      </c>
      <c r="BL108" s="16" t="s">
        <v>252</v>
      </c>
      <c r="BM108" s="212" t="s">
        <v>534</v>
      </c>
    </row>
    <row r="109" s="2" customFormat="1">
      <c r="A109" s="37"/>
      <c r="B109" s="38"/>
      <c r="C109" s="39"/>
      <c r="D109" s="214" t="s">
        <v>155</v>
      </c>
      <c r="E109" s="39"/>
      <c r="F109" s="215" t="s">
        <v>497</v>
      </c>
      <c r="G109" s="39"/>
      <c r="H109" s="39"/>
      <c r="I109" s="216"/>
      <c r="J109" s="39"/>
      <c r="K109" s="39"/>
      <c r="L109" s="43"/>
      <c r="M109" s="217"/>
      <c r="N109" s="218"/>
      <c r="O109" s="84"/>
      <c r="P109" s="84"/>
      <c r="Q109" s="84"/>
      <c r="R109" s="84"/>
      <c r="S109" s="84"/>
      <c r="T109" s="84"/>
      <c r="U109" s="85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155</v>
      </c>
      <c r="AU109" s="16" t="s">
        <v>81</v>
      </c>
    </row>
    <row r="110" s="2" customFormat="1" ht="16.5" customHeight="1">
      <c r="A110" s="37"/>
      <c r="B110" s="38"/>
      <c r="C110" s="201" t="s">
        <v>210</v>
      </c>
      <c r="D110" s="201" t="s">
        <v>149</v>
      </c>
      <c r="E110" s="202" t="s">
        <v>263</v>
      </c>
      <c r="F110" s="203" t="s">
        <v>250</v>
      </c>
      <c r="G110" s="204" t="s">
        <v>251</v>
      </c>
      <c r="H110" s="205">
        <v>1</v>
      </c>
      <c r="I110" s="206"/>
      <c r="J110" s="207">
        <f>ROUND(I110*H110,2)</f>
        <v>0</v>
      </c>
      <c r="K110" s="203" t="s">
        <v>19</v>
      </c>
      <c r="L110" s="43"/>
      <c r="M110" s="208" t="s">
        <v>19</v>
      </c>
      <c r="N110" s="209" t="s">
        <v>46</v>
      </c>
      <c r="O110" s="84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0">
        <f>S110*H110</f>
        <v>0</v>
      </c>
      <c r="U110" s="211" t="s">
        <v>19</v>
      </c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2" t="s">
        <v>252</v>
      </c>
      <c r="AT110" s="212" t="s">
        <v>149</v>
      </c>
      <c r="AU110" s="212" t="s">
        <v>81</v>
      </c>
      <c r="AY110" s="16" t="s">
        <v>148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6" t="s">
        <v>153</v>
      </c>
      <c r="BK110" s="213">
        <f>ROUND(I110*H110,2)</f>
        <v>0</v>
      </c>
      <c r="BL110" s="16" t="s">
        <v>252</v>
      </c>
      <c r="BM110" s="212" t="s">
        <v>535</v>
      </c>
    </row>
    <row r="111" s="2" customFormat="1">
      <c r="A111" s="37"/>
      <c r="B111" s="38"/>
      <c r="C111" s="39"/>
      <c r="D111" s="214" t="s">
        <v>155</v>
      </c>
      <c r="E111" s="39"/>
      <c r="F111" s="215" t="s">
        <v>250</v>
      </c>
      <c r="G111" s="39"/>
      <c r="H111" s="39"/>
      <c r="I111" s="216"/>
      <c r="J111" s="39"/>
      <c r="K111" s="39"/>
      <c r="L111" s="43"/>
      <c r="M111" s="217"/>
      <c r="N111" s="218"/>
      <c r="O111" s="84"/>
      <c r="P111" s="84"/>
      <c r="Q111" s="84"/>
      <c r="R111" s="84"/>
      <c r="S111" s="84"/>
      <c r="T111" s="84"/>
      <c r="U111" s="85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155</v>
      </c>
      <c r="AU111" s="16" t="s">
        <v>81</v>
      </c>
    </row>
    <row r="112" s="2" customFormat="1" ht="16.5" customHeight="1">
      <c r="A112" s="37"/>
      <c r="B112" s="38"/>
      <c r="C112" s="201" t="s">
        <v>215</v>
      </c>
      <c r="D112" s="201" t="s">
        <v>149</v>
      </c>
      <c r="E112" s="202" t="s">
        <v>267</v>
      </c>
      <c r="F112" s="203" t="s">
        <v>272</v>
      </c>
      <c r="G112" s="204" t="s">
        <v>251</v>
      </c>
      <c r="H112" s="205">
        <v>1</v>
      </c>
      <c r="I112" s="206"/>
      <c r="J112" s="207">
        <f>ROUND(I112*H112,2)</f>
        <v>0</v>
      </c>
      <c r="K112" s="203" t="s">
        <v>19</v>
      </c>
      <c r="L112" s="43"/>
      <c r="M112" s="208" t="s">
        <v>19</v>
      </c>
      <c r="N112" s="209" t="s">
        <v>46</v>
      </c>
      <c r="O112" s="84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0">
        <f>S112*H112</f>
        <v>0</v>
      </c>
      <c r="U112" s="211" t="s">
        <v>19</v>
      </c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2" t="s">
        <v>252</v>
      </c>
      <c r="AT112" s="212" t="s">
        <v>149</v>
      </c>
      <c r="AU112" s="212" t="s">
        <v>81</v>
      </c>
      <c r="AY112" s="16" t="s">
        <v>148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6" t="s">
        <v>153</v>
      </c>
      <c r="BK112" s="213">
        <f>ROUND(I112*H112,2)</f>
        <v>0</v>
      </c>
      <c r="BL112" s="16" t="s">
        <v>252</v>
      </c>
      <c r="BM112" s="212" t="s">
        <v>536</v>
      </c>
    </row>
    <row r="113" s="2" customFormat="1">
      <c r="A113" s="37"/>
      <c r="B113" s="38"/>
      <c r="C113" s="39"/>
      <c r="D113" s="214" t="s">
        <v>155</v>
      </c>
      <c r="E113" s="39"/>
      <c r="F113" s="215" t="s">
        <v>272</v>
      </c>
      <c r="G113" s="39"/>
      <c r="H113" s="39"/>
      <c r="I113" s="216"/>
      <c r="J113" s="39"/>
      <c r="K113" s="39"/>
      <c r="L113" s="43"/>
      <c r="M113" s="217"/>
      <c r="N113" s="218"/>
      <c r="O113" s="84"/>
      <c r="P113" s="84"/>
      <c r="Q113" s="84"/>
      <c r="R113" s="84"/>
      <c r="S113" s="84"/>
      <c r="T113" s="84"/>
      <c r="U113" s="85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155</v>
      </c>
      <c r="AU113" s="16" t="s">
        <v>81</v>
      </c>
    </row>
    <row r="114" s="2" customFormat="1" ht="21.75" customHeight="1">
      <c r="A114" s="37"/>
      <c r="B114" s="38"/>
      <c r="C114" s="201" t="s">
        <v>219</v>
      </c>
      <c r="D114" s="201" t="s">
        <v>149</v>
      </c>
      <c r="E114" s="202" t="s">
        <v>271</v>
      </c>
      <c r="F114" s="203" t="s">
        <v>276</v>
      </c>
      <c r="G114" s="204" t="s">
        <v>251</v>
      </c>
      <c r="H114" s="205">
        <v>1</v>
      </c>
      <c r="I114" s="206"/>
      <c r="J114" s="207">
        <f>ROUND(I114*H114,2)</f>
        <v>0</v>
      </c>
      <c r="K114" s="203" t="s">
        <v>19</v>
      </c>
      <c r="L114" s="43"/>
      <c r="M114" s="208" t="s">
        <v>19</v>
      </c>
      <c r="N114" s="209" t="s">
        <v>46</v>
      </c>
      <c r="O114" s="84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0">
        <f>S114*H114</f>
        <v>0</v>
      </c>
      <c r="U114" s="211" t="s">
        <v>19</v>
      </c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2" t="s">
        <v>252</v>
      </c>
      <c r="AT114" s="212" t="s">
        <v>149</v>
      </c>
      <c r="AU114" s="212" t="s">
        <v>81</v>
      </c>
      <c r="AY114" s="16" t="s">
        <v>148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6" t="s">
        <v>153</v>
      </c>
      <c r="BK114" s="213">
        <f>ROUND(I114*H114,2)</f>
        <v>0</v>
      </c>
      <c r="BL114" s="16" t="s">
        <v>252</v>
      </c>
      <c r="BM114" s="212" t="s">
        <v>537</v>
      </c>
    </row>
    <row r="115" s="2" customFormat="1">
      <c r="A115" s="37"/>
      <c r="B115" s="38"/>
      <c r="C115" s="39"/>
      <c r="D115" s="214" t="s">
        <v>155</v>
      </c>
      <c r="E115" s="39"/>
      <c r="F115" s="215" t="s">
        <v>276</v>
      </c>
      <c r="G115" s="39"/>
      <c r="H115" s="39"/>
      <c r="I115" s="216"/>
      <c r="J115" s="39"/>
      <c r="K115" s="39"/>
      <c r="L115" s="43"/>
      <c r="M115" s="217"/>
      <c r="N115" s="218"/>
      <c r="O115" s="84"/>
      <c r="P115" s="84"/>
      <c r="Q115" s="84"/>
      <c r="R115" s="84"/>
      <c r="S115" s="84"/>
      <c r="T115" s="84"/>
      <c r="U115" s="85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155</v>
      </c>
      <c r="AU115" s="16" t="s">
        <v>81</v>
      </c>
    </row>
    <row r="116" s="2" customFormat="1" ht="33" customHeight="1">
      <c r="A116" s="37"/>
      <c r="B116" s="38"/>
      <c r="C116" s="201" t="s">
        <v>190</v>
      </c>
      <c r="D116" s="201" t="s">
        <v>149</v>
      </c>
      <c r="E116" s="202" t="s">
        <v>538</v>
      </c>
      <c r="F116" s="203" t="s">
        <v>268</v>
      </c>
      <c r="G116" s="204" t="s">
        <v>251</v>
      </c>
      <c r="H116" s="205">
        <v>1</v>
      </c>
      <c r="I116" s="206"/>
      <c r="J116" s="207">
        <f>ROUND(I116*H116,2)</f>
        <v>0</v>
      </c>
      <c r="K116" s="203" t="s">
        <v>19</v>
      </c>
      <c r="L116" s="43"/>
      <c r="M116" s="208" t="s">
        <v>19</v>
      </c>
      <c r="N116" s="209" t="s">
        <v>46</v>
      </c>
      <c r="O116" s="84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0">
        <f>S116*H116</f>
        <v>0</v>
      </c>
      <c r="U116" s="211" t="s">
        <v>19</v>
      </c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2" t="s">
        <v>252</v>
      </c>
      <c r="AT116" s="212" t="s">
        <v>149</v>
      </c>
      <c r="AU116" s="212" t="s">
        <v>81</v>
      </c>
      <c r="AY116" s="16" t="s">
        <v>148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6" t="s">
        <v>153</v>
      </c>
      <c r="BK116" s="213">
        <f>ROUND(I116*H116,2)</f>
        <v>0</v>
      </c>
      <c r="BL116" s="16" t="s">
        <v>252</v>
      </c>
      <c r="BM116" s="212" t="s">
        <v>539</v>
      </c>
    </row>
    <row r="117" s="2" customFormat="1">
      <c r="A117" s="37"/>
      <c r="B117" s="38"/>
      <c r="C117" s="39"/>
      <c r="D117" s="214" t="s">
        <v>155</v>
      </c>
      <c r="E117" s="39"/>
      <c r="F117" s="215" t="s">
        <v>268</v>
      </c>
      <c r="G117" s="39"/>
      <c r="H117" s="39"/>
      <c r="I117" s="216"/>
      <c r="J117" s="39"/>
      <c r="K117" s="39"/>
      <c r="L117" s="43"/>
      <c r="M117" s="217"/>
      <c r="N117" s="218"/>
      <c r="O117" s="84"/>
      <c r="P117" s="84"/>
      <c r="Q117" s="84"/>
      <c r="R117" s="84"/>
      <c r="S117" s="84"/>
      <c r="T117" s="84"/>
      <c r="U117" s="85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155</v>
      </c>
      <c r="AU117" s="16" t="s">
        <v>81</v>
      </c>
    </row>
    <row r="118" s="2" customFormat="1" ht="37.8" customHeight="1">
      <c r="A118" s="37"/>
      <c r="B118" s="38"/>
      <c r="C118" s="201" t="s">
        <v>226</v>
      </c>
      <c r="D118" s="201" t="s">
        <v>149</v>
      </c>
      <c r="E118" s="202" t="s">
        <v>324</v>
      </c>
      <c r="F118" s="203" t="s">
        <v>280</v>
      </c>
      <c r="G118" s="204" t="s">
        <v>251</v>
      </c>
      <c r="H118" s="205">
        <v>1</v>
      </c>
      <c r="I118" s="206"/>
      <c r="J118" s="207">
        <f>ROUND(I118*H118,2)</f>
        <v>0</v>
      </c>
      <c r="K118" s="203" t="s">
        <v>19</v>
      </c>
      <c r="L118" s="43"/>
      <c r="M118" s="208" t="s">
        <v>19</v>
      </c>
      <c r="N118" s="209" t="s">
        <v>46</v>
      </c>
      <c r="O118" s="84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0">
        <f>S118*H118</f>
        <v>0</v>
      </c>
      <c r="U118" s="211" t="s">
        <v>19</v>
      </c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2" t="s">
        <v>252</v>
      </c>
      <c r="AT118" s="212" t="s">
        <v>149</v>
      </c>
      <c r="AU118" s="212" t="s">
        <v>81</v>
      </c>
      <c r="AY118" s="16" t="s">
        <v>148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6" t="s">
        <v>153</v>
      </c>
      <c r="BK118" s="213">
        <f>ROUND(I118*H118,2)</f>
        <v>0</v>
      </c>
      <c r="BL118" s="16" t="s">
        <v>252</v>
      </c>
      <c r="BM118" s="212" t="s">
        <v>540</v>
      </c>
    </row>
    <row r="119" s="2" customFormat="1">
      <c r="A119" s="37"/>
      <c r="B119" s="38"/>
      <c r="C119" s="39"/>
      <c r="D119" s="214" t="s">
        <v>155</v>
      </c>
      <c r="E119" s="39"/>
      <c r="F119" s="215" t="s">
        <v>280</v>
      </c>
      <c r="G119" s="39"/>
      <c r="H119" s="39"/>
      <c r="I119" s="216"/>
      <c r="J119" s="39"/>
      <c r="K119" s="39"/>
      <c r="L119" s="43"/>
      <c r="M119" s="217"/>
      <c r="N119" s="218"/>
      <c r="O119" s="84"/>
      <c r="P119" s="84"/>
      <c r="Q119" s="84"/>
      <c r="R119" s="84"/>
      <c r="S119" s="84"/>
      <c r="T119" s="84"/>
      <c r="U119" s="85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155</v>
      </c>
      <c r="AU119" s="16" t="s">
        <v>81</v>
      </c>
    </row>
    <row r="120" s="2" customFormat="1" ht="21.75" customHeight="1">
      <c r="A120" s="37"/>
      <c r="B120" s="38"/>
      <c r="C120" s="201" t="s">
        <v>231</v>
      </c>
      <c r="D120" s="201" t="s">
        <v>149</v>
      </c>
      <c r="E120" s="202" t="s">
        <v>279</v>
      </c>
      <c r="F120" s="203" t="s">
        <v>284</v>
      </c>
      <c r="G120" s="204" t="s">
        <v>251</v>
      </c>
      <c r="H120" s="205">
        <v>1</v>
      </c>
      <c r="I120" s="206"/>
      <c r="J120" s="207">
        <f>ROUND(I120*H120,2)</f>
        <v>0</v>
      </c>
      <c r="K120" s="203" t="s">
        <v>19</v>
      </c>
      <c r="L120" s="43"/>
      <c r="M120" s="208" t="s">
        <v>19</v>
      </c>
      <c r="N120" s="209" t="s">
        <v>46</v>
      </c>
      <c r="O120" s="84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0">
        <f>S120*H120</f>
        <v>0</v>
      </c>
      <c r="U120" s="211" t="s">
        <v>19</v>
      </c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2" t="s">
        <v>252</v>
      </c>
      <c r="AT120" s="212" t="s">
        <v>149</v>
      </c>
      <c r="AU120" s="212" t="s">
        <v>81</v>
      </c>
      <c r="AY120" s="16" t="s">
        <v>148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6" t="s">
        <v>153</v>
      </c>
      <c r="BK120" s="213">
        <f>ROUND(I120*H120,2)</f>
        <v>0</v>
      </c>
      <c r="BL120" s="16" t="s">
        <v>252</v>
      </c>
      <c r="BM120" s="212" t="s">
        <v>541</v>
      </c>
    </row>
    <row r="121" s="2" customFormat="1">
      <c r="A121" s="37"/>
      <c r="B121" s="38"/>
      <c r="C121" s="39"/>
      <c r="D121" s="214" t="s">
        <v>155</v>
      </c>
      <c r="E121" s="39"/>
      <c r="F121" s="215" t="s">
        <v>284</v>
      </c>
      <c r="G121" s="39"/>
      <c r="H121" s="39"/>
      <c r="I121" s="216"/>
      <c r="J121" s="39"/>
      <c r="K121" s="39"/>
      <c r="L121" s="43"/>
      <c r="M121" s="217"/>
      <c r="N121" s="218"/>
      <c r="O121" s="84"/>
      <c r="P121" s="84"/>
      <c r="Q121" s="84"/>
      <c r="R121" s="84"/>
      <c r="S121" s="84"/>
      <c r="T121" s="84"/>
      <c r="U121" s="85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155</v>
      </c>
      <c r="AU121" s="16" t="s">
        <v>81</v>
      </c>
    </row>
    <row r="122" s="2" customFormat="1" ht="24.15" customHeight="1">
      <c r="A122" s="37"/>
      <c r="B122" s="38"/>
      <c r="C122" s="201" t="s">
        <v>235</v>
      </c>
      <c r="D122" s="201" t="s">
        <v>149</v>
      </c>
      <c r="E122" s="202" t="s">
        <v>283</v>
      </c>
      <c r="F122" s="203" t="s">
        <v>288</v>
      </c>
      <c r="G122" s="204" t="s">
        <v>251</v>
      </c>
      <c r="H122" s="205">
        <v>1</v>
      </c>
      <c r="I122" s="206"/>
      <c r="J122" s="207">
        <f>ROUND(I122*H122,2)</f>
        <v>0</v>
      </c>
      <c r="K122" s="203" t="s">
        <v>19</v>
      </c>
      <c r="L122" s="43"/>
      <c r="M122" s="208" t="s">
        <v>19</v>
      </c>
      <c r="N122" s="209" t="s">
        <v>46</v>
      </c>
      <c r="O122" s="84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0">
        <f>S122*H122</f>
        <v>0</v>
      </c>
      <c r="U122" s="211" t="s">
        <v>19</v>
      </c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2" t="s">
        <v>252</v>
      </c>
      <c r="AT122" s="212" t="s">
        <v>149</v>
      </c>
      <c r="AU122" s="212" t="s">
        <v>81</v>
      </c>
      <c r="AY122" s="16" t="s">
        <v>148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6" t="s">
        <v>153</v>
      </c>
      <c r="BK122" s="213">
        <f>ROUND(I122*H122,2)</f>
        <v>0</v>
      </c>
      <c r="BL122" s="16" t="s">
        <v>252</v>
      </c>
      <c r="BM122" s="212" t="s">
        <v>542</v>
      </c>
    </row>
    <row r="123" s="2" customFormat="1">
      <c r="A123" s="37"/>
      <c r="B123" s="38"/>
      <c r="C123" s="39"/>
      <c r="D123" s="214" t="s">
        <v>155</v>
      </c>
      <c r="E123" s="39"/>
      <c r="F123" s="215" t="s">
        <v>288</v>
      </c>
      <c r="G123" s="39"/>
      <c r="H123" s="39"/>
      <c r="I123" s="216"/>
      <c r="J123" s="39"/>
      <c r="K123" s="39"/>
      <c r="L123" s="43"/>
      <c r="M123" s="217"/>
      <c r="N123" s="218"/>
      <c r="O123" s="84"/>
      <c r="P123" s="84"/>
      <c r="Q123" s="84"/>
      <c r="R123" s="84"/>
      <c r="S123" s="84"/>
      <c r="T123" s="84"/>
      <c r="U123" s="85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155</v>
      </c>
      <c r="AU123" s="16" t="s">
        <v>81</v>
      </c>
    </row>
    <row r="124" s="2" customFormat="1" ht="16.5" customHeight="1">
      <c r="A124" s="37"/>
      <c r="B124" s="38"/>
      <c r="C124" s="201" t="s">
        <v>239</v>
      </c>
      <c r="D124" s="201" t="s">
        <v>149</v>
      </c>
      <c r="E124" s="202" t="s">
        <v>287</v>
      </c>
      <c r="F124" s="203" t="s">
        <v>292</v>
      </c>
      <c r="G124" s="204" t="s">
        <v>251</v>
      </c>
      <c r="H124" s="205">
        <v>1</v>
      </c>
      <c r="I124" s="206"/>
      <c r="J124" s="207">
        <f>ROUND(I124*H124,2)</f>
        <v>0</v>
      </c>
      <c r="K124" s="203" t="s">
        <v>19</v>
      </c>
      <c r="L124" s="43"/>
      <c r="M124" s="208" t="s">
        <v>19</v>
      </c>
      <c r="N124" s="209" t="s">
        <v>46</v>
      </c>
      <c r="O124" s="84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0">
        <f>S124*H124</f>
        <v>0</v>
      </c>
      <c r="U124" s="211" t="s">
        <v>19</v>
      </c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2" t="s">
        <v>252</v>
      </c>
      <c r="AT124" s="212" t="s">
        <v>149</v>
      </c>
      <c r="AU124" s="212" t="s">
        <v>81</v>
      </c>
      <c r="AY124" s="16" t="s">
        <v>148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6" t="s">
        <v>153</v>
      </c>
      <c r="BK124" s="213">
        <f>ROUND(I124*H124,2)</f>
        <v>0</v>
      </c>
      <c r="BL124" s="16" t="s">
        <v>252</v>
      </c>
      <c r="BM124" s="212" t="s">
        <v>543</v>
      </c>
    </row>
    <row r="125" s="2" customFormat="1">
      <c r="A125" s="37"/>
      <c r="B125" s="38"/>
      <c r="C125" s="39"/>
      <c r="D125" s="214" t="s">
        <v>155</v>
      </c>
      <c r="E125" s="39"/>
      <c r="F125" s="215" t="s">
        <v>292</v>
      </c>
      <c r="G125" s="39"/>
      <c r="H125" s="39"/>
      <c r="I125" s="216"/>
      <c r="J125" s="39"/>
      <c r="K125" s="39"/>
      <c r="L125" s="43"/>
      <c r="M125" s="217"/>
      <c r="N125" s="218"/>
      <c r="O125" s="84"/>
      <c r="P125" s="84"/>
      <c r="Q125" s="84"/>
      <c r="R125" s="84"/>
      <c r="S125" s="84"/>
      <c r="T125" s="84"/>
      <c r="U125" s="85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155</v>
      </c>
      <c r="AU125" s="16" t="s">
        <v>81</v>
      </c>
    </row>
    <row r="126" s="2" customFormat="1" ht="16.5" customHeight="1">
      <c r="A126" s="37"/>
      <c r="B126" s="38"/>
      <c r="C126" s="201" t="s">
        <v>7</v>
      </c>
      <c r="D126" s="201" t="s">
        <v>149</v>
      </c>
      <c r="E126" s="202" t="s">
        <v>291</v>
      </c>
      <c r="F126" s="203" t="s">
        <v>295</v>
      </c>
      <c r="G126" s="204" t="s">
        <v>251</v>
      </c>
      <c r="H126" s="205">
        <v>1</v>
      </c>
      <c r="I126" s="206"/>
      <c r="J126" s="207">
        <f>ROUND(I126*H126,2)</f>
        <v>0</v>
      </c>
      <c r="K126" s="203" t="s">
        <v>19</v>
      </c>
      <c r="L126" s="43"/>
      <c r="M126" s="208" t="s">
        <v>19</v>
      </c>
      <c r="N126" s="209" t="s">
        <v>46</v>
      </c>
      <c r="O126" s="84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0">
        <f>S126*H126</f>
        <v>0</v>
      </c>
      <c r="U126" s="211" t="s">
        <v>19</v>
      </c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2" t="s">
        <v>252</v>
      </c>
      <c r="AT126" s="212" t="s">
        <v>149</v>
      </c>
      <c r="AU126" s="212" t="s">
        <v>81</v>
      </c>
      <c r="AY126" s="16" t="s">
        <v>148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6" t="s">
        <v>153</v>
      </c>
      <c r="BK126" s="213">
        <f>ROUND(I126*H126,2)</f>
        <v>0</v>
      </c>
      <c r="BL126" s="16" t="s">
        <v>252</v>
      </c>
      <c r="BM126" s="212" t="s">
        <v>544</v>
      </c>
    </row>
    <row r="127" s="2" customFormat="1">
      <c r="A127" s="37"/>
      <c r="B127" s="38"/>
      <c r="C127" s="39"/>
      <c r="D127" s="214" t="s">
        <v>155</v>
      </c>
      <c r="E127" s="39"/>
      <c r="F127" s="215" t="s">
        <v>295</v>
      </c>
      <c r="G127" s="39"/>
      <c r="H127" s="39"/>
      <c r="I127" s="216"/>
      <c r="J127" s="39"/>
      <c r="K127" s="39"/>
      <c r="L127" s="43"/>
      <c r="M127" s="217"/>
      <c r="N127" s="218"/>
      <c r="O127" s="84"/>
      <c r="P127" s="84"/>
      <c r="Q127" s="84"/>
      <c r="R127" s="84"/>
      <c r="S127" s="84"/>
      <c r="T127" s="84"/>
      <c r="U127" s="85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155</v>
      </c>
      <c r="AU127" s="16" t="s">
        <v>81</v>
      </c>
    </row>
    <row r="128" s="2" customFormat="1" ht="16.5" customHeight="1">
      <c r="A128" s="37"/>
      <c r="B128" s="38"/>
      <c r="C128" s="201" t="s">
        <v>254</v>
      </c>
      <c r="D128" s="201" t="s">
        <v>149</v>
      </c>
      <c r="E128" s="202" t="s">
        <v>294</v>
      </c>
      <c r="F128" s="203" t="s">
        <v>299</v>
      </c>
      <c r="G128" s="204" t="s">
        <v>251</v>
      </c>
      <c r="H128" s="205">
        <v>1</v>
      </c>
      <c r="I128" s="206"/>
      <c r="J128" s="207">
        <f>ROUND(I128*H128,2)</f>
        <v>0</v>
      </c>
      <c r="K128" s="203" t="s">
        <v>19</v>
      </c>
      <c r="L128" s="43"/>
      <c r="M128" s="208" t="s">
        <v>19</v>
      </c>
      <c r="N128" s="209" t="s">
        <v>46</v>
      </c>
      <c r="O128" s="84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0">
        <f>S128*H128</f>
        <v>0</v>
      </c>
      <c r="U128" s="211" t="s">
        <v>19</v>
      </c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2" t="s">
        <v>252</v>
      </c>
      <c r="AT128" s="212" t="s">
        <v>149</v>
      </c>
      <c r="AU128" s="212" t="s">
        <v>81</v>
      </c>
      <c r="AY128" s="16" t="s">
        <v>148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6" t="s">
        <v>153</v>
      </c>
      <c r="BK128" s="213">
        <f>ROUND(I128*H128,2)</f>
        <v>0</v>
      </c>
      <c r="BL128" s="16" t="s">
        <v>252</v>
      </c>
      <c r="BM128" s="212" t="s">
        <v>545</v>
      </c>
    </row>
    <row r="129" s="2" customFormat="1">
      <c r="A129" s="37"/>
      <c r="B129" s="38"/>
      <c r="C129" s="39"/>
      <c r="D129" s="214" t="s">
        <v>155</v>
      </c>
      <c r="E129" s="39"/>
      <c r="F129" s="215" t="s">
        <v>299</v>
      </c>
      <c r="G129" s="39"/>
      <c r="H129" s="39"/>
      <c r="I129" s="216"/>
      <c r="J129" s="39"/>
      <c r="K129" s="39"/>
      <c r="L129" s="43"/>
      <c r="M129" s="217"/>
      <c r="N129" s="218"/>
      <c r="O129" s="84"/>
      <c r="P129" s="84"/>
      <c r="Q129" s="84"/>
      <c r="R129" s="84"/>
      <c r="S129" s="84"/>
      <c r="T129" s="84"/>
      <c r="U129" s="85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155</v>
      </c>
      <c r="AU129" s="16" t="s">
        <v>81</v>
      </c>
    </row>
    <row r="130" s="2" customFormat="1" ht="33" customHeight="1">
      <c r="A130" s="37"/>
      <c r="B130" s="38"/>
      <c r="C130" s="201" t="s">
        <v>258</v>
      </c>
      <c r="D130" s="201" t="s">
        <v>149</v>
      </c>
      <c r="E130" s="202" t="s">
        <v>298</v>
      </c>
      <c r="F130" s="203" t="s">
        <v>303</v>
      </c>
      <c r="G130" s="204" t="s">
        <v>251</v>
      </c>
      <c r="H130" s="205">
        <v>1</v>
      </c>
      <c r="I130" s="206"/>
      <c r="J130" s="207">
        <f>ROUND(I130*H130,2)</f>
        <v>0</v>
      </c>
      <c r="K130" s="203" t="s">
        <v>19</v>
      </c>
      <c r="L130" s="43"/>
      <c r="M130" s="208" t="s">
        <v>19</v>
      </c>
      <c r="N130" s="209" t="s">
        <v>46</v>
      </c>
      <c r="O130" s="84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0">
        <f>S130*H130</f>
        <v>0</v>
      </c>
      <c r="U130" s="211" t="s">
        <v>19</v>
      </c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2" t="s">
        <v>252</v>
      </c>
      <c r="AT130" s="212" t="s">
        <v>149</v>
      </c>
      <c r="AU130" s="212" t="s">
        <v>81</v>
      </c>
      <c r="AY130" s="16" t="s">
        <v>148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6" t="s">
        <v>153</v>
      </c>
      <c r="BK130" s="213">
        <f>ROUND(I130*H130,2)</f>
        <v>0</v>
      </c>
      <c r="BL130" s="16" t="s">
        <v>252</v>
      </c>
      <c r="BM130" s="212" t="s">
        <v>546</v>
      </c>
    </row>
    <row r="131" s="2" customFormat="1">
      <c r="A131" s="37"/>
      <c r="B131" s="38"/>
      <c r="C131" s="39"/>
      <c r="D131" s="214" t="s">
        <v>155</v>
      </c>
      <c r="E131" s="39"/>
      <c r="F131" s="215" t="s">
        <v>303</v>
      </c>
      <c r="G131" s="39"/>
      <c r="H131" s="39"/>
      <c r="I131" s="216"/>
      <c r="J131" s="39"/>
      <c r="K131" s="39"/>
      <c r="L131" s="43"/>
      <c r="M131" s="217"/>
      <c r="N131" s="218"/>
      <c r="O131" s="84"/>
      <c r="P131" s="84"/>
      <c r="Q131" s="84"/>
      <c r="R131" s="84"/>
      <c r="S131" s="84"/>
      <c r="T131" s="84"/>
      <c r="U131" s="85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155</v>
      </c>
      <c r="AU131" s="16" t="s">
        <v>81</v>
      </c>
    </row>
    <row r="132" s="2" customFormat="1" ht="16.5" customHeight="1">
      <c r="A132" s="37"/>
      <c r="B132" s="38"/>
      <c r="C132" s="201" t="s">
        <v>262</v>
      </c>
      <c r="D132" s="201" t="s">
        <v>149</v>
      </c>
      <c r="E132" s="202" t="s">
        <v>302</v>
      </c>
      <c r="F132" s="203" t="s">
        <v>307</v>
      </c>
      <c r="G132" s="204" t="s">
        <v>251</v>
      </c>
      <c r="H132" s="205">
        <v>1</v>
      </c>
      <c r="I132" s="206"/>
      <c r="J132" s="207">
        <f>ROUND(I132*H132,2)</f>
        <v>0</v>
      </c>
      <c r="K132" s="203" t="s">
        <v>19</v>
      </c>
      <c r="L132" s="43"/>
      <c r="M132" s="208" t="s">
        <v>19</v>
      </c>
      <c r="N132" s="209" t="s">
        <v>46</v>
      </c>
      <c r="O132" s="84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0">
        <f>S132*H132</f>
        <v>0</v>
      </c>
      <c r="U132" s="211" t="s">
        <v>19</v>
      </c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2" t="s">
        <v>252</v>
      </c>
      <c r="AT132" s="212" t="s">
        <v>149</v>
      </c>
      <c r="AU132" s="212" t="s">
        <v>81</v>
      </c>
      <c r="AY132" s="16" t="s">
        <v>148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6" t="s">
        <v>153</v>
      </c>
      <c r="BK132" s="213">
        <f>ROUND(I132*H132,2)</f>
        <v>0</v>
      </c>
      <c r="BL132" s="16" t="s">
        <v>252</v>
      </c>
      <c r="BM132" s="212" t="s">
        <v>547</v>
      </c>
    </row>
    <row r="133" s="2" customFormat="1">
      <c r="A133" s="37"/>
      <c r="B133" s="38"/>
      <c r="C133" s="39"/>
      <c r="D133" s="214" t="s">
        <v>155</v>
      </c>
      <c r="E133" s="39"/>
      <c r="F133" s="215" t="s">
        <v>307</v>
      </c>
      <c r="G133" s="39"/>
      <c r="H133" s="39"/>
      <c r="I133" s="216"/>
      <c r="J133" s="39"/>
      <c r="K133" s="39"/>
      <c r="L133" s="43"/>
      <c r="M133" s="253"/>
      <c r="N133" s="254"/>
      <c r="O133" s="255"/>
      <c r="P133" s="255"/>
      <c r="Q133" s="255"/>
      <c r="R133" s="255"/>
      <c r="S133" s="255"/>
      <c r="T133" s="255"/>
      <c r="U133" s="256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155</v>
      </c>
      <c r="AU133" s="16" t="s">
        <v>81</v>
      </c>
    </row>
    <row r="134" s="2" customFormat="1" ht="6.96" customHeight="1">
      <c r="A134" s="37"/>
      <c r="B134" s="59"/>
      <c r="C134" s="60"/>
      <c r="D134" s="60"/>
      <c r="E134" s="60"/>
      <c r="F134" s="60"/>
      <c r="G134" s="60"/>
      <c r="H134" s="60"/>
      <c r="I134" s="60"/>
      <c r="J134" s="60"/>
      <c r="K134" s="60"/>
      <c r="L134" s="43"/>
      <c r="M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</sheetData>
  <sheetProtection sheet="1" autoFilter="0" formatColumns="0" formatRows="0" objects="1" scenarios="1" spinCount="100000" saltValue="HUYzk1zQxtrjDXT/4pbmWu//NKAaqfy/PiBv+ET3O65vAk404wzatoGIpRubxoMXv75qWZqNVC8HtSpsrCEgEg==" hashValue="Jx3DLQ00OyItHtmIgCly/CIvS6vUJqySdbIxptmOCK6dm/AVZeN8ZBe31s+sii8Mf/7za+lgCKjT7mia1fjh3Q==" algorithmName="SHA-512" password="CC35"/>
  <autoFilter ref="C81:K13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Marcel Chmelík</dc:creator>
  <cp:lastModifiedBy>Marcel Chmelík</cp:lastModifiedBy>
  <dcterms:created xsi:type="dcterms:W3CDTF">2025-05-02T08:13:22Z</dcterms:created>
  <dcterms:modified xsi:type="dcterms:W3CDTF">2025-05-02T08:13:32Z</dcterms:modified>
</cp:coreProperties>
</file>