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kumentyVZzavody\Z3\2025\Budova Nábřežní č.p. 305, Roudnice n.L., výměna střešních oken\Zadání\"/>
    </mc:Choice>
  </mc:AlternateContent>
  <bookViews>
    <workbookView xWindow="0" yWindow="0" windowWidth="28800" windowHeight="12300" activeTab="1"/>
  </bookViews>
  <sheets>
    <sheet name="Rekapitulace stavby" sheetId="1" r:id="rId1"/>
    <sheet name="23FBC219 - Roudnice nad L..." sheetId="2" r:id="rId2"/>
  </sheets>
  <definedNames>
    <definedName name="_xlnm._FilterDatabase" localSheetId="1" hidden="1">'23FBC219 - Roudnice nad L...'!$C$124:$K$270</definedName>
    <definedName name="_xlnm.Print_Titles" localSheetId="1">'23FBC219 - Roudnice nad L...'!$124:$124</definedName>
    <definedName name="_xlnm.Print_Titles" localSheetId="0">'Rekapitulace stavby'!$92:$92</definedName>
    <definedName name="_xlnm.Print_Area" localSheetId="1">'23FBC219 - Roudnice nad L...'!$C$4:$J$76,'23FBC219 - Roudnice nad L...'!$C$82:$J$108,'23FBC219 - Roudnice nad L...'!$C$114:$K$270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68" i="2"/>
  <c r="BH268" i="2"/>
  <c r="BG268" i="2"/>
  <c r="BF268" i="2"/>
  <c r="T268" i="2"/>
  <c r="T267" i="2" s="1"/>
  <c r="T266" i="2" s="1"/>
  <c r="R268" i="2"/>
  <c r="R267" i="2"/>
  <c r="R266" i="2" s="1"/>
  <c r="P268" i="2"/>
  <c r="P267" i="2" s="1"/>
  <c r="P266" i="2" s="1"/>
  <c r="BI260" i="2"/>
  <c r="BH260" i="2"/>
  <c r="BG260" i="2"/>
  <c r="BF260" i="2"/>
  <c r="T260" i="2"/>
  <c r="T259" i="2"/>
  <c r="R260" i="2"/>
  <c r="R259" i="2" s="1"/>
  <c r="P260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T174" i="2" s="1"/>
  <c r="R175" i="2"/>
  <c r="R174" i="2"/>
  <c r="P175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T127" i="2" s="1"/>
  <c r="R128" i="2"/>
  <c r="R127" i="2"/>
  <c r="P128" i="2"/>
  <c r="P127" i="2"/>
  <c r="F119" i="2"/>
  <c r="E117" i="2"/>
  <c r="F87" i="2"/>
  <c r="E85" i="2"/>
  <c r="J22" i="2"/>
  <c r="E22" i="2"/>
  <c r="J122" i="2" s="1"/>
  <c r="J21" i="2"/>
  <c r="J19" i="2"/>
  <c r="E19" i="2"/>
  <c r="J121" i="2" s="1"/>
  <c r="J18" i="2"/>
  <c r="J16" i="2"/>
  <c r="E16" i="2"/>
  <c r="F90" i="2" s="1"/>
  <c r="J15" i="2"/>
  <c r="J13" i="2"/>
  <c r="E13" i="2"/>
  <c r="F121" i="2" s="1"/>
  <c r="J12" i="2"/>
  <c r="J10" i="2"/>
  <c r="J87" i="2"/>
  <c r="L90" i="1"/>
  <c r="AM90" i="1"/>
  <c r="AM89" i="1"/>
  <c r="L89" i="1"/>
  <c r="AM87" i="1"/>
  <c r="L87" i="1"/>
  <c r="L85" i="1"/>
  <c r="L84" i="1"/>
  <c r="J244" i="2"/>
  <c r="J220" i="2"/>
  <c r="J186" i="2"/>
  <c r="J164" i="2"/>
  <c r="BK268" i="2"/>
  <c r="BK244" i="2"/>
  <c r="BK230" i="2"/>
  <c r="BK198" i="2"/>
  <c r="J189" i="2"/>
  <c r="J155" i="2"/>
  <c r="BK128" i="2"/>
  <c r="BK250" i="2"/>
  <c r="J228" i="2"/>
  <c r="BK189" i="2"/>
  <c r="J175" i="2"/>
  <c r="J148" i="2"/>
  <c r="J260" i="2"/>
  <c r="J234" i="2"/>
  <c r="BK204" i="2"/>
  <c r="BK171" i="2"/>
  <c r="BK158" i="2"/>
  <c r="J128" i="2"/>
  <c r="J240" i="2"/>
  <c r="BK228" i="2"/>
  <c r="J204" i="2"/>
  <c r="J198" i="2"/>
  <c r="J180" i="2"/>
  <c r="J161" i="2"/>
  <c r="BK145" i="2"/>
  <c r="J253" i="2"/>
  <c r="J230" i="2"/>
  <c r="BK210" i="2"/>
  <c r="BK186" i="2"/>
  <c r="BK164" i="2"/>
  <c r="J145" i="2"/>
  <c r="BK253" i="2"/>
  <c r="J232" i="2"/>
  <c r="J202" i="2"/>
  <c r="BK168" i="2"/>
  <c r="J250" i="2"/>
  <c r="BK234" i="2"/>
  <c r="J210" i="2"/>
  <c r="BK195" i="2"/>
  <c r="J171" i="2"/>
  <c r="J141" i="2"/>
  <c r="J268" i="2"/>
  <c r="J226" i="2"/>
  <c r="BK202" i="2"/>
  <c r="BK180" i="2"/>
  <c r="BK155" i="2"/>
  <c r="AS94" i="1"/>
  <c r="J256" i="2"/>
  <c r="J195" i="2"/>
  <c r="J168" i="2"/>
  <c r="BK141" i="2"/>
  <c r="BK240" i="2"/>
  <c r="BK256" i="2"/>
  <c r="BK216" i="2"/>
  <c r="BK148" i="2"/>
  <c r="J216" i="2"/>
  <c r="BK161" i="2"/>
  <c r="J135" i="2"/>
  <c r="J158" i="2"/>
  <c r="BK226" i="2"/>
  <c r="BK260" i="2"/>
  <c r="BK220" i="2"/>
  <c r="BK175" i="2"/>
  <c r="BK232" i="2"/>
  <c r="BK135" i="2"/>
  <c r="P134" i="2" l="1"/>
  <c r="P126" i="2"/>
  <c r="T134" i="2"/>
  <c r="T126" i="2"/>
  <c r="P154" i="2"/>
  <c r="T154" i="2"/>
  <c r="P179" i="2"/>
  <c r="R179" i="2"/>
  <c r="BK201" i="2"/>
  <c r="J201" i="2"/>
  <c r="J102" i="2" s="1"/>
  <c r="R201" i="2"/>
  <c r="BK219" i="2"/>
  <c r="J219" i="2" s="1"/>
  <c r="J103" i="2" s="1"/>
  <c r="T219" i="2"/>
  <c r="P243" i="2"/>
  <c r="R243" i="2"/>
  <c r="BK134" i="2"/>
  <c r="J134" i="2"/>
  <c r="J97" i="2" s="1"/>
  <c r="R134" i="2"/>
  <c r="BK154" i="2"/>
  <c r="J154" i="2" s="1"/>
  <c r="J98" i="2" s="1"/>
  <c r="R154" i="2"/>
  <c r="R126" i="2" s="1"/>
  <c r="BK179" i="2"/>
  <c r="J179" i="2" s="1"/>
  <c r="J101" i="2" s="1"/>
  <c r="T179" i="2"/>
  <c r="P201" i="2"/>
  <c r="T201" i="2"/>
  <c r="P219" i="2"/>
  <c r="R219" i="2"/>
  <c r="BK243" i="2"/>
  <c r="J243" i="2" s="1"/>
  <c r="J104" i="2" s="1"/>
  <c r="T243" i="2"/>
  <c r="BK127" i="2"/>
  <c r="BK259" i="2"/>
  <c r="J259" i="2" s="1"/>
  <c r="J105" i="2" s="1"/>
  <c r="BK174" i="2"/>
  <c r="J174" i="2"/>
  <c r="J99" i="2" s="1"/>
  <c r="BK267" i="2"/>
  <c r="J267" i="2" s="1"/>
  <c r="J107" i="2" s="1"/>
  <c r="J89" i="2"/>
  <c r="J90" i="2"/>
  <c r="J119" i="2"/>
  <c r="F122" i="2"/>
  <c r="BE128" i="2"/>
  <c r="BE168" i="2"/>
  <c r="BE171" i="2"/>
  <c r="BE198" i="2"/>
  <c r="BE216" i="2"/>
  <c r="BE220" i="2"/>
  <c r="BE226" i="2"/>
  <c r="BE230" i="2"/>
  <c r="BE240" i="2"/>
  <c r="BE256" i="2"/>
  <c r="BE260" i="2"/>
  <c r="F89" i="2"/>
  <c r="BE155" i="2"/>
  <c r="BE158" i="2"/>
  <c r="BE161" i="2"/>
  <c r="BE164" i="2"/>
  <c r="BE180" i="2"/>
  <c r="BE202" i="2"/>
  <c r="BE228" i="2"/>
  <c r="BE232" i="2"/>
  <c r="BE234" i="2"/>
  <c r="BE244" i="2"/>
  <c r="BE253" i="2"/>
  <c r="BE135" i="2"/>
  <c r="BE141" i="2"/>
  <c r="BE145" i="2"/>
  <c r="BE148" i="2"/>
  <c r="BE175" i="2"/>
  <c r="BE186" i="2"/>
  <c r="BE189" i="2"/>
  <c r="BE195" i="2"/>
  <c r="BE204" i="2"/>
  <c r="BE210" i="2"/>
  <c r="BE250" i="2"/>
  <c r="BE268" i="2"/>
  <c r="J32" i="2"/>
  <c r="AW95" i="1" s="1"/>
  <c r="F32" i="2"/>
  <c r="BA95" i="1" s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W32" i="1" s="1"/>
  <c r="BK126" i="2" l="1"/>
  <c r="J126" i="2" s="1"/>
  <c r="J95" i="2" s="1"/>
  <c r="T178" i="2"/>
  <c r="T125" i="2"/>
  <c r="R178" i="2"/>
  <c r="R125" i="2"/>
  <c r="P178" i="2"/>
  <c r="P125" i="2"/>
  <c r="AU95" i="1"/>
  <c r="J127" i="2"/>
  <c r="J96" i="2"/>
  <c r="BK266" i="2"/>
  <c r="J266" i="2" s="1"/>
  <c r="J106" i="2" s="1"/>
  <c r="BK178" i="2"/>
  <c r="J178" i="2" s="1"/>
  <c r="J100" i="2" s="1"/>
  <c r="F31" i="2"/>
  <c r="AZ95" i="1" s="1"/>
  <c r="AZ94" i="1" s="1"/>
  <c r="W29" i="1" s="1"/>
  <c r="AX94" i="1"/>
  <c r="W30" i="1"/>
  <c r="J31" i="2"/>
  <c r="AV95" i="1" s="1"/>
  <c r="AT95" i="1" s="1"/>
  <c r="AY94" i="1"/>
  <c r="AU94" i="1"/>
  <c r="BK125" i="2" l="1"/>
  <c r="J125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s="1"/>
</calcChain>
</file>

<file path=xl/sharedStrings.xml><?xml version="1.0" encoding="utf-8"?>
<sst xmlns="http://schemas.openxmlformats.org/spreadsheetml/2006/main" count="1435" uniqueCount="357">
  <si>
    <t>Export Komplet</t>
  </si>
  <si>
    <t/>
  </si>
  <si>
    <t>2.0</t>
  </si>
  <si>
    <t>False</t>
  </si>
  <si>
    <t>{39e8c26b-62fc-4652-bf6b-98800e0d4c6e}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</si>
  <si>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</si>
  <si>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</si>
  <si>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</si>
  <si>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</si>
  <si>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</si>
  <si>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</si>
  <si>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</si>
  <si>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</si>
  <si>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23FBC219</t>
  </si>
  <si>
    <t>Stavba:</t>
  </si>
  <si>
    <t>Roudnice nad Labem - výměna střešních oken</t>
  </si>
  <si>
    <t>KSO:</t>
  </si>
  <si>
    <t>CC-CZ:</t>
  </si>
  <si>
    <t>Místo:</t>
  </si>
  <si>
    <t xml:space="preserve"> </t>
  </si>
  <si>
    <t>Datum:</t>
  </si>
  <si>
    <t>7. 11. 2023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</si>
  <si>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</si>
  <si>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</si>
  <si>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</si>
  <si>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</si>
  <si>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</si>
  <si>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</si>
  <si>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</si>
  <si>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</si>
  <si>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</si>
  <si>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</si>
  <si>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</si>
  <si>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</si>
  <si>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</si>
  <si>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</si>
  <si>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</si>
  <si>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</si>
  <si>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</si>
  <si>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</si>
  <si>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</si>
  <si>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</si>
  <si>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</si>
  <si>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</si>
  <si>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</si>
  <si>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</si>
  <si>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</si>
  <si>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</si>
  <si>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</si>
  <si>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</si>
  <si>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</si>
  <si>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</si>
  <si>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</si>
  <si>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</si>
  <si>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</si>
  <si>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</si>
  <si>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</si>
  <si>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</si>
  <si>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</si>
  <si>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</si>
  <si>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</si>
  <si>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</si>
  <si>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</si>
  <si>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</si>
  <si>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</si>
  <si>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</si>
  <si>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</si>
  <si>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</si>
  <si>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</si>
  <si>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</si>
  <si>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</si>
  <si>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</si>
  <si>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</si>
  <si>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</si>
  <si>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</si>
  <si>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</si>
  <si>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</si>
  <si>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</si>
  <si>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</si>
  <si>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</si>
  <si>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</si>
  <si>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</si>
  <si>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</si>
  <si>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</si>
  <si>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</si>
  <si>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</si>
  <si>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</si>
  <si>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</si>
  <si>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</si>
  <si>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</si>
  <si>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</si>
  <si>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</si>
  <si>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</si>
  <si>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784 - Dokončovací práce - malby a tapety</t>
  </si>
  <si>
    <t>HZS - Hodinové zúčtovací sazby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</si>
  <si>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</si>
  <si>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</si>
  <si>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</si>
  <si>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</si>
  <si>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</si>
  <si>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</si>
  <si>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</si>
  <si>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</si>
  <si>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</si>
  <si>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</si>
  <si>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</si>
  <si>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</si>
  <si>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</si>
  <si>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</si>
  <si>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</si>
  <si>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</si>
  <si>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</si>
  <si>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</si>
  <si>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</si>
  <si>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</si>
  <si>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</si>
  <si>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</si>
  <si>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</si>
  <si>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</si>
  <si>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CS ÚRS 2023 02</t>
  </si>
  <si>
    <t>4</t>
  </si>
  <si>
    <t>2054099432</t>
  </si>
  <si>
    <t>PP</t>
  </si>
  <si>
    <t>Zakrytí vnitřních ploch před znečištěním včetně pozdějšího odkrytí konstrukcí a prvků obalením fólií a přelepením páskou</t>
  </si>
  <si>
    <t>Online PSC</t>
  </si>
  <si>
    <t>https://podminky.urs.cz/item/CS_URS_2023_02/619991011</t>
  </si>
  <si>
    <t>VV</t>
  </si>
  <si>
    <t>zakrývání konstrukcí</t>
  </si>
  <si>
    <t>100,00</t>
  </si>
  <si>
    <t>Součet</t>
  </si>
  <si>
    <t>9</t>
  </si>
  <si>
    <t>Ostatní konstrukce a práce, bourání</t>
  </si>
  <si>
    <t>943211111</t>
  </si>
  <si>
    <t>Montáž lešení prostorového rámového lehkého s podlahami zatížení do 200 kg/m2 v do 10 m</t>
  </si>
  <si>
    <t>m3</t>
  </si>
  <si>
    <t>-499629100</t>
  </si>
  <si>
    <t>Lešení prostorové rámové lehké pracovní s podlahami s provozním zatížením tř. 3 do 200 kg/m2 výšky do 10 m montáž</t>
  </si>
  <si>
    <t>https://podminky.urs.cz/item/CS_URS_2023_02/943211111</t>
  </si>
  <si>
    <t>por montáž oken na schodišti</t>
  </si>
  <si>
    <t>2,50*3,00*4,00</t>
  </si>
  <si>
    <t>3</t>
  </si>
  <si>
    <t>943211211</t>
  </si>
  <si>
    <t>Příplatek k lešení prostorovému rámovému lehkému s podlahami do 200 kg/m2 v do 10 m za každý den použití</t>
  </si>
  <si>
    <t>-1461035963</t>
  </si>
  <si>
    <t>Lešení prostorové rámové lehké pracovní s podlahami s provozním zatížením tř. 3 do 200 kg/m2 výšky do 10 m příplatek k ceně za každý den použití</t>
  </si>
  <si>
    <t>https://podminky.urs.cz/item/CS_URS_2023_02/943211211</t>
  </si>
  <si>
    <t>30*10 'Přepočtené koeficientem množství</t>
  </si>
  <si>
    <t>943211811</t>
  </si>
  <si>
    <t>Demontáž lešení prostorového rámového lehkého s podlahami zatížení do 200 kg/m2 v do 10 m</t>
  </si>
  <si>
    <t>-237011177</t>
  </si>
  <si>
    <t>Lešení prostorové rámové lehké pracovní s podlahami s provozním zatížením tř. 3 do 200 kg/m2 výšky do 10 m demontáž</t>
  </si>
  <si>
    <t>https://podminky.urs.cz/item/CS_URS_2023_02/943211811</t>
  </si>
  <si>
    <t>5</t>
  </si>
  <si>
    <t>952901111</t>
  </si>
  <si>
    <t>Vyčištění budov bytové a občanské výstavby při výšce podlaží do 4 m</t>
  </si>
  <si>
    <t>778357508</t>
  </si>
  <si>
    <t>Vyčištění budov nebo objektů před předáním do užívání budov bytové nebo občanské výstavby, světlé výšky podlaží do 4 m</t>
  </si>
  <si>
    <t>https://podminky.urs.cz/item/CS_URS_2023_02/952901111</t>
  </si>
  <si>
    <t>úklid místnosti</t>
  </si>
  <si>
    <t>50,00</t>
  </si>
  <si>
    <t>997</t>
  </si>
  <si>
    <t>Přesun sutě</t>
  </si>
  <si>
    <t>997013212</t>
  </si>
  <si>
    <t>Vnitrostaveništní doprava suti a vybouraných hmot pro budovy v přes 6 do 9 m ručně</t>
  </si>
  <si>
    <t>t</t>
  </si>
  <si>
    <t>1944388454</t>
  </si>
  <si>
    <t>Vnitrostaveništní doprava suti a vybouraných hmot vodorovně do 50 m svisle ručně pro budovy a haly výšky přes 6 do 9 m</t>
  </si>
  <si>
    <t>https://podminky.urs.cz/item/CS_URS_2023_02/997013212</t>
  </si>
  <si>
    <t>7</t>
  </si>
  <si>
    <t>997013219</t>
  </si>
  <si>
    <t>Příplatek k vnitrostaveništní dopravě suti a vybouraných hmot za zvětšenou dopravu suti ZKD 10 m</t>
  </si>
  <si>
    <t>1786036850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</si>
  <si>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</si>
  <si>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https://podminky.urs.cz/item/CS_URS_2023_02/997013219</t>
  </si>
  <si>
    <t>8</t>
  </si>
  <si>
    <t>997013501</t>
  </si>
  <si>
    <t>Odvoz suti a vybouraných hmot na skládku nebo meziskládku do 1 km se složením</t>
  </si>
  <si>
    <t>-516366481</t>
  </si>
  <si>
    <t>Odvoz suti a vybouraných hmot na skládku nebo meziskládku se složením, na vzdálenost do 1 km</t>
  </si>
  <si>
    <t>https://podminky.urs.cz/item/CS_URS_2023_02/997013501</t>
  </si>
  <si>
    <t>997013509</t>
  </si>
  <si>
    <t>Příplatek k odvozu suti a vybouraných hmot na skládku ZKD 1 km přes 1 km</t>
  </si>
  <si>
    <t>1203177045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</si>
  <si>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</si>
  <si>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</si>
  <si>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0,577*10 'Přepočtené koeficientem množství</t>
  </si>
  <si>
    <t>10</t>
  </si>
  <si>
    <t>997013804</t>
  </si>
  <si>
    <t>Poplatek za uložení na skládce (skládkovné) stavebního odpadu ze skla kód odpadu 17 02 02</t>
  </si>
  <si>
    <t>-1429327</t>
  </si>
  <si>
    <t>Poplatek za uložení stavebního odpadu na skládce (skládkovné) ze skla zatříděného do Katalogu odpadů pod kódem 17 02 02</t>
  </si>
  <si>
    <t>https://podminky.urs.cz/item/CS_URS_2023_02/997013804</t>
  </si>
  <si>
    <t>11</t>
  </si>
  <si>
    <t>997013811</t>
  </si>
  <si>
    <t>Poplatek za uložení na skládce (skládkovné) stavebního odpadu dřevěného kód odpadu 17 02 01</t>
  </si>
  <si>
    <t>1425986998</t>
  </si>
  <si>
    <t>Poplatek za uložení stavebního odpadu na skládce (skládkovné) dřevěného zatříděného do Katalogu odpadů pod kódem 17 02 01</t>
  </si>
  <si>
    <t>https://podminky.urs.cz/item/CS_URS_2023_02/997013811</t>
  </si>
  <si>
    <t>998</t>
  </si>
  <si>
    <t>Přesun hmot</t>
  </si>
  <si>
    <t>12</t>
  </si>
  <si>
    <t>998018002</t>
  </si>
  <si>
    <t>Přesun hmot ruční pro budovy v přes 6 do 12 m</t>
  </si>
  <si>
    <t>353992573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</si>
  <si>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</si>
  <si>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</si>
  <si>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</si>
  <si>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</si>
  <si>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713</t>
  </si>
  <si>
    <t>Izolace tepelné</t>
  </si>
  <si>
    <t>13</t>
  </si>
  <si>
    <t>713131111</t>
  </si>
  <si>
    <t>Montáž izolace tepelné stěn a základů přibitím rohoží, pásů, dílců, desek</t>
  </si>
  <si>
    <t>16</t>
  </si>
  <si>
    <t>1358297733</t>
  </si>
  <si>
    <t>Montáž tepelné izolace stěn rohožemi, pásy, deskami, dílci, bloky (izolační materiál ve specifikaci) přibitím na dřevěnou konstrukci</t>
  </si>
  <si>
    <t>https://podminky.urs.cz/item/CS_URS_2023_02/713131111</t>
  </si>
  <si>
    <t>doplnění tepelné izolace kolem střešníck oken</t>
  </si>
  <si>
    <t>(0,80+2,00)*2*0,35*9</t>
  </si>
  <si>
    <t>14</t>
  </si>
  <si>
    <t>M</t>
  </si>
  <si>
    <t>63148104</t>
  </si>
  <si>
    <t>deska tepelně izolační minerální univerzální λ=0,038-0,039 tl 100mm</t>
  </si>
  <si>
    <t>32</t>
  </si>
  <si>
    <t>501033235</t>
  </si>
  <si>
    <t>15,12*1,1 'Přepočtené koeficientem množství</t>
  </si>
  <si>
    <t>713131164</t>
  </si>
  <si>
    <t>Montáž izolace tepelné stěn připevněné sponkami parotěsné reflexní tl 16 mm</t>
  </si>
  <si>
    <t>1845909033</t>
  </si>
  <si>
    <t>Montáž tepelné izolace stěn rohožemi, pásy, deskami, dílci, bloky (izolační materiál ve specifikaci) připevněné sponkami parotěsná reflexní, tloušťka izolace 16 mm</t>
  </si>
  <si>
    <t>https://podminky.urs.cz/item/CS_URS_2023_02/713131164</t>
  </si>
  <si>
    <t>kolem střešních oken</t>
  </si>
  <si>
    <t>18,00</t>
  </si>
  <si>
    <t>28355302</t>
  </si>
  <si>
    <t>pás podstřešní parotěsný tepelně izolační s reflexní Al vrstvou tl 4mm tepelného odporu 0,56</t>
  </si>
  <si>
    <t>1072927013</t>
  </si>
  <si>
    <t>18*1,15 'Přepočtené koeficientem množství</t>
  </si>
  <si>
    <t>17</t>
  </si>
  <si>
    <t>998713202</t>
  </si>
  <si>
    <t>Přesun hmot procentní pro izolace tepelné v objektech v přes 6 do 12 m</t>
  </si>
  <si>
    <t>%</t>
  </si>
  <si>
    <t>1338020097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</si>
  <si>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</si>
  <si>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</si>
  <si>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763</t>
  </si>
  <si>
    <t>Konstrukce suché výstavby</t>
  </si>
  <si>
    <t>18</t>
  </si>
  <si>
    <t>763 - 1</t>
  </si>
  <si>
    <t>napojení na stávající parozábranu a tepelnou izolaci</t>
  </si>
  <si>
    <t>m</t>
  </si>
  <si>
    <t>1209583679</t>
  </si>
  <si>
    <t>19</t>
  </si>
  <si>
    <t>763162811</t>
  </si>
  <si>
    <t>Demontáž desek jednoduché opláštění SDK podkroví</t>
  </si>
  <si>
    <t>1560548575</t>
  </si>
  <si>
    <t>Demontáž podkroví ze sádrokartonových desek desek, opláštění jednoduché</t>
  </si>
  <si>
    <t>https://podminky.urs.cz/item/CS_URS_2023_02/763162811</t>
  </si>
  <si>
    <t>demontáž opláštění střešních oken</t>
  </si>
  <si>
    <t>20</t>
  </si>
  <si>
    <t>763182411</t>
  </si>
  <si>
    <t>SDK opláštění obvodu střešního okna hl do 0,5 m</t>
  </si>
  <si>
    <t>-544276100</t>
  </si>
  <si>
    <t>Výplně otvorů konstrukcí ze sádrokartonových desek opláštění obvodu (špalety) střešního okna z desek včetně Al rohu hloubky do 0,5 m</t>
  </si>
  <si>
    <t>https://podminky.urs.cz/item/CS_URS_2023_02/763182411</t>
  </si>
  <si>
    <t>opáštění střešního okna</t>
  </si>
  <si>
    <t>(0,80+2,00)*2*9</t>
  </si>
  <si>
    <t>998763402</t>
  </si>
  <si>
    <t>Přesun hmot procentní pro sádrokartonové konstrukce v objektech v přes 6 do 12 m</t>
  </si>
  <si>
    <t>-199448869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</si>
  <si>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</si>
  <si>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</si>
  <si>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766</t>
  </si>
  <si>
    <t>Konstrukce truhlářské</t>
  </si>
  <si>
    <t>22</t>
  </si>
  <si>
    <t>766671025</t>
  </si>
  <si>
    <t>kus</t>
  </si>
  <si>
    <t>-65876482</t>
  </si>
  <si>
    <t>https://podminky.urs.cz/item/CS_URS_2023_02/766671025</t>
  </si>
  <si>
    <t>montáž střešních oken</t>
  </si>
  <si>
    <t>23</t>
  </si>
  <si>
    <t>2030132154</t>
  </si>
  <si>
    <t>-1510045304</t>
  </si>
  <si>
    <t>24</t>
  </si>
  <si>
    <t>2030132524</t>
  </si>
  <si>
    <t>Lemování Roto Designo EDZ 074/140 Rx200</t>
  </si>
  <si>
    <t>-891783880</t>
  </si>
  <si>
    <t>25</t>
  </si>
  <si>
    <t>2030132524.1</t>
  </si>
  <si>
    <t>Lemování Roto Designo EDZ 074/140 Rx221A18</t>
  </si>
  <si>
    <t>1148664410</t>
  </si>
  <si>
    <t>26</t>
  </si>
  <si>
    <t>2029920504.1</t>
  </si>
  <si>
    <t>-1285777018</t>
  </si>
  <si>
    <t>27</t>
  </si>
  <si>
    <t>766674811</t>
  </si>
  <si>
    <t>Demontáž střešního okna hladká krytina přes 30 do 45°</t>
  </si>
  <si>
    <t>395867915</t>
  </si>
  <si>
    <t>Demontáž střešních oken na krytině hladké a drážkové, sklonu přes 30 do 45°</t>
  </si>
  <si>
    <t>https://podminky.urs.cz/item/CS_URS_2023_02/766674811</t>
  </si>
  <si>
    <t>demontáž střešních oken</t>
  </si>
  <si>
    <t>28</t>
  </si>
  <si>
    <t>998766202</t>
  </si>
  <si>
    <t>Přesun hmot procentní pro kce truhlářské v objektech v přes 6 do 12 m</t>
  </si>
  <si>
    <t>-520179491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</si>
  <si>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</si>
  <si>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</si>
  <si>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784</t>
  </si>
  <si>
    <t>Dokončovací práce - malby a tapety</t>
  </si>
  <si>
    <t>29</t>
  </si>
  <si>
    <t>784161101</t>
  </si>
  <si>
    <t>Bandážování spar a prasklin v místnostech v do 3,80 m</t>
  </si>
  <si>
    <t>-150623121</t>
  </si>
  <si>
    <t>Bandážování (materiál ve specifikaci) spar a prasklin v místnostech výšky do 3,80 m</t>
  </si>
  <si>
    <t>https://podminky.urs.cz/item/CS_URS_2023_02/784161101</t>
  </si>
  <si>
    <t>vyspravení prasklin ve stěně</t>
  </si>
  <si>
    <t>10,00</t>
  </si>
  <si>
    <t>30</t>
  </si>
  <si>
    <t>59030680</t>
  </si>
  <si>
    <t>páska ze skelných vláken pro SDK</t>
  </si>
  <si>
    <t>-768031041</t>
  </si>
  <si>
    <t>10*1,05 'Přepočtené koeficientem množství</t>
  </si>
  <si>
    <t>31</t>
  </si>
  <si>
    <t>784211101</t>
  </si>
  <si>
    <t>Dvojnásobné bílé malby ze směsí za mokra výborně oděruvzdorných v místnostech v do 3,80 m</t>
  </si>
  <si>
    <t>-640474271</t>
  </si>
  <si>
    <t>Malby z malířských směsí oděruvzdorných za mokra dvojnásobné, bílé za mokra oděruvzdorné výborně v místnostech výšky do 3,80 m</t>
  </si>
  <si>
    <t>https://podminky.urs.cz/item/CS_URS_2023_02/784211101</t>
  </si>
  <si>
    <t>784211161</t>
  </si>
  <si>
    <t>Příplatek k cenám 2x maleb ze směsí za mokra oděruvzdorných za barevnou malbu v světlém odstínu</t>
  </si>
  <si>
    <t>1255922617</t>
  </si>
  <si>
    <t>Malby z malířských směsí oděruvzdorných za mokra Příplatek k cenám dvojnásobných maleb za provádění barevné malby tónované na tónovacích automatech, v odstínu světlém</t>
  </si>
  <si>
    <t>https://podminky.urs.cz/item/CS_URS_2023_02/784211161</t>
  </si>
  <si>
    <t>HZS</t>
  </si>
  <si>
    <t>Hodinové zúčtovací sazby</t>
  </si>
  <si>
    <t>33</t>
  </si>
  <si>
    <t>HZS1292</t>
  </si>
  <si>
    <t>Hodinová zúčtovací sazba stavební dělník</t>
  </si>
  <si>
    <t>hod</t>
  </si>
  <si>
    <t>512</t>
  </si>
  <si>
    <t>-971290266</t>
  </si>
  <si>
    <t>Hodinové zúčtovací sazby profesí HSV zemní a pomocné práce stavební dělník</t>
  </si>
  <si>
    <t>https://podminky.urs.cz/item/CS_URS_2023_02/HZS1292</t>
  </si>
  <si>
    <t>přípomoce a nespecifikovanéí práce</t>
  </si>
  <si>
    <t>20,00</t>
  </si>
  <si>
    <t>VRN</t>
  </si>
  <si>
    <t>Vedlejší rozpočtové náklady</t>
  </si>
  <si>
    <t>VRN7</t>
  </si>
  <si>
    <t>Provozní vlivy</t>
  </si>
  <si>
    <t>34</t>
  </si>
  <si>
    <t>070001000</t>
  </si>
  <si>
    <t>1024</t>
  </si>
  <si>
    <t>-1894354616</t>
  </si>
  <si>
    <t>https://podminky.urs.cz/item/CS_URS_2023_02/070001000</t>
  </si>
  <si>
    <t>Okno střešní Roto Designo R49_ 074/140 H200 kyvné</t>
  </si>
  <si>
    <t>Roleta vnitřní Roto Designo ZRV  074/140 RAR7 WV02</t>
  </si>
  <si>
    <t>Montáž střešního okna do krytiny tvarované 74 x 140 cm</t>
  </si>
  <si>
    <t>Montáž střešních oken dřevěných nebo plastových kyvných, výklopných/kyvných s okenním rámem a lemováním, s plisovaným límcem, s napojením na krytinu do krytiny tvarované, rozměru 74 x 140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</si>
</sst>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1" TargetMode="External"/><Relationship Id="rId13" Type="http://schemas.openxmlformats.org/officeDocument/2006/relationships/hyperlink" Target="https://podminky.urs.cz/item/CS_URS_2023_02/713131111" TargetMode="External"/><Relationship Id="rId18" Type="http://schemas.openxmlformats.org/officeDocument/2006/relationships/hyperlink" Target="https://podminky.urs.cz/item/CS_URS_2023_02/998763402" TargetMode="External"/><Relationship Id="rId26" Type="http://schemas.openxmlformats.org/officeDocument/2006/relationships/hyperlink" Target="https://podminky.urs.cz/item/CS_URS_2023_02/070001000" TargetMode="External"/><Relationship Id="rId3" Type="http://schemas.openxmlformats.org/officeDocument/2006/relationships/hyperlink" Target="https://podminky.urs.cz/item/CS_URS_2023_02/943211211" TargetMode="External"/><Relationship Id="rId21" Type="http://schemas.openxmlformats.org/officeDocument/2006/relationships/hyperlink" Target="https://podminky.urs.cz/item/CS_URS_2023_02/998766202" TargetMode="External"/><Relationship Id="rId7" Type="http://schemas.openxmlformats.org/officeDocument/2006/relationships/hyperlink" Target="https://podminky.urs.cz/item/CS_URS_2023_02/997013219" TargetMode="External"/><Relationship Id="rId12" Type="http://schemas.openxmlformats.org/officeDocument/2006/relationships/hyperlink" Target="https://podminky.urs.cz/item/CS_URS_2023_02/998018002" TargetMode="External"/><Relationship Id="rId17" Type="http://schemas.openxmlformats.org/officeDocument/2006/relationships/hyperlink" Target="https://podminky.urs.cz/item/CS_URS_2023_02/763182411" TargetMode="External"/><Relationship Id="rId25" Type="http://schemas.openxmlformats.org/officeDocument/2006/relationships/hyperlink" Target="https://podminky.urs.cz/item/CS_URS_2023_02/HZS1292" TargetMode="External"/><Relationship Id="rId2" Type="http://schemas.openxmlformats.org/officeDocument/2006/relationships/hyperlink" Target="https://podminky.urs.cz/item/CS_URS_2023_02/943211111" TargetMode="External"/><Relationship Id="rId16" Type="http://schemas.openxmlformats.org/officeDocument/2006/relationships/hyperlink" Target="https://podminky.urs.cz/item/CS_URS_2023_02/763162811" TargetMode="External"/><Relationship Id="rId20" Type="http://schemas.openxmlformats.org/officeDocument/2006/relationships/hyperlink" Target="https://podminky.urs.cz/item/CS_URS_2023_02/766674811" TargetMode="External"/><Relationship Id="rId1" Type="http://schemas.openxmlformats.org/officeDocument/2006/relationships/hyperlink" Target="https://podminky.urs.cz/item/CS_URS_2023_02/619991011" TargetMode="External"/><Relationship Id="rId6" Type="http://schemas.openxmlformats.org/officeDocument/2006/relationships/hyperlink" Target="https://podminky.urs.cz/item/CS_URS_2023_02/997013212" TargetMode="External"/><Relationship Id="rId11" Type="http://schemas.openxmlformats.org/officeDocument/2006/relationships/hyperlink" Target="https://podminky.urs.cz/item/CS_URS_2023_02/997013811" TargetMode="External"/><Relationship Id="rId24" Type="http://schemas.openxmlformats.org/officeDocument/2006/relationships/hyperlink" Target="https://podminky.urs.cz/item/CS_URS_2023_02/784211161" TargetMode="External"/><Relationship Id="rId5" Type="http://schemas.openxmlformats.org/officeDocument/2006/relationships/hyperlink" Target="https://podminky.urs.cz/item/CS_URS_2023_02/952901111" TargetMode="External"/><Relationship Id="rId15" Type="http://schemas.openxmlformats.org/officeDocument/2006/relationships/hyperlink" Target="https://podminky.urs.cz/item/CS_URS_2023_02/998713202" TargetMode="External"/><Relationship Id="rId23" Type="http://schemas.openxmlformats.org/officeDocument/2006/relationships/hyperlink" Target="https://podminky.urs.cz/item/CS_URS_2023_02/784211101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997013804" TargetMode="External"/><Relationship Id="rId19" Type="http://schemas.openxmlformats.org/officeDocument/2006/relationships/hyperlink" Target="https://podminky.urs.cz/item/CS_URS_2023_02/766671025" TargetMode="External"/><Relationship Id="rId4" Type="http://schemas.openxmlformats.org/officeDocument/2006/relationships/hyperlink" Target="https://podminky.urs.cz/item/CS_URS_2023_02/943211811" TargetMode="External"/><Relationship Id="rId9" Type="http://schemas.openxmlformats.org/officeDocument/2006/relationships/hyperlink" Target="https://podminky.urs.cz/item/CS_URS_2023_02/997013509" TargetMode="External"/><Relationship Id="rId14" Type="http://schemas.openxmlformats.org/officeDocument/2006/relationships/hyperlink" Target="https://podminky.urs.cz/item/CS_URS_2023_02/713131164" TargetMode="External"/><Relationship Id="rId22" Type="http://schemas.openxmlformats.org/officeDocument/2006/relationships/hyperlink" Target="https://podminky.urs.cz/item/CS_URS_2023_02/78416110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6" workbookViewId="0">
      <selection activeCell="AG95" sqref="AG95:AM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89" t="s">
        <v>5</v>
      </c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74" t="s">
        <v>13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R5" s="12"/>
      <c r="BS5" s="9" t="s">
        <v>6</v>
      </c>
    </row>
    <row r="6" spans="1:74" s="1" customFormat="1" ht="36.950000000000003" customHeight="1">
      <c r="B6" s="12"/>
      <c r="D6" s="17" t="s">
        <v>14</v>
      </c>
      <c r="K6" s="76" t="s">
        <v>15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R6" s="12"/>
      <c r="BS6" s="9" t="s">
        <v>6</v>
      </c>
    </row>
    <row r="7" spans="1:74" s="1" customFormat="1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22</v>
      </c>
      <c r="AK10" s="18" t="s">
        <v>23</v>
      </c>
      <c r="AN10" s="16" t="s">
        <v>1</v>
      </c>
      <c r="AR10" s="12"/>
      <c r="BS10" s="9" t="s">
        <v>6</v>
      </c>
    </row>
    <row r="11" spans="1:74" s="1" customFormat="1" ht="18.399999999999999" customHeight="1">
      <c r="B11" s="12"/>
      <c r="E11" s="16" t="s">
        <v>19</v>
      </c>
      <c r="AK11" s="18" t="s">
        <v>24</v>
      </c>
      <c r="AN11" s="16" t="s">
        <v>1</v>
      </c>
      <c r="AR11" s="12"/>
      <c r="BS11" s="9" t="s">
        <v>6</v>
      </c>
    </row>
    <row r="12" spans="1:74" s="1" customFormat="1" ht="6.95" customHeight="1">
      <c r="B12" s="12"/>
      <c r="AR12" s="12"/>
      <c r="BS12" s="9" t="s">
        <v>6</v>
      </c>
    </row>
    <row r="13" spans="1:74" s="1" customFormat="1" ht="12" customHeight="1">
      <c r="B13" s="12"/>
      <c r="D13" s="18" t="s">
        <v>25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19</v>
      </c>
      <c r="AK14" s="18" t="s">
        <v>24</v>
      </c>
      <c r="AN14" s="16" t="s">
        <v>1</v>
      </c>
      <c r="AR14" s="12"/>
      <c r="BS14" s="9" t="s">
        <v>6</v>
      </c>
    </row>
    <row r="15" spans="1:74" s="1" customFormat="1" ht="6.95" customHeight="1">
      <c r="B15" s="12"/>
      <c r="AR15" s="12"/>
      <c r="BS15" s="9" t="s">
        <v>3</v>
      </c>
    </row>
    <row r="16" spans="1:74" s="1" customFormat="1" ht="12" customHeight="1">
      <c r="B16" s="12"/>
      <c r="D16" s="18" t="s">
        <v>26</v>
      </c>
      <c r="AK16" s="18" t="s">
        <v>23</v>
      </c>
      <c r="AN16" s="16" t="s">
        <v>1</v>
      </c>
      <c r="AR16" s="12"/>
      <c r="BS16" s="9" t="s">
        <v>3</v>
      </c>
    </row>
    <row r="17" spans="1:71" s="1" customFormat="1" ht="18.399999999999999" customHeight="1">
      <c r="B17" s="12"/>
      <c r="E17" s="16" t="s">
        <v>19</v>
      </c>
      <c r="AK17" s="18" t="s">
        <v>24</v>
      </c>
      <c r="AN17" s="16" t="s">
        <v>1</v>
      </c>
      <c r="AR17" s="12"/>
      <c r="BS17" s="9" t="s">
        <v>27</v>
      </c>
    </row>
    <row r="18" spans="1:71" s="1" customFormat="1" ht="6.95" customHeight="1">
      <c r="B18" s="12"/>
      <c r="AR18" s="12"/>
      <c r="BS18" s="9" t="s">
        <v>6</v>
      </c>
    </row>
    <row r="19" spans="1:71" s="1" customFormat="1" ht="12" customHeight="1">
      <c r="B19" s="12"/>
      <c r="D19" s="18" t="s">
        <v>28</v>
      </c>
      <c r="AK19" s="18" t="s">
        <v>23</v>
      </c>
      <c r="AN19" s="16" t="s">
        <v>1</v>
      </c>
      <c r="AR19" s="12"/>
      <c r="BS19" s="9" t="s">
        <v>6</v>
      </c>
    </row>
    <row r="20" spans="1:71" s="1" customFormat="1" ht="18.399999999999999" customHeight="1">
      <c r="B20" s="12"/>
      <c r="E20" s="16" t="s">
        <v>19</v>
      </c>
      <c r="AK20" s="18" t="s">
        <v>24</v>
      </c>
      <c r="AN20" s="16" t="s">
        <v>1</v>
      </c>
      <c r="AR20" s="12"/>
      <c r="BS20" s="9" t="s">
        <v>27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29</v>
      </c>
      <c r="AR22" s="12"/>
    </row>
    <row r="23" spans="1:71" s="1" customFormat="1" ht="16.5" customHeight="1">
      <c r="B23" s="12"/>
      <c r="E23" s="77" t="s">
        <v>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30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78">
        <f>ROUND(AG94,2)</f>
        <v>0</v>
      </c>
      <c r="AL26" s="79"/>
      <c r="AM26" s="79"/>
      <c r="AN26" s="79"/>
      <c r="AO26" s="79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80" t="s">
        <v>31</v>
      </c>
      <c r="M28" s="80"/>
      <c r="N28" s="80"/>
      <c r="O28" s="80"/>
      <c r="P28" s="80"/>
      <c r="Q28" s="20"/>
      <c r="R28" s="20"/>
      <c r="S28" s="20"/>
      <c r="T28" s="20"/>
      <c r="U28" s="20"/>
      <c r="V28" s="20"/>
      <c r="W28" s="80" t="s">
        <v>32</v>
      </c>
      <c r="X28" s="80"/>
      <c r="Y28" s="80"/>
      <c r="Z28" s="80"/>
      <c r="AA28" s="80"/>
      <c r="AB28" s="80"/>
      <c r="AC28" s="80"/>
      <c r="AD28" s="80"/>
      <c r="AE28" s="80"/>
      <c r="AF28" s="20"/>
      <c r="AG28" s="20"/>
      <c r="AH28" s="20"/>
      <c r="AI28" s="20"/>
      <c r="AJ28" s="20"/>
      <c r="AK28" s="80" t="s">
        <v>33</v>
      </c>
      <c r="AL28" s="80"/>
      <c r="AM28" s="80"/>
      <c r="AN28" s="80"/>
      <c r="AO28" s="80"/>
      <c r="AP28" s="20"/>
      <c r="AQ28" s="20"/>
      <c r="AR28" s="21"/>
      <c r="BE28" s="20"/>
    </row>
    <row r="29" spans="1:71" s="3" customFormat="1" ht="14.45" customHeight="1">
      <c r="B29" s="24"/>
      <c r="D29" s="18" t="s">
        <v>34</v>
      </c>
      <c r="F29" s="18" t="s">
        <v>35</v>
      </c>
      <c r="L29" s="83">
        <v>0.21</v>
      </c>
      <c r="M29" s="82"/>
      <c r="N29" s="82"/>
      <c r="O29" s="82"/>
      <c r="P29" s="82"/>
      <c r="W29" s="81">
        <f>ROUND(AZ94, 2)</f>
        <v>0</v>
      </c>
      <c r="X29" s="82"/>
      <c r="Y29" s="82"/>
      <c r="Z29" s="82"/>
      <c r="AA29" s="82"/>
      <c r="AB29" s="82"/>
      <c r="AC29" s="82"/>
      <c r="AD29" s="82"/>
      <c r="AE29" s="82"/>
      <c r="AK29" s="81">
        <f>ROUND(AV94, 2)</f>
        <v>0</v>
      </c>
      <c r="AL29" s="82"/>
      <c r="AM29" s="82"/>
      <c r="AN29" s="82"/>
      <c r="AO29" s="82"/>
      <c r="AR29" s="24"/>
    </row>
    <row r="30" spans="1:71" s="3" customFormat="1" ht="14.45" customHeight="1">
      <c r="B30" s="24"/>
      <c r="F30" s="18" t="s">
        <v>36</v>
      </c>
      <c r="L30" s="83">
        <v>0.15</v>
      </c>
      <c r="M30" s="82"/>
      <c r="N30" s="82"/>
      <c r="O30" s="82"/>
      <c r="P30" s="82"/>
      <c r="W30" s="81">
        <f>ROUND(BA94, 2)</f>
        <v>0</v>
      </c>
      <c r="X30" s="82"/>
      <c r="Y30" s="82"/>
      <c r="Z30" s="82"/>
      <c r="AA30" s="82"/>
      <c r="AB30" s="82"/>
      <c r="AC30" s="82"/>
      <c r="AD30" s="82"/>
      <c r="AE30" s="82"/>
      <c r="AK30" s="81">
        <f>ROUND(AW94, 2)</f>
        <v>0</v>
      </c>
      <c r="AL30" s="82"/>
      <c r="AM30" s="82"/>
      <c r="AN30" s="82"/>
      <c r="AO30" s="82"/>
      <c r="AR30" s="24"/>
    </row>
    <row r="31" spans="1:71" s="3" customFormat="1" ht="14.45" hidden="1" customHeight="1">
      <c r="B31" s="24"/>
      <c r="F31" s="18" t="s">
        <v>37</v>
      </c>
      <c r="L31" s="83">
        <v>0.21</v>
      </c>
      <c r="M31" s="82"/>
      <c r="N31" s="82"/>
      <c r="O31" s="82"/>
      <c r="P31" s="82"/>
      <c r="W31" s="81">
        <f>ROUND(BB94, 2)</f>
        <v>0</v>
      </c>
      <c r="X31" s="82"/>
      <c r="Y31" s="82"/>
      <c r="Z31" s="82"/>
      <c r="AA31" s="82"/>
      <c r="AB31" s="82"/>
      <c r="AC31" s="82"/>
      <c r="AD31" s="82"/>
      <c r="AE31" s="82"/>
      <c r="AK31" s="81">
        <v>0</v>
      </c>
      <c r="AL31" s="82"/>
      <c r="AM31" s="82"/>
      <c r="AN31" s="82"/>
      <c r="AO31" s="82"/>
      <c r="AR31" s="24"/>
    </row>
    <row r="32" spans="1:71" s="3" customFormat="1" ht="14.45" hidden="1" customHeight="1">
      <c r="B32" s="24"/>
      <c r="F32" s="18" t="s">
        <v>38</v>
      </c>
      <c r="L32" s="83">
        <v>0.15</v>
      </c>
      <c r="M32" s="82"/>
      <c r="N32" s="82"/>
      <c r="O32" s="82"/>
      <c r="P32" s="82"/>
      <c r="W32" s="81">
        <f>ROUND(BC94, 2)</f>
        <v>0</v>
      </c>
      <c r="X32" s="82"/>
      <c r="Y32" s="82"/>
      <c r="Z32" s="82"/>
      <c r="AA32" s="82"/>
      <c r="AB32" s="82"/>
      <c r="AC32" s="82"/>
      <c r="AD32" s="82"/>
      <c r="AE32" s="82"/>
      <c r="AK32" s="81">
        <v>0</v>
      </c>
      <c r="AL32" s="82"/>
      <c r="AM32" s="82"/>
      <c r="AN32" s="82"/>
      <c r="AO32" s="82"/>
      <c r="AR32" s="24"/>
    </row>
    <row r="33" spans="1:57" s="3" customFormat="1" ht="14.45" hidden="1" customHeight="1">
      <c r="B33" s="24"/>
      <c r="F33" s="18" t="s">
        <v>39</v>
      </c>
      <c r="L33" s="83">
        <v>0</v>
      </c>
      <c r="M33" s="82"/>
      <c r="N33" s="82"/>
      <c r="O33" s="82"/>
      <c r="P33" s="82"/>
      <c r="W33" s="81">
        <f>ROUND(BD94, 2)</f>
        <v>0</v>
      </c>
      <c r="X33" s="82"/>
      <c r="Y33" s="82"/>
      <c r="Z33" s="82"/>
      <c r="AA33" s="82"/>
      <c r="AB33" s="82"/>
      <c r="AC33" s="82"/>
      <c r="AD33" s="82"/>
      <c r="AE33" s="82"/>
      <c r="AK33" s="81">
        <v>0</v>
      </c>
      <c r="AL33" s="82"/>
      <c r="AM33" s="82"/>
      <c r="AN33" s="82"/>
      <c r="AO33" s="82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40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41</v>
      </c>
      <c r="U35" s="27"/>
      <c r="V35" s="27"/>
      <c r="W35" s="27"/>
      <c r="X35" s="104" t="s">
        <v>42</v>
      </c>
      <c r="Y35" s="105"/>
      <c r="Z35" s="105"/>
      <c r="AA35" s="105"/>
      <c r="AB35" s="105"/>
      <c r="AC35" s="27"/>
      <c r="AD35" s="27"/>
      <c r="AE35" s="27"/>
      <c r="AF35" s="27"/>
      <c r="AG35" s="27"/>
      <c r="AH35" s="27"/>
      <c r="AI35" s="27"/>
      <c r="AJ35" s="27"/>
      <c r="AK35" s="106">
        <f>SUM(AK26:AK33)</f>
        <v>0</v>
      </c>
      <c r="AL35" s="105"/>
      <c r="AM35" s="105"/>
      <c r="AN35" s="105"/>
      <c r="AO35" s="107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43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44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45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46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45</v>
      </c>
      <c r="AI60" s="23"/>
      <c r="AJ60" s="23"/>
      <c r="AK60" s="23"/>
      <c r="AL60" s="23"/>
      <c r="AM60" s="32" t="s">
        <v>46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48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45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46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45</v>
      </c>
      <c r="AI75" s="23"/>
      <c r="AJ75" s="23"/>
      <c r="AK75" s="23"/>
      <c r="AL75" s="23"/>
      <c r="AM75" s="32" t="s">
        <v>46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0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0" s="2" customFormat="1" ht="24.95" customHeight="1">
      <c r="A82" s="20"/>
      <c r="B82" s="21"/>
      <c r="C82" s="13" t="s">
        <v>49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0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0" s="4" customFormat="1" ht="12" customHeight="1">
      <c r="B84" s="38"/>
      <c r="C84" s="18" t="s">
        <v>12</v>
      </c>
      <c r="L84" s="4" t="str">
        <f>K5</f>
        <v>23FBC219</v>
      </c>
      <c r="AR84" s="38"/>
    </row>
    <row r="85" spans="1:90" s="5" customFormat="1" ht="36.950000000000003" customHeight="1">
      <c r="B85" s="39"/>
      <c r="C85" s="40" t="s">
        <v>14</v>
      </c>
      <c r="L85" s="95" t="str">
        <f>K6</f>
        <v>Roudnice nad Labem - výměna střešních oken</v>
      </c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R85" s="39"/>
    </row>
    <row r="86" spans="1:90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0" s="2" customFormat="1" ht="12" customHeight="1">
      <c r="A87" s="20"/>
      <c r="B87" s="21"/>
      <c r="C87" s="18" t="s">
        <v>18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 xml:space="preserve"> 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20</v>
      </c>
      <c r="AJ87" s="20"/>
      <c r="AK87" s="20"/>
      <c r="AL87" s="20"/>
      <c r="AM87" s="97" t="str">
        <f>IF(AN8= "","",AN8)</f>
        <v>7. 11. 2023</v>
      </c>
      <c r="AN87" s="97"/>
      <c r="AO87" s="20"/>
      <c r="AP87" s="20"/>
      <c r="AQ87" s="20"/>
      <c r="AR87" s="21"/>
      <c r="BE87" s="20"/>
    </row>
    <row r="88" spans="1:90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0" s="2" customFormat="1" ht="15.2" customHeight="1">
      <c r="A89" s="20"/>
      <c r="B89" s="21"/>
      <c r="C89" s="18" t="s">
        <v>22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 xml:space="preserve"> 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26</v>
      </c>
      <c r="AJ89" s="20"/>
      <c r="AK89" s="20"/>
      <c r="AL89" s="20"/>
      <c r="AM89" s="98" t="str">
        <f>IF(E17="","",E17)</f>
        <v xml:space="preserve"> </v>
      </c>
      <c r="AN89" s="99"/>
      <c r="AO89" s="99"/>
      <c r="AP89" s="99"/>
      <c r="AQ89" s="20"/>
      <c r="AR89" s="21"/>
      <c r="AS89" s="100" t="s">
        <v>50</v>
      </c>
      <c r="AT89" s="101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0" s="2" customFormat="1" ht="15.2" customHeight="1">
      <c r="A90" s="20"/>
      <c r="B90" s="21"/>
      <c r="C90" s="18" t="s">
        <v>25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28</v>
      </c>
      <c r="AJ90" s="20"/>
      <c r="AK90" s="20"/>
      <c r="AL90" s="20"/>
      <c r="AM90" s="98" t="str">
        <f>IF(E20="","",E20)</f>
        <v xml:space="preserve"> </v>
      </c>
      <c r="AN90" s="99"/>
      <c r="AO90" s="99"/>
      <c r="AP90" s="99"/>
      <c r="AQ90" s="20"/>
      <c r="AR90" s="21"/>
      <c r="AS90" s="102"/>
      <c r="AT90" s="103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0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102"/>
      <c r="AT91" s="103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0" s="2" customFormat="1" ht="29.25" customHeight="1">
      <c r="A92" s="20"/>
      <c r="B92" s="21"/>
      <c r="C92" s="90" t="s">
        <v>51</v>
      </c>
      <c r="D92" s="91"/>
      <c r="E92" s="91"/>
      <c r="F92" s="91"/>
      <c r="G92" s="91"/>
      <c r="H92" s="46"/>
      <c r="I92" s="92" t="s">
        <v>52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3" t="s">
        <v>53</v>
      </c>
      <c r="AH92" s="91"/>
      <c r="AI92" s="91"/>
      <c r="AJ92" s="91"/>
      <c r="AK92" s="91"/>
      <c r="AL92" s="91"/>
      <c r="AM92" s="91"/>
      <c r="AN92" s="92" t="s">
        <v>54</v>
      </c>
      <c r="AO92" s="91"/>
      <c r="AP92" s="94"/>
      <c r="AQ92" s="47" t="s">
        <v>55</v>
      </c>
      <c r="AR92" s="21"/>
      <c r="AS92" s="48" t="s">
        <v>56</v>
      </c>
      <c r="AT92" s="49" t="s">
        <v>57</v>
      </c>
      <c r="AU92" s="49" t="s">
        <v>58</v>
      </c>
      <c r="AV92" s="49" t="s">
        <v>59</v>
      </c>
      <c r="AW92" s="49" t="s">
        <v>60</v>
      </c>
      <c r="AX92" s="49" t="s">
        <v>61</v>
      </c>
      <c r="AY92" s="49" t="s">
        <v>62</v>
      </c>
      <c r="AZ92" s="49" t="s">
        <v>63</v>
      </c>
      <c r="BA92" s="49" t="s">
        <v>64</v>
      </c>
      <c r="BB92" s="49" t="s">
        <v>65</v>
      </c>
      <c r="BC92" s="49" t="s">
        <v>66</v>
      </c>
      <c r="BD92" s="50" t="s">
        <v>67</v>
      </c>
      <c r="BE92" s="20"/>
    </row>
    <row r="93" spans="1:90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0" s="6" customFormat="1" ht="32.450000000000003" customHeight="1">
      <c r="B94" s="54"/>
      <c r="C94" s="55" t="s">
        <v>68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87">
        <f>ROUND(AG95,2)</f>
        <v>0</v>
      </c>
      <c r="AH94" s="87"/>
      <c r="AI94" s="87"/>
      <c r="AJ94" s="87"/>
      <c r="AK94" s="87"/>
      <c r="AL94" s="87"/>
      <c r="AM94" s="87"/>
      <c r="AN94" s="88">
        <f>SUM(AG94,AT94)</f>
        <v>0</v>
      </c>
      <c r="AO94" s="88"/>
      <c r="AP94" s="88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156.82042000000001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69</v>
      </c>
      <c r="BT94" s="62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0" s="7" customFormat="1" ht="24.75" customHeight="1">
      <c r="A95" s="63" t="s">
        <v>73</v>
      </c>
      <c r="B95" s="64"/>
      <c r="C95" s="65"/>
      <c r="D95" s="86" t="s">
        <v>13</v>
      </c>
      <c r="E95" s="86"/>
      <c r="F95" s="86"/>
      <c r="G95" s="86"/>
      <c r="H95" s="86"/>
      <c r="I95" s="66"/>
      <c r="J95" s="86" t="s">
        <v>15</v>
      </c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4">
        <f>'23FBC219 - Roudnice nad L...'!J28</f>
        <v>0</v>
      </c>
      <c r="AH95" s="85"/>
      <c r="AI95" s="85"/>
      <c r="AJ95" s="85"/>
      <c r="AK95" s="85"/>
      <c r="AL95" s="85"/>
      <c r="AM95" s="85"/>
      <c r="AN95" s="84">
        <f>SUM(AG95,AT95)</f>
        <v>0</v>
      </c>
      <c r="AO95" s="85"/>
      <c r="AP95" s="85"/>
      <c r="AQ95" s="67" t="s">
        <v>74</v>
      </c>
      <c r="AR95" s="64"/>
      <c r="AS95" s="68">
        <v>0</v>
      </c>
      <c r="AT95" s="69">
        <f>ROUND(SUM(AV95:AW95),2)</f>
        <v>0</v>
      </c>
      <c r="AU95" s="70">
        <f>'23FBC219 - Roudnice nad L...'!P125</f>
        <v>156.82041500000003</v>
      </c>
      <c r="AV95" s="69">
        <f>'23FBC219 - Roudnice nad L...'!J31</f>
        <v>0</v>
      </c>
      <c r="AW95" s="69">
        <f>'23FBC219 - Roudnice nad L...'!J32</f>
        <v>0</v>
      </c>
      <c r="AX95" s="69">
        <f>'23FBC219 - Roudnice nad L...'!J33</f>
        <v>0</v>
      </c>
      <c r="AY95" s="69">
        <f>'23FBC219 - Roudnice nad L...'!J34</f>
        <v>0</v>
      </c>
      <c r="AZ95" s="69">
        <f>'23FBC219 - Roudnice nad L...'!F31</f>
        <v>0</v>
      </c>
      <c r="BA95" s="69">
        <f>'23FBC219 - Roudnice nad L...'!F32</f>
        <v>0</v>
      </c>
      <c r="BB95" s="69">
        <f>'23FBC219 - Roudnice nad L...'!F33</f>
        <v>0</v>
      </c>
      <c r="BC95" s="69">
        <f>'23FBC219 - Roudnice nad L...'!F34</f>
        <v>0</v>
      </c>
      <c r="BD95" s="71">
        <f>'23FBC219 - Roudnice nad L...'!F35</f>
        <v>0</v>
      </c>
      <c r="BT95" s="72" t="s">
        <v>75</v>
      </c>
      <c r="BU95" s="72" t="s">
        <v>76</v>
      </c>
      <c r="BV95" s="72" t="s">
        <v>71</v>
      </c>
      <c r="BW95" s="72" t="s">
        <v>4</v>
      </c>
      <c r="BX95" s="72" t="s">
        <v>72</v>
      </c>
      <c r="CL95" s="72" t="s">
        <v>1</v>
      </c>
    </row>
    <row r="96" spans="1:90" s="2" customFormat="1" ht="30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sheetProtection algorithmName="SHA-512" hashValue="67vLVKXEZlidbZqI5Ubx30p21AMOqlZ6IvIn/nQSgzL6oa84Kr1smNY4b3tD+3lbuNdZWCq7KwRKvy5njZJ3NQ==" saltValue="0sGGXx7pahQrEAbrFzzmQQ==" spinCount="100000" sheet="1" objects="1" scenarios="1"/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23FBC219 - Roudnice nad 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tabSelected="1" workbookViewId="0">
      <selection activeCell="Y13" sqref="Y13"/>
    </sheetView>
  </sheetViews>
  <sheetFormatPr defaultRowHeight="11.25"/>
  <cols>
    <col min="1" max="1" width="8.33203125" style="73" customWidth="1"/>
    <col min="2" max="2" width="1.1640625" style="73" customWidth="1"/>
    <col min="3" max="3" width="4.1640625" style="73" customWidth="1"/>
    <col min="4" max="4" width="4.33203125" style="73" customWidth="1"/>
    <col min="5" max="5" width="17.1640625" style="73" customWidth="1"/>
    <col min="6" max="6" width="50.83203125" style="73" customWidth="1"/>
    <col min="7" max="7" width="7.5" style="73" customWidth="1"/>
    <col min="8" max="8" width="14" style="73" customWidth="1"/>
    <col min="9" max="9" width="15.83203125" style="73" customWidth="1"/>
    <col min="10" max="11" width="22.33203125" style="73" customWidth="1"/>
    <col min="12" max="12" width="9.33203125" style="73" customWidth="1"/>
    <col min="13" max="13" width="10.83203125" style="73" hidden="1" customWidth="1"/>
    <col min="14" max="14" width="9.33203125" style="73" hidden="1"/>
    <col min="15" max="20" width="14.1640625" style="73" hidden="1" customWidth="1"/>
    <col min="21" max="21" width="16.33203125" style="73" hidden="1" customWidth="1"/>
    <col min="22" max="22" width="12.33203125" style="73" customWidth="1"/>
    <col min="23" max="23" width="16.33203125" style="73" customWidth="1"/>
    <col min="24" max="24" width="12.33203125" style="73" customWidth="1"/>
    <col min="25" max="25" width="15" style="73" customWidth="1"/>
    <col min="26" max="26" width="11" style="73" customWidth="1"/>
    <col min="27" max="27" width="15" style="73" customWidth="1"/>
    <col min="28" max="28" width="16.33203125" style="73" customWidth="1"/>
    <col min="29" max="29" width="11" style="73" customWidth="1"/>
    <col min="30" max="30" width="15" style="73" customWidth="1"/>
    <col min="31" max="31" width="16.33203125" style="73" customWidth="1"/>
    <col min="32" max="43" width="9.33203125" style="73"/>
    <col min="44" max="65" width="9.33203125" style="73" hidden="1"/>
    <col min="66" max="16384" width="9.33203125" style="73"/>
  </cols>
  <sheetData>
    <row r="2" spans="1:46" ht="36.950000000000003" customHeight="1">
      <c r="L2" s="110" t="s">
        <v>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112" t="s">
        <v>4</v>
      </c>
    </row>
    <row r="3" spans="1:46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5"/>
      <c r="AT3" s="112" t="s">
        <v>77</v>
      </c>
    </row>
    <row r="4" spans="1:46" ht="24.95" customHeight="1">
      <c r="B4" s="115"/>
      <c r="D4" s="116" t="s">
        <v>78</v>
      </c>
      <c r="L4" s="115"/>
      <c r="M4" s="117" t="s">
        <v>10</v>
      </c>
      <c r="AT4" s="112" t="s">
        <v>3</v>
      </c>
    </row>
    <row r="5" spans="1:46" ht="6.95" customHeight="1">
      <c r="B5" s="115"/>
      <c r="L5" s="115"/>
    </row>
    <row r="6" spans="1:46" s="122" customFormat="1" ht="12" customHeight="1">
      <c r="A6" s="118"/>
      <c r="B6" s="119"/>
      <c r="C6" s="118"/>
      <c r="D6" s="120" t="s">
        <v>14</v>
      </c>
      <c r="E6" s="118"/>
      <c r="F6" s="118"/>
      <c r="G6" s="118"/>
      <c r="H6" s="118"/>
      <c r="I6" s="118"/>
      <c r="J6" s="118"/>
      <c r="K6" s="118"/>
      <c r="L6" s="121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46" s="122" customFormat="1" ht="16.5" customHeight="1">
      <c r="A7" s="118"/>
      <c r="B7" s="119"/>
      <c r="C7" s="118"/>
      <c r="D7" s="118"/>
      <c r="E7" s="123" t="s">
        <v>15</v>
      </c>
      <c r="F7" s="124"/>
      <c r="G7" s="124"/>
      <c r="H7" s="124"/>
      <c r="I7" s="118"/>
      <c r="J7" s="118"/>
      <c r="K7" s="118"/>
      <c r="L7" s="121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46" s="122" customFormat="1">
      <c r="A8" s="118"/>
      <c r="B8" s="119"/>
      <c r="C8" s="118"/>
      <c r="D8" s="118"/>
      <c r="E8" s="118"/>
      <c r="F8" s="118"/>
      <c r="G8" s="118"/>
      <c r="H8" s="118"/>
      <c r="I8" s="118"/>
      <c r="J8" s="118"/>
      <c r="K8" s="118"/>
      <c r="L8" s="121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9" spans="1:46" s="122" customFormat="1" ht="12" customHeight="1">
      <c r="A9" s="118"/>
      <c r="B9" s="119"/>
      <c r="C9" s="118"/>
      <c r="D9" s="120" t="s">
        <v>16</v>
      </c>
      <c r="E9" s="118"/>
      <c r="F9" s="125" t="s">
        <v>1</v>
      </c>
      <c r="G9" s="118"/>
      <c r="H9" s="118"/>
      <c r="I9" s="120" t="s">
        <v>17</v>
      </c>
      <c r="J9" s="125" t="s">
        <v>1</v>
      </c>
      <c r="K9" s="118"/>
      <c r="L9" s="121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46" s="122" customFormat="1" ht="12" customHeight="1">
      <c r="A10" s="118"/>
      <c r="B10" s="119"/>
      <c r="C10" s="118"/>
      <c r="D10" s="120" t="s">
        <v>18</v>
      </c>
      <c r="E10" s="118"/>
      <c r="F10" s="125" t="s">
        <v>19</v>
      </c>
      <c r="G10" s="118"/>
      <c r="H10" s="118"/>
      <c r="I10" s="120" t="s">
        <v>20</v>
      </c>
      <c r="J10" s="126" t="str">
        <f>'Rekapitulace stavby'!AN8</f>
        <v>7. 11. 2023</v>
      </c>
      <c r="K10" s="118"/>
      <c r="L10" s="121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46" s="122" customFormat="1" ht="10.9" customHeight="1">
      <c r="A11" s="118"/>
      <c r="B11" s="119"/>
      <c r="C11" s="118"/>
      <c r="D11" s="118"/>
      <c r="E11" s="118"/>
      <c r="F11" s="118"/>
      <c r="G11" s="118"/>
      <c r="H11" s="118"/>
      <c r="I11" s="118"/>
      <c r="J11" s="118"/>
      <c r="K11" s="118"/>
      <c r="L11" s="121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</row>
    <row r="12" spans="1:46" s="122" customFormat="1" ht="12" customHeight="1">
      <c r="A12" s="118"/>
      <c r="B12" s="119"/>
      <c r="C12" s="118"/>
      <c r="D12" s="120" t="s">
        <v>22</v>
      </c>
      <c r="E12" s="118"/>
      <c r="F12" s="118"/>
      <c r="G12" s="118"/>
      <c r="H12" s="118"/>
      <c r="I12" s="120" t="s">
        <v>23</v>
      </c>
      <c r="J12" s="125" t="str">
        <f>IF('Rekapitulace stavby'!AN10="","",'Rekapitulace stavby'!AN10)</f>
        <v/>
      </c>
      <c r="K12" s="118"/>
      <c r="L12" s="121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46" s="122" customFormat="1" ht="18" customHeight="1">
      <c r="A13" s="118"/>
      <c r="B13" s="119"/>
      <c r="C13" s="118"/>
      <c r="D13" s="118"/>
      <c r="E13" s="125" t="str">
        <f>IF('Rekapitulace stavby'!E11="","",'Rekapitulace stavby'!E11)</f>
        <v xml:space="preserve"> </v>
      </c>
      <c r="F13" s="118"/>
      <c r="G13" s="118"/>
      <c r="H13" s="118"/>
      <c r="I13" s="120" t="s">
        <v>24</v>
      </c>
      <c r="J13" s="125" t="str">
        <f>IF('Rekapitulace stavby'!AN11="","",'Rekapitulace stavby'!AN11)</f>
        <v/>
      </c>
      <c r="K13" s="118"/>
      <c r="L13" s="121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</row>
    <row r="14" spans="1:46" s="122" customFormat="1" ht="6.95" customHeight="1">
      <c r="A14" s="118"/>
      <c r="B14" s="119"/>
      <c r="C14" s="118"/>
      <c r="D14" s="118"/>
      <c r="E14" s="118"/>
      <c r="F14" s="118"/>
      <c r="G14" s="118"/>
      <c r="H14" s="118"/>
      <c r="I14" s="118"/>
      <c r="J14" s="118"/>
      <c r="K14" s="118"/>
      <c r="L14" s="121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46" s="122" customFormat="1" ht="12" customHeight="1">
      <c r="A15" s="118"/>
      <c r="B15" s="119"/>
      <c r="C15" s="118"/>
      <c r="D15" s="120" t="s">
        <v>25</v>
      </c>
      <c r="E15" s="118"/>
      <c r="F15" s="118"/>
      <c r="G15" s="118"/>
      <c r="H15" s="118"/>
      <c r="I15" s="120" t="s">
        <v>23</v>
      </c>
      <c r="J15" s="125" t="str">
        <f>'Rekapitulace stavby'!AN13</f>
        <v/>
      </c>
      <c r="K15" s="118"/>
      <c r="L15" s="121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</row>
    <row r="16" spans="1:46" s="122" customFormat="1" ht="18" customHeight="1">
      <c r="A16" s="118"/>
      <c r="B16" s="119"/>
      <c r="C16" s="118"/>
      <c r="D16" s="118"/>
      <c r="E16" s="127" t="str">
        <f>'Rekapitulace stavby'!E14</f>
        <v xml:space="preserve"> </v>
      </c>
      <c r="F16" s="127"/>
      <c r="G16" s="127"/>
      <c r="H16" s="127"/>
      <c r="I16" s="120" t="s">
        <v>24</v>
      </c>
      <c r="J16" s="125" t="str">
        <f>'Rekapitulace stavby'!AN14</f>
        <v/>
      </c>
      <c r="K16" s="118"/>
      <c r="L16" s="121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</row>
    <row r="17" spans="1:31" s="122" customFormat="1" ht="6.95" customHeight="1">
      <c r="A17" s="118"/>
      <c r="B17" s="119"/>
      <c r="C17" s="118"/>
      <c r="D17" s="118"/>
      <c r="E17" s="118"/>
      <c r="F17" s="118"/>
      <c r="G17" s="118"/>
      <c r="H17" s="118"/>
      <c r="I17" s="118"/>
      <c r="J17" s="118"/>
      <c r="K17" s="118"/>
      <c r="L17" s="121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</row>
    <row r="18" spans="1:31" s="122" customFormat="1" ht="12" customHeight="1">
      <c r="A18" s="118"/>
      <c r="B18" s="119"/>
      <c r="C18" s="118"/>
      <c r="D18" s="120" t="s">
        <v>26</v>
      </c>
      <c r="E18" s="118"/>
      <c r="F18" s="118"/>
      <c r="G18" s="118"/>
      <c r="H18" s="118"/>
      <c r="I18" s="120" t="s">
        <v>23</v>
      </c>
      <c r="J18" s="125" t="str">
        <f>IF('Rekapitulace stavby'!AN16="","",'Rekapitulace stavby'!AN16)</f>
        <v/>
      </c>
      <c r="K18" s="118"/>
      <c r="L18" s="121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</row>
    <row r="19" spans="1:31" s="122" customFormat="1" ht="18" customHeight="1">
      <c r="A19" s="118"/>
      <c r="B19" s="119"/>
      <c r="C19" s="118"/>
      <c r="D19" s="118"/>
      <c r="E19" s="125" t="str">
        <f>IF('Rekapitulace stavby'!E17="","",'Rekapitulace stavby'!E17)</f>
        <v xml:space="preserve"> </v>
      </c>
      <c r="F19" s="118"/>
      <c r="G19" s="118"/>
      <c r="H19" s="118"/>
      <c r="I19" s="120" t="s">
        <v>24</v>
      </c>
      <c r="J19" s="125" t="str">
        <f>IF('Rekapitulace stavby'!AN17="","",'Rekapitulace stavby'!AN17)</f>
        <v/>
      </c>
      <c r="K19" s="118"/>
      <c r="L19" s="121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</row>
    <row r="20" spans="1:31" s="122" customFormat="1" ht="6.95" customHeight="1">
      <c r="A20" s="118"/>
      <c r="B20" s="119"/>
      <c r="C20" s="118"/>
      <c r="D20" s="118"/>
      <c r="E20" s="118"/>
      <c r="F20" s="118"/>
      <c r="G20" s="118"/>
      <c r="H20" s="118"/>
      <c r="I20" s="118"/>
      <c r="J20" s="118"/>
      <c r="K20" s="118"/>
      <c r="L20" s="121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</row>
    <row r="21" spans="1:31" s="122" customFormat="1" ht="12" customHeight="1">
      <c r="A21" s="118"/>
      <c r="B21" s="119"/>
      <c r="C21" s="118"/>
      <c r="D21" s="120" t="s">
        <v>28</v>
      </c>
      <c r="E21" s="118"/>
      <c r="F21" s="118"/>
      <c r="G21" s="118"/>
      <c r="H21" s="118"/>
      <c r="I21" s="120" t="s">
        <v>23</v>
      </c>
      <c r="J21" s="125" t="str">
        <f>IF('Rekapitulace stavby'!AN19="","",'Rekapitulace stavby'!AN19)</f>
        <v/>
      </c>
      <c r="K21" s="118"/>
      <c r="L21" s="121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</row>
    <row r="22" spans="1:31" s="122" customFormat="1" ht="18" customHeight="1">
      <c r="A22" s="118"/>
      <c r="B22" s="119"/>
      <c r="C22" s="118"/>
      <c r="D22" s="118"/>
      <c r="E22" s="125" t="str">
        <f>IF('Rekapitulace stavby'!E20="","",'Rekapitulace stavby'!E20)</f>
        <v xml:space="preserve"> </v>
      </c>
      <c r="F22" s="118"/>
      <c r="G22" s="118"/>
      <c r="H22" s="118"/>
      <c r="I22" s="120" t="s">
        <v>24</v>
      </c>
      <c r="J22" s="125" t="str">
        <f>IF('Rekapitulace stavby'!AN20="","",'Rekapitulace stavby'!AN20)</f>
        <v/>
      </c>
      <c r="K22" s="118"/>
      <c r="L22" s="121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</row>
    <row r="23" spans="1:31" s="122" customFormat="1" ht="6.95" customHeight="1">
      <c r="A23" s="118"/>
      <c r="B23" s="119"/>
      <c r="C23" s="118"/>
      <c r="D23" s="118"/>
      <c r="E23" s="118"/>
      <c r="F23" s="118"/>
      <c r="G23" s="118"/>
      <c r="H23" s="118"/>
      <c r="I23" s="118"/>
      <c r="J23" s="118"/>
      <c r="K23" s="118"/>
      <c r="L23" s="121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</row>
    <row r="24" spans="1:31" s="122" customFormat="1" ht="12" customHeight="1">
      <c r="A24" s="118"/>
      <c r="B24" s="119"/>
      <c r="C24" s="118"/>
      <c r="D24" s="120" t="s">
        <v>29</v>
      </c>
      <c r="E24" s="118"/>
      <c r="F24" s="118"/>
      <c r="G24" s="118"/>
      <c r="H24" s="118"/>
      <c r="I24" s="118"/>
      <c r="J24" s="118"/>
      <c r="K24" s="118"/>
      <c r="L24" s="121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</row>
    <row r="25" spans="1:31" s="132" customFormat="1" ht="16.5" customHeight="1">
      <c r="A25" s="128"/>
      <c r="B25" s="129"/>
      <c r="C25" s="128"/>
      <c r="D25" s="128"/>
      <c r="E25" s="130" t="s">
        <v>1</v>
      </c>
      <c r="F25" s="130"/>
      <c r="G25" s="130"/>
      <c r="H25" s="130"/>
      <c r="I25" s="128"/>
      <c r="J25" s="128"/>
      <c r="K25" s="128"/>
      <c r="L25" s="131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</row>
    <row r="26" spans="1:31" s="122" customFormat="1" ht="6.95" customHeight="1">
      <c r="A26" s="118"/>
      <c r="B26" s="119"/>
      <c r="C26" s="118"/>
      <c r="D26" s="118"/>
      <c r="E26" s="118"/>
      <c r="F26" s="118"/>
      <c r="G26" s="118"/>
      <c r="H26" s="118"/>
      <c r="I26" s="118"/>
      <c r="J26" s="118"/>
      <c r="K26" s="118"/>
      <c r="L26" s="121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</row>
    <row r="27" spans="1:31" s="122" customFormat="1" ht="6.95" customHeight="1">
      <c r="A27" s="118"/>
      <c r="B27" s="119"/>
      <c r="C27" s="118"/>
      <c r="D27" s="133"/>
      <c r="E27" s="133"/>
      <c r="F27" s="133"/>
      <c r="G27" s="133"/>
      <c r="H27" s="133"/>
      <c r="I27" s="133"/>
      <c r="J27" s="133"/>
      <c r="K27" s="133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122" customFormat="1" ht="25.35" customHeight="1">
      <c r="A28" s="118"/>
      <c r="B28" s="119"/>
      <c r="C28" s="118"/>
      <c r="D28" s="134" t="s">
        <v>30</v>
      </c>
      <c r="E28" s="118"/>
      <c r="F28" s="118"/>
      <c r="G28" s="118"/>
      <c r="H28" s="118"/>
      <c r="I28" s="118"/>
      <c r="J28" s="135">
        <f>ROUND(J125, 2)</f>
        <v>0</v>
      </c>
      <c r="K28" s="118"/>
      <c r="L28" s="121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</row>
    <row r="29" spans="1:31" s="122" customFormat="1" ht="6.95" customHeight="1">
      <c r="A29" s="118"/>
      <c r="B29" s="119"/>
      <c r="C29" s="118"/>
      <c r="D29" s="133"/>
      <c r="E29" s="133"/>
      <c r="F29" s="133"/>
      <c r="G29" s="133"/>
      <c r="H29" s="133"/>
      <c r="I29" s="133"/>
      <c r="J29" s="133"/>
      <c r="K29" s="133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122" customFormat="1" ht="14.45" customHeight="1">
      <c r="A30" s="118"/>
      <c r="B30" s="119"/>
      <c r="C30" s="118"/>
      <c r="D30" s="118"/>
      <c r="E30" s="118"/>
      <c r="F30" s="136" t="s">
        <v>32</v>
      </c>
      <c r="G30" s="118"/>
      <c r="H30" s="118"/>
      <c r="I30" s="136" t="s">
        <v>31</v>
      </c>
      <c r="J30" s="136" t="s">
        <v>33</v>
      </c>
      <c r="K30" s="118"/>
      <c r="L30" s="121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</row>
    <row r="31" spans="1:31" s="122" customFormat="1" ht="14.45" customHeight="1">
      <c r="A31" s="118"/>
      <c r="B31" s="119"/>
      <c r="C31" s="118"/>
      <c r="D31" s="137" t="s">
        <v>34</v>
      </c>
      <c r="E31" s="120" t="s">
        <v>35</v>
      </c>
      <c r="F31" s="138">
        <f>ROUND((SUM(BE125:BE270)),  2)</f>
        <v>0</v>
      </c>
      <c r="G31" s="118"/>
      <c r="H31" s="118"/>
      <c r="I31" s="139">
        <v>0.21</v>
      </c>
      <c r="J31" s="138">
        <f>ROUND(((SUM(BE125:BE270))*I31),  2)</f>
        <v>0</v>
      </c>
      <c r="K31" s="118"/>
      <c r="L31" s="121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122" customFormat="1" ht="14.45" customHeight="1">
      <c r="A32" s="118"/>
      <c r="B32" s="119"/>
      <c r="C32" s="118"/>
      <c r="D32" s="118"/>
      <c r="E32" s="120" t="s">
        <v>36</v>
      </c>
      <c r="F32" s="138">
        <f>ROUND((SUM(BF125:BF270)),  2)</f>
        <v>0</v>
      </c>
      <c r="G32" s="118"/>
      <c r="H32" s="118"/>
      <c r="I32" s="139">
        <v>0.15</v>
      </c>
      <c r="J32" s="138">
        <f>ROUND(((SUM(BF125:BF270))*I32),  2)</f>
        <v>0</v>
      </c>
      <c r="K32" s="118"/>
      <c r="L32" s="121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</row>
    <row r="33" spans="1:31" s="122" customFormat="1" ht="14.45" hidden="1" customHeight="1">
      <c r="A33" s="118"/>
      <c r="B33" s="119"/>
      <c r="C33" s="118"/>
      <c r="D33" s="118"/>
      <c r="E33" s="120" t="s">
        <v>37</v>
      </c>
      <c r="F33" s="138">
        <f>ROUND((SUM(BG125:BG270)),  2)</f>
        <v>0</v>
      </c>
      <c r="G33" s="118"/>
      <c r="H33" s="118"/>
      <c r="I33" s="139">
        <v>0.21</v>
      </c>
      <c r="J33" s="138">
        <f>0</f>
        <v>0</v>
      </c>
      <c r="K33" s="118"/>
      <c r="L33" s="121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</row>
    <row r="34" spans="1:31" s="122" customFormat="1" ht="14.45" hidden="1" customHeight="1">
      <c r="A34" s="118"/>
      <c r="B34" s="119"/>
      <c r="C34" s="118"/>
      <c r="D34" s="118"/>
      <c r="E34" s="120" t="s">
        <v>38</v>
      </c>
      <c r="F34" s="138">
        <f>ROUND((SUM(BH125:BH270)),  2)</f>
        <v>0</v>
      </c>
      <c r="G34" s="118"/>
      <c r="H34" s="118"/>
      <c r="I34" s="139">
        <v>0.15</v>
      </c>
      <c r="J34" s="138">
        <f>0</f>
        <v>0</v>
      </c>
      <c r="K34" s="118"/>
      <c r="L34" s="121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</row>
    <row r="35" spans="1:31" s="122" customFormat="1" ht="14.45" hidden="1" customHeight="1">
      <c r="A35" s="118"/>
      <c r="B35" s="119"/>
      <c r="C35" s="118"/>
      <c r="D35" s="118"/>
      <c r="E35" s="120" t="s">
        <v>39</v>
      </c>
      <c r="F35" s="138">
        <f>ROUND((SUM(BI125:BI270)),  2)</f>
        <v>0</v>
      </c>
      <c r="G35" s="118"/>
      <c r="H35" s="118"/>
      <c r="I35" s="139">
        <v>0</v>
      </c>
      <c r="J35" s="138">
        <f>0</f>
        <v>0</v>
      </c>
      <c r="K35" s="118"/>
      <c r="L35" s="121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</row>
    <row r="36" spans="1:31" s="122" customFormat="1" ht="6.95" customHeight="1">
      <c r="A36" s="118"/>
      <c r="B36" s="119"/>
      <c r="C36" s="118"/>
      <c r="D36" s="118"/>
      <c r="E36" s="118"/>
      <c r="F36" s="118"/>
      <c r="G36" s="118"/>
      <c r="H36" s="118"/>
      <c r="I36" s="118"/>
      <c r="J36" s="118"/>
      <c r="K36" s="118"/>
      <c r="L36" s="121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</row>
    <row r="37" spans="1:31" s="122" customFormat="1" ht="25.35" customHeight="1">
      <c r="A37" s="118"/>
      <c r="B37" s="119"/>
      <c r="C37" s="140"/>
      <c r="D37" s="141" t="s">
        <v>40</v>
      </c>
      <c r="E37" s="142"/>
      <c r="F37" s="142"/>
      <c r="G37" s="143" t="s">
        <v>41</v>
      </c>
      <c r="H37" s="144" t="s">
        <v>42</v>
      </c>
      <c r="I37" s="142"/>
      <c r="J37" s="145">
        <f>SUM(J28:J35)</f>
        <v>0</v>
      </c>
      <c r="K37" s="146"/>
      <c r="L37" s="121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</row>
    <row r="38" spans="1:31" s="122" customFormat="1" ht="14.45" customHeight="1">
      <c r="A38" s="118"/>
      <c r="B38" s="119"/>
      <c r="C38" s="118"/>
      <c r="D38" s="118"/>
      <c r="E38" s="118"/>
      <c r="F38" s="118"/>
      <c r="G38" s="118"/>
      <c r="H38" s="118"/>
      <c r="I38" s="118"/>
      <c r="J38" s="118"/>
      <c r="K38" s="118"/>
      <c r="L38" s="121"/>
      <c r="S38" s="118"/>
      <c r="T38" s="118"/>
      <c r="U38" s="118"/>
      <c r="V38" s="118"/>
      <c r="W38" s="118"/>
      <c r="X38" s="118"/>
      <c r="Y38" s="118"/>
      <c r="Z38" s="258"/>
      <c r="AA38" s="118"/>
      <c r="AB38" s="118"/>
      <c r="AC38" s="118"/>
      <c r="AD38" s="118"/>
      <c r="AE38" s="118"/>
    </row>
    <row r="39" spans="1:31" ht="14.45" customHeight="1">
      <c r="B39" s="115"/>
      <c r="L39" s="115"/>
    </row>
    <row r="40" spans="1:31" ht="14.45" customHeight="1">
      <c r="B40" s="115"/>
      <c r="L40" s="115"/>
    </row>
    <row r="41" spans="1:31" ht="14.45" customHeight="1">
      <c r="B41" s="115"/>
      <c r="L41" s="115"/>
    </row>
    <row r="42" spans="1:31" ht="14.45" customHeight="1">
      <c r="B42" s="115"/>
      <c r="L42" s="115"/>
    </row>
    <row r="43" spans="1:31" ht="14.45" customHeight="1">
      <c r="B43" s="115"/>
      <c r="L43" s="115"/>
    </row>
    <row r="44" spans="1:31" ht="14.45" customHeight="1">
      <c r="B44" s="115"/>
      <c r="L44" s="115"/>
    </row>
    <row r="45" spans="1:31" ht="14.45" customHeight="1">
      <c r="B45" s="115"/>
      <c r="L45" s="115"/>
    </row>
    <row r="46" spans="1:31" ht="14.45" customHeight="1">
      <c r="B46" s="115"/>
      <c r="L46" s="115"/>
    </row>
    <row r="47" spans="1:31" ht="14.45" customHeight="1">
      <c r="B47" s="115"/>
      <c r="L47" s="115"/>
    </row>
    <row r="48" spans="1:31" ht="14.45" customHeight="1">
      <c r="B48" s="115"/>
      <c r="L48" s="115"/>
    </row>
    <row r="49" spans="1:31" ht="14.45" customHeight="1">
      <c r="B49" s="115"/>
      <c r="L49" s="115"/>
    </row>
    <row r="50" spans="1:31" s="122" customFormat="1" ht="14.45" customHeight="1">
      <c r="B50" s="121"/>
      <c r="D50" s="147" t="s">
        <v>43</v>
      </c>
      <c r="E50" s="148"/>
      <c r="F50" s="148"/>
      <c r="G50" s="147" t="s">
        <v>44</v>
      </c>
      <c r="H50" s="148"/>
      <c r="I50" s="148"/>
      <c r="J50" s="148"/>
      <c r="K50" s="148"/>
      <c r="L50" s="121"/>
    </row>
    <row r="51" spans="1:31">
      <c r="B51" s="115"/>
      <c r="L51" s="115"/>
    </row>
    <row r="52" spans="1:31">
      <c r="B52" s="115"/>
      <c r="L52" s="115"/>
    </row>
    <row r="53" spans="1:31">
      <c r="B53" s="115"/>
      <c r="L53" s="115"/>
    </row>
    <row r="54" spans="1:31">
      <c r="B54" s="115"/>
      <c r="L54" s="115"/>
    </row>
    <row r="55" spans="1:31">
      <c r="B55" s="115"/>
      <c r="L55" s="115"/>
    </row>
    <row r="56" spans="1:31">
      <c r="B56" s="115"/>
      <c r="L56" s="115"/>
    </row>
    <row r="57" spans="1:31">
      <c r="B57" s="115"/>
      <c r="L57" s="115"/>
    </row>
    <row r="58" spans="1:31">
      <c r="B58" s="115"/>
      <c r="L58" s="115"/>
    </row>
    <row r="59" spans="1:31">
      <c r="B59" s="115"/>
      <c r="L59" s="115"/>
    </row>
    <row r="60" spans="1:31">
      <c r="B60" s="115"/>
      <c r="L60" s="115"/>
    </row>
    <row r="61" spans="1:31" s="122" customFormat="1" ht="12.75">
      <c r="A61" s="118"/>
      <c r="B61" s="119"/>
      <c r="C61" s="118"/>
      <c r="D61" s="149" t="s">
        <v>45</v>
      </c>
      <c r="E61" s="150"/>
      <c r="F61" s="151" t="s">
        <v>46</v>
      </c>
      <c r="G61" s="149" t="s">
        <v>45</v>
      </c>
      <c r="H61" s="150"/>
      <c r="I61" s="150"/>
      <c r="J61" s="152" t="s">
        <v>46</v>
      </c>
      <c r="K61" s="150"/>
      <c r="L61" s="121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</row>
    <row r="62" spans="1:31">
      <c r="B62" s="115"/>
      <c r="L62" s="115"/>
    </row>
    <row r="63" spans="1:31">
      <c r="B63" s="115"/>
      <c r="L63" s="115"/>
    </row>
    <row r="64" spans="1:31">
      <c r="B64" s="115"/>
      <c r="L64" s="115"/>
    </row>
    <row r="65" spans="1:31" s="122" customFormat="1" ht="12.75">
      <c r="A65" s="118"/>
      <c r="B65" s="119"/>
      <c r="C65" s="118"/>
      <c r="D65" s="147" t="s">
        <v>47</v>
      </c>
      <c r="E65" s="153"/>
      <c r="F65" s="153"/>
      <c r="G65" s="147" t="s">
        <v>48</v>
      </c>
      <c r="H65" s="153"/>
      <c r="I65" s="153"/>
      <c r="J65" s="153"/>
      <c r="K65" s="153"/>
      <c r="L65" s="121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</row>
    <row r="66" spans="1:31">
      <c r="B66" s="115"/>
      <c r="L66" s="115"/>
    </row>
    <row r="67" spans="1:31">
      <c r="B67" s="115"/>
      <c r="L67" s="115"/>
    </row>
    <row r="68" spans="1:31">
      <c r="B68" s="115"/>
      <c r="L68" s="115"/>
    </row>
    <row r="69" spans="1:31">
      <c r="B69" s="115"/>
      <c r="L69" s="115"/>
    </row>
    <row r="70" spans="1:31">
      <c r="B70" s="115"/>
      <c r="L70" s="115"/>
    </row>
    <row r="71" spans="1:31">
      <c r="B71" s="115"/>
      <c r="L71" s="115"/>
    </row>
    <row r="72" spans="1:31">
      <c r="B72" s="115"/>
      <c r="L72" s="115"/>
    </row>
    <row r="73" spans="1:31">
      <c r="B73" s="115"/>
      <c r="L73" s="115"/>
    </row>
    <row r="74" spans="1:31">
      <c r="B74" s="115"/>
      <c r="L74" s="115"/>
    </row>
    <row r="75" spans="1:31">
      <c r="B75" s="115"/>
      <c r="L75" s="115"/>
    </row>
    <row r="76" spans="1:31" s="122" customFormat="1" ht="12.75">
      <c r="A76" s="118"/>
      <c r="B76" s="119"/>
      <c r="C76" s="118"/>
      <c r="D76" s="149" t="s">
        <v>45</v>
      </c>
      <c r="E76" s="150"/>
      <c r="F76" s="151" t="s">
        <v>46</v>
      </c>
      <c r="G76" s="149" t="s">
        <v>45</v>
      </c>
      <c r="H76" s="150"/>
      <c r="I76" s="150"/>
      <c r="J76" s="152" t="s">
        <v>46</v>
      </c>
      <c r="K76" s="150"/>
      <c r="L76" s="121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1:31" s="122" customFormat="1" ht="14.45" customHeight="1">
      <c r="A77" s="118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21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</row>
    <row r="81" spans="1:47" s="122" customFormat="1" ht="6.95" customHeight="1">
      <c r="A81" s="118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21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</row>
    <row r="82" spans="1:47" s="122" customFormat="1" ht="24.95" customHeight="1">
      <c r="A82" s="118"/>
      <c r="B82" s="119"/>
      <c r="C82" s="116" t="s">
        <v>79</v>
      </c>
      <c r="D82" s="118"/>
      <c r="E82" s="118"/>
      <c r="F82" s="118"/>
      <c r="G82" s="118"/>
      <c r="H82" s="118"/>
      <c r="I82" s="118"/>
      <c r="J82" s="118"/>
      <c r="K82" s="118"/>
      <c r="L82" s="121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</row>
    <row r="83" spans="1:47" s="122" customFormat="1" ht="6.95" customHeight="1">
      <c r="A83" s="118"/>
      <c r="B83" s="119"/>
      <c r="C83" s="118"/>
      <c r="D83" s="118"/>
      <c r="E83" s="118"/>
      <c r="F83" s="118"/>
      <c r="G83" s="118"/>
      <c r="H83" s="118"/>
      <c r="I83" s="118"/>
      <c r="J83" s="118"/>
      <c r="K83" s="118"/>
      <c r="L83" s="121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1:47" s="122" customFormat="1" ht="12" customHeight="1">
      <c r="A84" s="118"/>
      <c r="B84" s="119"/>
      <c r="C84" s="120" t="s">
        <v>14</v>
      </c>
      <c r="D84" s="118"/>
      <c r="E84" s="118"/>
      <c r="F84" s="118"/>
      <c r="G84" s="118"/>
      <c r="H84" s="118"/>
      <c r="I84" s="118"/>
      <c r="J84" s="118"/>
      <c r="K84" s="118"/>
      <c r="L84" s="121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1:47" s="122" customFormat="1" ht="16.5" customHeight="1">
      <c r="A85" s="118"/>
      <c r="B85" s="119"/>
      <c r="C85" s="118"/>
      <c r="D85" s="118"/>
      <c r="E85" s="123" t="str">
        <f>E7</f>
        <v>Roudnice nad Labem - výměna střešních oken</v>
      </c>
      <c r="F85" s="124"/>
      <c r="G85" s="124"/>
      <c r="H85" s="124"/>
      <c r="I85" s="118"/>
      <c r="J85" s="118"/>
      <c r="K85" s="118"/>
      <c r="L85" s="121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1:47" s="122" customFormat="1" ht="6.95" customHeight="1">
      <c r="A86" s="118"/>
      <c r="B86" s="119"/>
      <c r="C86" s="118"/>
      <c r="D86" s="118"/>
      <c r="E86" s="118"/>
      <c r="F86" s="118"/>
      <c r="G86" s="118"/>
      <c r="H86" s="118"/>
      <c r="I86" s="118"/>
      <c r="J86" s="118"/>
      <c r="K86" s="118"/>
      <c r="L86" s="121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47" s="122" customFormat="1" ht="12" customHeight="1">
      <c r="A87" s="118"/>
      <c r="B87" s="119"/>
      <c r="C87" s="120" t="s">
        <v>18</v>
      </c>
      <c r="D87" s="118"/>
      <c r="E87" s="118"/>
      <c r="F87" s="125" t="str">
        <f>F10</f>
        <v xml:space="preserve"> </v>
      </c>
      <c r="G87" s="118"/>
      <c r="H87" s="118"/>
      <c r="I87" s="120" t="s">
        <v>20</v>
      </c>
      <c r="J87" s="126" t="str">
        <f>IF(J10="","",J10)</f>
        <v>7. 11. 2023</v>
      </c>
      <c r="K87" s="118"/>
      <c r="L87" s="121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47" s="122" customFormat="1" ht="6.95" customHeight="1">
      <c r="A88" s="118"/>
      <c r="B88" s="119"/>
      <c r="C88" s="118"/>
      <c r="D88" s="118"/>
      <c r="E88" s="118"/>
      <c r="F88" s="118"/>
      <c r="G88" s="118"/>
      <c r="H88" s="118"/>
      <c r="I88" s="118"/>
      <c r="J88" s="118"/>
      <c r="K88" s="118"/>
      <c r="L88" s="121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1:47" s="122" customFormat="1" ht="15.2" customHeight="1">
      <c r="A89" s="118"/>
      <c r="B89" s="119"/>
      <c r="C89" s="120" t="s">
        <v>22</v>
      </c>
      <c r="D89" s="118"/>
      <c r="E89" s="118"/>
      <c r="F89" s="125" t="str">
        <f>E13</f>
        <v xml:space="preserve"> </v>
      </c>
      <c r="G89" s="118"/>
      <c r="H89" s="118"/>
      <c r="I89" s="120" t="s">
        <v>26</v>
      </c>
      <c r="J89" s="158" t="str">
        <f>E19</f>
        <v xml:space="preserve"> </v>
      </c>
      <c r="K89" s="118"/>
      <c r="L89" s="121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1:47" s="122" customFormat="1" ht="15.2" customHeight="1">
      <c r="A90" s="118"/>
      <c r="B90" s="119"/>
      <c r="C90" s="120" t="s">
        <v>25</v>
      </c>
      <c r="D90" s="118"/>
      <c r="E90" s="118"/>
      <c r="F90" s="125" t="str">
        <f>IF(E16="","",E16)</f>
        <v xml:space="preserve"> </v>
      </c>
      <c r="G90" s="118"/>
      <c r="H90" s="118"/>
      <c r="I90" s="120" t="s">
        <v>28</v>
      </c>
      <c r="J90" s="158" t="str">
        <f>E22</f>
        <v xml:space="preserve"> </v>
      </c>
      <c r="K90" s="118"/>
      <c r="L90" s="121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47" s="122" customFormat="1" ht="10.35" customHeight="1">
      <c r="A91" s="118"/>
      <c r="B91" s="119"/>
      <c r="C91" s="118"/>
      <c r="D91" s="118"/>
      <c r="E91" s="118"/>
      <c r="F91" s="118"/>
      <c r="G91" s="118"/>
      <c r="H91" s="118"/>
      <c r="I91" s="118"/>
      <c r="J91" s="118"/>
      <c r="K91" s="118"/>
      <c r="L91" s="121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47" s="122" customFormat="1" ht="29.25" customHeight="1">
      <c r="A92" s="118"/>
      <c r="B92" s="119"/>
      <c r="C92" s="159" t="s">
        <v>80</v>
      </c>
      <c r="D92" s="140"/>
      <c r="E92" s="140"/>
      <c r="F92" s="140"/>
      <c r="G92" s="140"/>
      <c r="H92" s="140"/>
      <c r="I92" s="140"/>
      <c r="J92" s="160" t="s">
        <v>81</v>
      </c>
      <c r="K92" s="140"/>
      <c r="L92" s="121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47" s="122" customFormat="1" ht="10.35" customHeight="1">
      <c r="A93" s="118"/>
      <c r="B93" s="119"/>
      <c r="C93" s="118"/>
      <c r="D93" s="118"/>
      <c r="E93" s="118"/>
      <c r="F93" s="118"/>
      <c r="G93" s="118"/>
      <c r="H93" s="118"/>
      <c r="I93" s="118"/>
      <c r="J93" s="118"/>
      <c r="K93" s="118"/>
      <c r="L93" s="121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1:47" s="122" customFormat="1" ht="22.9" customHeight="1">
      <c r="A94" s="118"/>
      <c r="B94" s="119"/>
      <c r="C94" s="161" t="s">
        <v>82</v>
      </c>
      <c r="D94" s="118"/>
      <c r="E94" s="118"/>
      <c r="F94" s="118"/>
      <c r="G94" s="118"/>
      <c r="H94" s="118"/>
      <c r="I94" s="118"/>
      <c r="J94" s="135">
        <f>J125</f>
        <v>0</v>
      </c>
      <c r="K94" s="118"/>
      <c r="L94" s="121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U94" s="112" t="s">
        <v>83</v>
      </c>
    </row>
    <row r="95" spans="1:47" s="162" customFormat="1" ht="24.95" customHeight="1">
      <c r="B95" s="163"/>
      <c r="D95" s="164" t="s">
        <v>84</v>
      </c>
      <c r="E95" s="165"/>
      <c r="F95" s="165"/>
      <c r="G95" s="165"/>
      <c r="H95" s="165"/>
      <c r="I95" s="165"/>
      <c r="J95" s="166">
        <f>J126</f>
        <v>0</v>
      </c>
      <c r="L95" s="163"/>
    </row>
    <row r="96" spans="1:47" s="167" customFormat="1" ht="19.899999999999999" customHeight="1">
      <c r="B96" s="168"/>
      <c r="D96" s="169" t="s">
        <v>85</v>
      </c>
      <c r="E96" s="170"/>
      <c r="F96" s="170"/>
      <c r="G96" s="170"/>
      <c r="H96" s="170"/>
      <c r="I96" s="170"/>
      <c r="J96" s="171">
        <f>J127</f>
        <v>0</v>
      </c>
      <c r="L96" s="168"/>
    </row>
    <row r="97" spans="1:31" s="167" customFormat="1" ht="19.899999999999999" customHeight="1">
      <c r="B97" s="168"/>
      <c r="D97" s="169" t="s">
        <v>86</v>
      </c>
      <c r="E97" s="170"/>
      <c r="F97" s="170"/>
      <c r="G97" s="170"/>
      <c r="H97" s="170"/>
      <c r="I97" s="170"/>
      <c r="J97" s="171">
        <f>J134</f>
        <v>0</v>
      </c>
      <c r="L97" s="168"/>
    </row>
    <row r="98" spans="1:31" s="167" customFormat="1" ht="19.899999999999999" customHeight="1">
      <c r="B98" s="168"/>
      <c r="D98" s="169" t="s">
        <v>87</v>
      </c>
      <c r="E98" s="170"/>
      <c r="F98" s="170"/>
      <c r="G98" s="170"/>
      <c r="H98" s="170"/>
      <c r="I98" s="170"/>
      <c r="J98" s="171">
        <f>J154</f>
        <v>0</v>
      </c>
      <c r="L98" s="168"/>
    </row>
    <row r="99" spans="1:31" s="167" customFormat="1" ht="19.899999999999999" customHeight="1">
      <c r="B99" s="168"/>
      <c r="D99" s="169" t="s">
        <v>88</v>
      </c>
      <c r="E99" s="170"/>
      <c r="F99" s="170"/>
      <c r="G99" s="170"/>
      <c r="H99" s="170"/>
      <c r="I99" s="170"/>
      <c r="J99" s="171">
        <f>J174</f>
        <v>0</v>
      </c>
      <c r="L99" s="168"/>
    </row>
    <row r="100" spans="1:31" s="162" customFormat="1" ht="24.95" customHeight="1">
      <c r="B100" s="163"/>
      <c r="D100" s="164" t="s">
        <v>89</v>
      </c>
      <c r="E100" s="165"/>
      <c r="F100" s="165"/>
      <c r="G100" s="165"/>
      <c r="H100" s="165"/>
      <c r="I100" s="165"/>
      <c r="J100" s="166">
        <f>J178</f>
        <v>0</v>
      </c>
      <c r="L100" s="163"/>
    </row>
    <row r="101" spans="1:31" s="167" customFormat="1" ht="19.899999999999999" customHeight="1">
      <c r="B101" s="168"/>
      <c r="D101" s="169" t="s">
        <v>90</v>
      </c>
      <c r="E101" s="170"/>
      <c r="F101" s="170"/>
      <c r="G101" s="170"/>
      <c r="H101" s="170"/>
      <c r="I101" s="170"/>
      <c r="J101" s="171">
        <f>J179</f>
        <v>0</v>
      </c>
      <c r="L101" s="168"/>
    </row>
    <row r="102" spans="1:31" s="167" customFormat="1" ht="19.899999999999999" customHeight="1">
      <c r="B102" s="168"/>
      <c r="D102" s="169" t="s">
        <v>91</v>
      </c>
      <c r="E102" s="170"/>
      <c r="F102" s="170"/>
      <c r="G102" s="170"/>
      <c r="H102" s="170"/>
      <c r="I102" s="170"/>
      <c r="J102" s="171">
        <f>J201</f>
        <v>0</v>
      </c>
      <c r="L102" s="168"/>
    </row>
    <row r="103" spans="1:31" s="167" customFormat="1" ht="19.899999999999999" customHeight="1">
      <c r="B103" s="168"/>
      <c r="D103" s="169" t="s">
        <v>92</v>
      </c>
      <c r="E103" s="170"/>
      <c r="F103" s="170"/>
      <c r="G103" s="170"/>
      <c r="H103" s="170"/>
      <c r="I103" s="170"/>
      <c r="J103" s="171">
        <f>J219</f>
        <v>0</v>
      </c>
      <c r="L103" s="168"/>
    </row>
    <row r="104" spans="1:31" s="167" customFormat="1" ht="19.899999999999999" customHeight="1">
      <c r="B104" s="168"/>
      <c r="D104" s="169" t="s">
        <v>93</v>
      </c>
      <c r="E104" s="170"/>
      <c r="F104" s="170"/>
      <c r="G104" s="170"/>
      <c r="H104" s="170"/>
      <c r="I104" s="170"/>
      <c r="J104" s="171">
        <f>J243</f>
        <v>0</v>
      </c>
      <c r="L104" s="168"/>
    </row>
    <row r="105" spans="1:31" s="162" customFormat="1" ht="24.95" customHeight="1">
      <c r="B105" s="163"/>
      <c r="D105" s="164" t="s">
        <v>94</v>
      </c>
      <c r="E105" s="165"/>
      <c r="F105" s="165"/>
      <c r="G105" s="165"/>
      <c r="H105" s="165"/>
      <c r="I105" s="165"/>
      <c r="J105" s="166">
        <f>J259</f>
        <v>0</v>
      </c>
      <c r="L105" s="163"/>
    </row>
    <row r="106" spans="1:31" s="162" customFormat="1" ht="24.95" customHeight="1">
      <c r="B106" s="163"/>
      <c r="D106" s="164" t="s">
        <v>95</v>
      </c>
      <c r="E106" s="165"/>
      <c r="F106" s="165"/>
      <c r="G106" s="165"/>
      <c r="H106" s="165"/>
      <c r="I106" s="165"/>
      <c r="J106" s="166">
        <f>J266</f>
        <v>0</v>
      </c>
      <c r="L106" s="163"/>
    </row>
    <row r="107" spans="1:31" s="167" customFormat="1" ht="19.899999999999999" customHeight="1">
      <c r="B107" s="168"/>
      <c r="D107" s="169" t="s">
        <v>96</v>
      </c>
      <c r="E107" s="170"/>
      <c r="F107" s="170"/>
      <c r="G107" s="170"/>
      <c r="H107" s="170"/>
      <c r="I107" s="170"/>
      <c r="J107" s="171">
        <f>J267</f>
        <v>0</v>
      </c>
      <c r="L107" s="168"/>
    </row>
    <row r="108" spans="1:31" s="122" customFormat="1" ht="21.75" customHeight="1">
      <c r="A108" s="118"/>
      <c r="B108" s="119"/>
      <c r="C108" s="118"/>
      <c r="D108" s="118"/>
      <c r="E108" s="118"/>
      <c r="F108" s="118"/>
      <c r="G108" s="118"/>
      <c r="H108" s="118"/>
      <c r="I108" s="118"/>
      <c r="J108" s="118"/>
      <c r="K108" s="118"/>
      <c r="L108" s="121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1:31" s="122" customFormat="1" ht="6.95" customHeight="1">
      <c r="A109" s="118"/>
      <c r="B109" s="154"/>
      <c r="C109" s="155"/>
      <c r="D109" s="155"/>
      <c r="E109" s="155"/>
      <c r="F109" s="155"/>
      <c r="G109" s="155"/>
      <c r="H109" s="155"/>
      <c r="I109" s="155"/>
      <c r="J109" s="155"/>
      <c r="K109" s="155"/>
      <c r="L109" s="121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3" spans="1:65" s="122" customFormat="1" ht="6.95" customHeight="1">
      <c r="A113" s="118"/>
      <c r="B113" s="156"/>
      <c r="C113" s="157"/>
      <c r="D113" s="157"/>
      <c r="E113" s="157"/>
      <c r="F113" s="157"/>
      <c r="G113" s="157"/>
      <c r="H113" s="157"/>
      <c r="I113" s="157"/>
      <c r="J113" s="157"/>
      <c r="K113" s="157"/>
      <c r="L113" s="121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</row>
    <row r="114" spans="1:65" s="122" customFormat="1" ht="24.95" customHeight="1">
      <c r="A114" s="118"/>
      <c r="B114" s="119"/>
      <c r="C114" s="116" t="s">
        <v>97</v>
      </c>
      <c r="D114" s="118"/>
      <c r="E114" s="118"/>
      <c r="F114" s="118"/>
      <c r="G114" s="118"/>
      <c r="H114" s="118"/>
      <c r="I114" s="118"/>
      <c r="J114" s="118"/>
      <c r="K114" s="118"/>
      <c r="L114" s="121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</row>
    <row r="115" spans="1:65" s="122" customFormat="1" ht="6.95" customHeight="1">
      <c r="A115" s="118"/>
      <c r="B115" s="119"/>
      <c r="C115" s="118"/>
      <c r="D115" s="118"/>
      <c r="E115" s="118"/>
      <c r="F115" s="118"/>
      <c r="G115" s="118"/>
      <c r="H115" s="118"/>
      <c r="I115" s="118"/>
      <c r="J115" s="118"/>
      <c r="K115" s="118"/>
      <c r="L115" s="121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1:65" s="122" customFormat="1" ht="12" customHeight="1">
      <c r="A116" s="118"/>
      <c r="B116" s="119"/>
      <c r="C116" s="120" t="s">
        <v>14</v>
      </c>
      <c r="D116" s="118"/>
      <c r="E116" s="118"/>
      <c r="F116" s="118"/>
      <c r="G116" s="118"/>
      <c r="H116" s="118"/>
      <c r="I116" s="118"/>
      <c r="J116" s="118"/>
      <c r="K116" s="118"/>
      <c r="L116" s="121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</row>
    <row r="117" spans="1:65" s="122" customFormat="1" ht="16.5" customHeight="1">
      <c r="A117" s="118"/>
      <c r="B117" s="119"/>
      <c r="C117" s="118"/>
      <c r="D117" s="118"/>
      <c r="E117" s="123" t="str">
        <f>E7</f>
        <v>Roudnice nad Labem - výměna střešních oken</v>
      </c>
      <c r="F117" s="124"/>
      <c r="G117" s="124"/>
      <c r="H117" s="124"/>
      <c r="I117" s="118"/>
      <c r="J117" s="118"/>
      <c r="K117" s="118"/>
      <c r="L117" s="121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122" customFormat="1" ht="6.95" customHeight="1">
      <c r="A118" s="118"/>
      <c r="B118" s="119"/>
      <c r="C118" s="118"/>
      <c r="D118" s="118"/>
      <c r="E118" s="118"/>
      <c r="F118" s="118"/>
      <c r="G118" s="118"/>
      <c r="H118" s="118"/>
      <c r="I118" s="118"/>
      <c r="J118" s="118"/>
      <c r="K118" s="118"/>
      <c r="L118" s="121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122" customFormat="1" ht="12" customHeight="1">
      <c r="A119" s="118"/>
      <c r="B119" s="119"/>
      <c r="C119" s="120" t="s">
        <v>18</v>
      </c>
      <c r="D119" s="118"/>
      <c r="E119" s="118"/>
      <c r="F119" s="125" t="str">
        <f>F10</f>
        <v xml:space="preserve"> </v>
      </c>
      <c r="G119" s="118"/>
      <c r="H119" s="118"/>
      <c r="I119" s="120" t="s">
        <v>20</v>
      </c>
      <c r="J119" s="126" t="str">
        <f>IF(J10="","",J10)</f>
        <v>7. 11. 2023</v>
      </c>
      <c r="K119" s="118"/>
      <c r="L119" s="121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122" customFormat="1" ht="6.95" customHeight="1">
      <c r="A120" s="118"/>
      <c r="B120" s="119"/>
      <c r="C120" s="118"/>
      <c r="D120" s="118"/>
      <c r="E120" s="118"/>
      <c r="F120" s="118"/>
      <c r="G120" s="118"/>
      <c r="H120" s="118"/>
      <c r="I120" s="118"/>
      <c r="J120" s="118"/>
      <c r="K120" s="118"/>
      <c r="L120" s="121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</row>
    <row r="121" spans="1:65" s="122" customFormat="1" ht="15.2" customHeight="1">
      <c r="A121" s="118"/>
      <c r="B121" s="119"/>
      <c r="C121" s="120" t="s">
        <v>22</v>
      </c>
      <c r="D121" s="118"/>
      <c r="E121" s="118"/>
      <c r="F121" s="125" t="str">
        <f>E13</f>
        <v xml:space="preserve"> </v>
      </c>
      <c r="G121" s="118"/>
      <c r="H121" s="118"/>
      <c r="I121" s="120" t="s">
        <v>26</v>
      </c>
      <c r="J121" s="158" t="str">
        <f>E19</f>
        <v xml:space="preserve"> </v>
      </c>
      <c r="K121" s="118"/>
      <c r="L121" s="121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122" customFormat="1" ht="15.2" customHeight="1">
      <c r="A122" s="118"/>
      <c r="B122" s="119"/>
      <c r="C122" s="120" t="s">
        <v>25</v>
      </c>
      <c r="D122" s="118"/>
      <c r="E122" s="118"/>
      <c r="F122" s="125" t="str">
        <f>IF(E16="","",E16)</f>
        <v xml:space="preserve"> </v>
      </c>
      <c r="G122" s="118"/>
      <c r="H122" s="118"/>
      <c r="I122" s="120" t="s">
        <v>28</v>
      </c>
      <c r="J122" s="158" t="str">
        <f>E22</f>
        <v xml:space="preserve"> </v>
      </c>
      <c r="K122" s="118"/>
      <c r="L122" s="121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122" customFormat="1" ht="10.35" customHeight="1">
      <c r="A123" s="118"/>
      <c r="B123" s="119"/>
      <c r="C123" s="118"/>
      <c r="D123" s="118"/>
      <c r="E123" s="118"/>
      <c r="F123" s="118"/>
      <c r="G123" s="118"/>
      <c r="H123" s="118"/>
      <c r="I123" s="118"/>
      <c r="J123" s="118"/>
      <c r="K123" s="118"/>
      <c r="L123" s="121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181" customFormat="1" ht="29.25" customHeight="1">
      <c r="A124" s="172"/>
      <c r="B124" s="173"/>
      <c r="C124" s="174" t="s">
        <v>98</v>
      </c>
      <c r="D124" s="175" t="s">
        <v>55</v>
      </c>
      <c r="E124" s="175" t="s">
        <v>51</v>
      </c>
      <c r="F124" s="175" t="s">
        <v>52</v>
      </c>
      <c r="G124" s="175" t="s">
        <v>99</v>
      </c>
      <c r="H124" s="175" t="s">
        <v>100</v>
      </c>
      <c r="I124" s="175" t="s">
        <v>101</v>
      </c>
      <c r="J124" s="175" t="s">
        <v>81</v>
      </c>
      <c r="K124" s="176" t="s">
        <v>102</v>
      </c>
      <c r="L124" s="177"/>
      <c r="M124" s="178" t="s">
        <v>1</v>
      </c>
      <c r="N124" s="179" t="s">
        <v>34</v>
      </c>
      <c r="O124" s="179" t="s">
        <v>103</v>
      </c>
      <c r="P124" s="179" t="s">
        <v>104</v>
      </c>
      <c r="Q124" s="179" t="s">
        <v>105</v>
      </c>
      <c r="R124" s="179" t="s">
        <v>106</v>
      </c>
      <c r="S124" s="179" t="s">
        <v>107</v>
      </c>
      <c r="T124" s="180" t="s">
        <v>108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pans="1:65" s="122" customFormat="1" ht="22.9" customHeight="1">
      <c r="A125" s="118"/>
      <c r="B125" s="119"/>
      <c r="C125" s="182" t="s">
        <v>109</v>
      </c>
      <c r="D125" s="118"/>
      <c r="E125" s="118"/>
      <c r="F125" s="118"/>
      <c r="G125" s="118"/>
      <c r="H125" s="118"/>
      <c r="I125" s="118"/>
      <c r="J125" s="183">
        <f>BK125</f>
        <v>0</v>
      </c>
      <c r="K125" s="118"/>
      <c r="L125" s="119"/>
      <c r="M125" s="184"/>
      <c r="N125" s="185"/>
      <c r="O125" s="133"/>
      <c r="P125" s="186">
        <f>P126+P178+P259+P266</f>
        <v>156.82041500000003</v>
      </c>
      <c r="Q125" s="133"/>
      <c r="R125" s="186">
        <f>R126+R178+R259+R266</f>
        <v>0.43395</v>
      </c>
      <c r="S125" s="133"/>
      <c r="T125" s="187">
        <f>T126+T178+T259+T266</f>
        <v>0.57689999999999997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T125" s="112" t="s">
        <v>69</v>
      </c>
      <c r="AU125" s="112" t="s">
        <v>83</v>
      </c>
      <c r="BK125" s="188">
        <f>BK126+BK178+BK259+BK266</f>
        <v>0</v>
      </c>
    </row>
    <row r="126" spans="1:65" s="189" customFormat="1" ht="25.9" customHeight="1">
      <c r="B126" s="190"/>
      <c r="D126" s="191" t="s">
        <v>69</v>
      </c>
      <c r="E126" s="192" t="s">
        <v>110</v>
      </c>
      <c r="F126" s="192" t="s">
        <v>111</v>
      </c>
      <c r="J126" s="193">
        <f>BK126</f>
        <v>0</v>
      </c>
      <c r="L126" s="190"/>
      <c r="M126" s="194"/>
      <c r="N126" s="195"/>
      <c r="O126" s="195"/>
      <c r="P126" s="196">
        <f>P127+P134+P154+P174</f>
        <v>31.278175000000005</v>
      </c>
      <c r="Q126" s="195"/>
      <c r="R126" s="196">
        <f>R127+R134+R154+R174</f>
        <v>2E-3</v>
      </c>
      <c r="S126" s="195"/>
      <c r="T126" s="197">
        <f>T127+T134+T154+T174</f>
        <v>0</v>
      </c>
      <c r="AR126" s="191" t="s">
        <v>75</v>
      </c>
      <c r="AT126" s="198" t="s">
        <v>69</v>
      </c>
      <c r="AU126" s="198" t="s">
        <v>70</v>
      </c>
      <c r="AY126" s="191" t="s">
        <v>112</v>
      </c>
      <c r="BK126" s="199">
        <f>BK127+BK134+BK154+BK174</f>
        <v>0</v>
      </c>
    </row>
    <row r="127" spans="1:65" s="189" customFormat="1" ht="22.9" customHeight="1">
      <c r="B127" s="190"/>
      <c r="D127" s="191" t="s">
        <v>69</v>
      </c>
      <c r="E127" s="200" t="s">
        <v>113</v>
      </c>
      <c r="F127" s="200" t="s">
        <v>114</v>
      </c>
      <c r="J127" s="201">
        <f>BK127</f>
        <v>0</v>
      </c>
      <c r="L127" s="190"/>
      <c r="M127" s="194"/>
      <c r="N127" s="195"/>
      <c r="O127" s="195"/>
      <c r="P127" s="196">
        <f>SUM(P128:P133)</f>
        <v>8</v>
      </c>
      <c r="Q127" s="195"/>
      <c r="R127" s="196">
        <f>SUM(R128:R133)</f>
        <v>0</v>
      </c>
      <c r="S127" s="195"/>
      <c r="T127" s="197">
        <f>SUM(T128:T133)</f>
        <v>0</v>
      </c>
      <c r="AR127" s="191" t="s">
        <v>75</v>
      </c>
      <c r="AT127" s="198" t="s">
        <v>69</v>
      </c>
      <c r="AU127" s="198" t="s">
        <v>75</v>
      </c>
      <c r="AY127" s="191" t="s">
        <v>112</v>
      </c>
      <c r="BK127" s="199">
        <f>SUM(BK128:BK133)</f>
        <v>0</v>
      </c>
    </row>
    <row r="128" spans="1:65" s="122" customFormat="1" ht="24.2" customHeight="1">
      <c r="A128" s="118"/>
      <c r="B128" s="119"/>
      <c r="C128" s="202" t="s">
        <v>75</v>
      </c>
      <c r="D128" s="202" t="s">
        <v>115</v>
      </c>
      <c r="E128" s="203" t="s">
        <v>116</v>
      </c>
      <c r="F128" s="204" t="s">
        <v>117</v>
      </c>
      <c r="G128" s="205" t="s">
        <v>118</v>
      </c>
      <c r="H128" s="206">
        <v>100</v>
      </c>
      <c r="I128" s="108">
        <v>0</v>
      </c>
      <c r="J128" s="207">
        <f>ROUND(I128*H128,2)</f>
        <v>0</v>
      </c>
      <c r="K128" s="204" t="s">
        <v>119</v>
      </c>
      <c r="L128" s="119"/>
      <c r="M128" s="208" t="s">
        <v>1</v>
      </c>
      <c r="N128" s="209" t="s">
        <v>35</v>
      </c>
      <c r="O128" s="210">
        <v>0.08</v>
      </c>
      <c r="P128" s="210">
        <f>O128*H128</f>
        <v>8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R128" s="212" t="s">
        <v>120</v>
      </c>
      <c r="AT128" s="212" t="s">
        <v>115</v>
      </c>
      <c r="AU128" s="212" t="s">
        <v>77</v>
      </c>
      <c r="AY128" s="112" t="s">
        <v>112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2" t="s">
        <v>75</v>
      </c>
      <c r="BK128" s="213">
        <f>ROUND(I128*H128,2)</f>
        <v>0</v>
      </c>
      <c r="BL128" s="112" t="s">
        <v>120</v>
      </c>
      <c r="BM128" s="212" t="s">
        <v>121</v>
      </c>
    </row>
    <row r="129" spans="1:65" s="122" customFormat="1" ht="19.5">
      <c r="A129" s="118"/>
      <c r="B129" s="119"/>
      <c r="C129" s="118"/>
      <c r="D129" s="214" t="s">
        <v>122</v>
      </c>
      <c r="E129" s="118"/>
      <c r="F129" s="215" t="s">
        <v>123</v>
      </c>
      <c r="G129" s="118"/>
      <c r="H129" s="118"/>
      <c r="I129" s="118"/>
      <c r="J129" s="118"/>
      <c r="K129" s="118"/>
      <c r="L129" s="119"/>
      <c r="M129" s="216"/>
      <c r="N129" s="217"/>
      <c r="O129" s="218"/>
      <c r="P129" s="218"/>
      <c r="Q129" s="218"/>
      <c r="R129" s="218"/>
      <c r="S129" s="218"/>
      <c r="T129" s="219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T129" s="112" t="s">
        <v>122</v>
      </c>
      <c r="AU129" s="112" t="s">
        <v>77</v>
      </c>
    </row>
    <row r="130" spans="1:65" s="122" customFormat="1">
      <c r="A130" s="118"/>
      <c r="B130" s="119"/>
      <c r="C130" s="118"/>
      <c r="D130" s="220" t="s">
        <v>124</v>
      </c>
      <c r="E130" s="118"/>
      <c r="F130" s="221" t="s">
        <v>125</v>
      </c>
      <c r="G130" s="118"/>
      <c r="H130" s="118"/>
      <c r="I130" s="118"/>
      <c r="J130" s="118"/>
      <c r="K130" s="118"/>
      <c r="L130" s="119"/>
      <c r="M130" s="216"/>
      <c r="N130" s="217"/>
      <c r="O130" s="218"/>
      <c r="P130" s="218"/>
      <c r="Q130" s="218"/>
      <c r="R130" s="218"/>
      <c r="S130" s="218"/>
      <c r="T130" s="219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T130" s="112" t="s">
        <v>124</v>
      </c>
      <c r="AU130" s="112" t="s">
        <v>77</v>
      </c>
    </row>
    <row r="131" spans="1:65" s="222" customFormat="1">
      <c r="B131" s="223"/>
      <c r="D131" s="214" t="s">
        <v>126</v>
      </c>
      <c r="E131" s="224" t="s">
        <v>1</v>
      </c>
      <c r="F131" s="225" t="s">
        <v>127</v>
      </c>
      <c r="H131" s="224" t="s">
        <v>1</v>
      </c>
      <c r="L131" s="223"/>
      <c r="M131" s="226"/>
      <c r="N131" s="227"/>
      <c r="O131" s="227"/>
      <c r="P131" s="227"/>
      <c r="Q131" s="227"/>
      <c r="R131" s="227"/>
      <c r="S131" s="227"/>
      <c r="T131" s="228"/>
      <c r="AT131" s="224" t="s">
        <v>126</v>
      </c>
      <c r="AU131" s="224" t="s">
        <v>77</v>
      </c>
      <c r="AV131" s="222" t="s">
        <v>75</v>
      </c>
      <c r="AW131" s="222" t="s">
        <v>27</v>
      </c>
      <c r="AX131" s="222" t="s">
        <v>70</v>
      </c>
      <c r="AY131" s="224" t="s">
        <v>112</v>
      </c>
    </row>
    <row r="132" spans="1:65" s="229" customFormat="1">
      <c r="B132" s="230"/>
      <c r="D132" s="214" t="s">
        <v>126</v>
      </c>
      <c r="E132" s="231" t="s">
        <v>1</v>
      </c>
      <c r="F132" s="232" t="s">
        <v>128</v>
      </c>
      <c r="H132" s="233">
        <v>100</v>
      </c>
      <c r="L132" s="230"/>
      <c r="M132" s="234"/>
      <c r="N132" s="235"/>
      <c r="O132" s="235"/>
      <c r="P132" s="235"/>
      <c r="Q132" s="235"/>
      <c r="R132" s="235"/>
      <c r="S132" s="235"/>
      <c r="T132" s="236"/>
      <c r="AT132" s="231" t="s">
        <v>126</v>
      </c>
      <c r="AU132" s="231" t="s">
        <v>77</v>
      </c>
      <c r="AV132" s="229" t="s">
        <v>77</v>
      </c>
      <c r="AW132" s="229" t="s">
        <v>27</v>
      </c>
      <c r="AX132" s="229" t="s">
        <v>70</v>
      </c>
      <c r="AY132" s="231" t="s">
        <v>112</v>
      </c>
    </row>
    <row r="133" spans="1:65" s="237" customFormat="1">
      <c r="B133" s="238"/>
      <c r="D133" s="214" t="s">
        <v>126</v>
      </c>
      <c r="E133" s="239" t="s">
        <v>1</v>
      </c>
      <c r="F133" s="240" t="s">
        <v>129</v>
      </c>
      <c r="H133" s="241">
        <v>100</v>
      </c>
      <c r="L133" s="238"/>
      <c r="M133" s="242"/>
      <c r="N133" s="243"/>
      <c r="O133" s="243"/>
      <c r="P133" s="243"/>
      <c r="Q133" s="243"/>
      <c r="R133" s="243"/>
      <c r="S133" s="243"/>
      <c r="T133" s="244"/>
      <c r="AT133" s="239" t="s">
        <v>126</v>
      </c>
      <c r="AU133" s="239" t="s">
        <v>77</v>
      </c>
      <c r="AV133" s="237" t="s">
        <v>120</v>
      </c>
      <c r="AW133" s="237" t="s">
        <v>27</v>
      </c>
      <c r="AX133" s="237" t="s">
        <v>75</v>
      </c>
      <c r="AY133" s="239" t="s">
        <v>112</v>
      </c>
    </row>
    <row r="134" spans="1:65" s="189" customFormat="1" ht="22.9" customHeight="1">
      <c r="B134" s="190"/>
      <c r="D134" s="191" t="s">
        <v>69</v>
      </c>
      <c r="E134" s="200" t="s">
        <v>130</v>
      </c>
      <c r="F134" s="200" t="s">
        <v>131</v>
      </c>
      <c r="J134" s="201">
        <f>BK134</f>
        <v>0</v>
      </c>
      <c r="L134" s="190"/>
      <c r="M134" s="194"/>
      <c r="N134" s="195"/>
      <c r="O134" s="195"/>
      <c r="P134" s="196">
        <f>SUM(P135:P153)</f>
        <v>20.560000000000002</v>
      </c>
      <c r="Q134" s="195"/>
      <c r="R134" s="196">
        <f>SUM(R135:R153)</f>
        <v>2E-3</v>
      </c>
      <c r="S134" s="195"/>
      <c r="T134" s="197">
        <f>SUM(T135:T153)</f>
        <v>0</v>
      </c>
      <c r="AR134" s="191" t="s">
        <v>75</v>
      </c>
      <c r="AT134" s="198" t="s">
        <v>69</v>
      </c>
      <c r="AU134" s="198" t="s">
        <v>75</v>
      </c>
      <c r="AY134" s="191" t="s">
        <v>112</v>
      </c>
      <c r="BK134" s="199">
        <f>SUM(BK135:BK153)</f>
        <v>0</v>
      </c>
    </row>
    <row r="135" spans="1:65" s="122" customFormat="1" ht="24.2" customHeight="1">
      <c r="A135" s="118"/>
      <c r="B135" s="119"/>
      <c r="C135" s="202" t="s">
        <v>77</v>
      </c>
      <c r="D135" s="202" t="s">
        <v>115</v>
      </c>
      <c r="E135" s="203" t="s">
        <v>132</v>
      </c>
      <c r="F135" s="204" t="s">
        <v>133</v>
      </c>
      <c r="G135" s="205" t="s">
        <v>134</v>
      </c>
      <c r="H135" s="206">
        <v>30</v>
      </c>
      <c r="I135" s="108">
        <v>0</v>
      </c>
      <c r="J135" s="207">
        <f>ROUND(I135*H135,2)</f>
        <v>0</v>
      </c>
      <c r="K135" s="204" t="s">
        <v>119</v>
      </c>
      <c r="L135" s="119"/>
      <c r="M135" s="208" t="s">
        <v>1</v>
      </c>
      <c r="N135" s="209" t="s">
        <v>35</v>
      </c>
      <c r="O135" s="210">
        <v>9.5000000000000001E-2</v>
      </c>
      <c r="P135" s="210">
        <f>O135*H135</f>
        <v>2.85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R135" s="212" t="s">
        <v>120</v>
      </c>
      <c r="AT135" s="212" t="s">
        <v>115</v>
      </c>
      <c r="AU135" s="212" t="s">
        <v>77</v>
      </c>
      <c r="AY135" s="112" t="s">
        <v>112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2" t="s">
        <v>75</v>
      </c>
      <c r="BK135" s="213">
        <f>ROUND(I135*H135,2)</f>
        <v>0</v>
      </c>
      <c r="BL135" s="112" t="s">
        <v>120</v>
      </c>
      <c r="BM135" s="212" t="s">
        <v>135</v>
      </c>
    </row>
    <row r="136" spans="1:65" s="122" customFormat="1" ht="19.5">
      <c r="A136" s="118"/>
      <c r="B136" s="119"/>
      <c r="C136" s="118"/>
      <c r="D136" s="214" t="s">
        <v>122</v>
      </c>
      <c r="E136" s="118"/>
      <c r="F136" s="215" t="s">
        <v>136</v>
      </c>
      <c r="G136" s="118"/>
      <c r="H136" s="118"/>
      <c r="I136" s="118"/>
      <c r="J136" s="118"/>
      <c r="K136" s="118"/>
      <c r="L136" s="119"/>
      <c r="M136" s="216"/>
      <c r="N136" s="217"/>
      <c r="O136" s="218"/>
      <c r="P136" s="218"/>
      <c r="Q136" s="218"/>
      <c r="R136" s="218"/>
      <c r="S136" s="218"/>
      <c r="T136" s="219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T136" s="112" t="s">
        <v>122</v>
      </c>
      <c r="AU136" s="112" t="s">
        <v>77</v>
      </c>
    </row>
    <row r="137" spans="1:65" s="122" customFormat="1">
      <c r="A137" s="118"/>
      <c r="B137" s="119"/>
      <c r="C137" s="118"/>
      <c r="D137" s="220" t="s">
        <v>124</v>
      </c>
      <c r="E137" s="118"/>
      <c r="F137" s="221" t="s">
        <v>137</v>
      </c>
      <c r="G137" s="118"/>
      <c r="H137" s="118"/>
      <c r="I137" s="118"/>
      <c r="J137" s="118"/>
      <c r="K137" s="118"/>
      <c r="L137" s="119"/>
      <c r="M137" s="216"/>
      <c r="N137" s="217"/>
      <c r="O137" s="218"/>
      <c r="P137" s="218"/>
      <c r="Q137" s="218"/>
      <c r="R137" s="218"/>
      <c r="S137" s="218"/>
      <c r="T137" s="219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T137" s="112" t="s">
        <v>124</v>
      </c>
      <c r="AU137" s="112" t="s">
        <v>77</v>
      </c>
    </row>
    <row r="138" spans="1:65" s="222" customFormat="1">
      <c r="B138" s="223"/>
      <c r="D138" s="214" t="s">
        <v>126</v>
      </c>
      <c r="E138" s="224" t="s">
        <v>1</v>
      </c>
      <c r="F138" s="225" t="s">
        <v>138</v>
      </c>
      <c r="H138" s="224" t="s">
        <v>1</v>
      </c>
      <c r="L138" s="223"/>
      <c r="M138" s="226"/>
      <c r="N138" s="227"/>
      <c r="O138" s="227"/>
      <c r="P138" s="227"/>
      <c r="Q138" s="227"/>
      <c r="R138" s="227"/>
      <c r="S138" s="227"/>
      <c r="T138" s="228"/>
      <c r="AT138" s="224" t="s">
        <v>126</v>
      </c>
      <c r="AU138" s="224" t="s">
        <v>77</v>
      </c>
      <c r="AV138" s="222" t="s">
        <v>75</v>
      </c>
      <c r="AW138" s="222" t="s">
        <v>27</v>
      </c>
      <c r="AX138" s="222" t="s">
        <v>70</v>
      </c>
      <c r="AY138" s="224" t="s">
        <v>112</v>
      </c>
    </row>
    <row r="139" spans="1:65" s="229" customFormat="1">
      <c r="B139" s="230"/>
      <c r="D139" s="214" t="s">
        <v>126</v>
      </c>
      <c r="E139" s="231" t="s">
        <v>1</v>
      </c>
      <c r="F139" s="232" t="s">
        <v>139</v>
      </c>
      <c r="H139" s="233">
        <v>30</v>
      </c>
      <c r="L139" s="230"/>
      <c r="M139" s="234"/>
      <c r="N139" s="235"/>
      <c r="O139" s="235"/>
      <c r="P139" s="235"/>
      <c r="Q139" s="235"/>
      <c r="R139" s="235"/>
      <c r="S139" s="235"/>
      <c r="T139" s="236"/>
      <c r="AT139" s="231" t="s">
        <v>126</v>
      </c>
      <c r="AU139" s="231" t="s">
        <v>77</v>
      </c>
      <c r="AV139" s="229" t="s">
        <v>77</v>
      </c>
      <c r="AW139" s="229" t="s">
        <v>27</v>
      </c>
      <c r="AX139" s="229" t="s">
        <v>70</v>
      </c>
      <c r="AY139" s="231" t="s">
        <v>112</v>
      </c>
    </row>
    <row r="140" spans="1:65" s="237" customFormat="1">
      <c r="B140" s="238"/>
      <c r="D140" s="214" t="s">
        <v>126</v>
      </c>
      <c r="E140" s="239" t="s">
        <v>1</v>
      </c>
      <c r="F140" s="240" t="s">
        <v>129</v>
      </c>
      <c r="H140" s="241">
        <v>30</v>
      </c>
      <c r="L140" s="238"/>
      <c r="M140" s="242"/>
      <c r="N140" s="243"/>
      <c r="O140" s="243"/>
      <c r="P140" s="243"/>
      <c r="Q140" s="243"/>
      <c r="R140" s="243"/>
      <c r="S140" s="243"/>
      <c r="T140" s="244"/>
      <c r="AT140" s="239" t="s">
        <v>126</v>
      </c>
      <c r="AU140" s="239" t="s">
        <v>77</v>
      </c>
      <c r="AV140" s="237" t="s">
        <v>120</v>
      </c>
      <c r="AW140" s="237" t="s">
        <v>27</v>
      </c>
      <c r="AX140" s="237" t="s">
        <v>75</v>
      </c>
      <c r="AY140" s="239" t="s">
        <v>112</v>
      </c>
    </row>
    <row r="141" spans="1:65" s="122" customFormat="1" ht="37.9" customHeight="1">
      <c r="A141" s="118"/>
      <c r="B141" s="119"/>
      <c r="C141" s="202" t="s">
        <v>140</v>
      </c>
      <c r="D141" s="202" t="s">
        <v>115</v>
      </c>
      <c r="E141" s="203" t="s">
        <v>141</v>
      </c>
      <c r="F141" s="204" t="s">
        <v>142</v>
      </c>
      <c r="G141" s="205" t="s">
        <v>134</v>
      </c>
      <c r="H141" s="206">
        <v>300</v>
      </c>
      <c r="I141" s="108">
        <v>0</v>
      </c>
      <c r="J141" s="207">
        <f>ROUND(I141*H141,2)</f>
        <v>0</v>
      </c>
      <c r="K141" s="204" t="s">
        <v>119</v>
      </c>
      <c r="L141" s="119"/>
      <c r="M141" s="208" t="s">
        <v>1</v>
      </c>
      <c r="N141" s="209" t="s">
        <v>35</v>
      </c>
      <c r="O141" s="210">
        <v>0</v>
      </c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R141" s="212" t="s">
        <v>120</v>
      </c>
      <c r="AT141" s="212" t="s">
        <v>115</v>
      </c>
      <c r="AU141" s="212" t="s">
        <v>77</v>
      </c>
      <c r="AY141" s="112" t="s">
        <v>112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2" t="s">
        <v>75</v>
      </c>
      <c r="BK141" s="213">
        <f>ROUND(I141*H141,2)</f>
        <v>0</v>
      </c>
      <c r="BL141" s="112" t="s">
        <v>120</v>
      </c>
      <c r="BM141" s="212" t="s">
        <v>143</v>
      </c>
    </row>
    <row r="142" spans="1:65" s="122" customFormat="1" ht="29.25">
      <c r="A142" s="118"/>
      <c r="B142" s="119"/>
      <c r="C142" s="118"/>
      <c r="D142" s="214" t="s">
        <v>122</v>
      </c>
      <c r="E142" s="118"/>
      <c r="F142" s="215" t="s">
        <v>144</v>
      </c>
      <c r="G142" s="118"/>
      <c r="H142" s="118"/>
      <c r="I142" s="118"/>
      <c r="J142" s="118"/>
      <c r="K142" s="118"/>
      <c r="L142" s="119"/>
      <c r="M142" s="216"/>
      <c r="N142" s="217"/>
      <c r="O142" s="218"/>
      <c r="P142" s="218"/>
      <c r="Q142" s="218"/>
      <c r="R142" s="218"/>
      <c r="S142" s="218"/>
      <c r="T142" s="219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T142" s="112" t="s">
        <v>122</v>
      </c>
      <c r="AU142" s="112" t="s">
        <v>77</v>
      </c>
    </row>
    <row r="143" spans="1:65" s="122" customFormat="1">
      <c r="A143" s="118"/>
      <c r="B143" s="119"/>
      <c r="C143" s="118"/>
      <c r="D143" s="220" t="s">
        <v>124</v>
      </c>
      <c r="E143" s="118"/>
      <c r="F143" s="221" t="s">
        <v>145</v>
      </c>
      <c r="G143" s="118"/>
      <c r="H143" s="118"/>
      <c r="I143" s="118"/>
      <c r="J143" s="118"/>
      <c r="K143" s="118"/>
      <c r="L143" s="119"/>
      <c r="M143" s="216"/>
      <c r="N143" s="217"/>
      <c r="O143" s="218"/>
      <c r="P143" s="218"/>
      <c r="Q143" s="218"/>
      <c r="R143" s="218"/>
      <c r="S143" s="218"/>
      <c r="T143" s="219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T143" s="112" t="s">
        <v>124</v>
      </c>
      <c r="AU143" s="112" t="s">
        <v>77</v>
      </c>
    </row>
    <row r="144" spans="1:65" s="229" customFormat="1">
      <c r="B144" s="230"/>
      <c r="D144" s="214" t="s">
        <v>126</v>
      </c>
      <c r="F144" s="232" t="s">
        <v>146</v>
      </c>
      <c r="H144" s="233">
        <v>300</v>
      </c>
      <c r="L144" s="230"/>
      <c r="M144" s="234"/>
      <c r="N144" s="235"/>
      <c r="O144" s="235"/>
      <c r="P144" s="235"/>
      <c r="Q144" s="235"/>
      <c r="R144" s="235"/>
      <c r="S144" s="235"/>
      <c r="T144" s="236"/>
      <c r="AT144" s="231" t="s">
        <v>126</v>
      </c>
      <c r="AU144" s="231" t="s">
        <v>77</v>
      </c>
      <c r="AV144" s="229" t="s">
        <v>77</v>
      </c>
      <c r="AW144" s="229" t="s">
        <v>3</v>
      </c>
      <c r="AX144" s="229" t="s">
        <v>75</v>
      </c>
      <c r="AY144" s="231" t="s">
        <v>112</v>
      </c>
    </row>
    <row r="145" spans="1:65" s="122" customFormat="1" ht="33" customHeight="1">
      <c r="A145" s="118"/>
      <c r="B145" s="119"/>
      <c r="C145" s="202" t="s">
        <v>120</v>
      </c>
      <c r="D145" s="202" t="s">
        <v>115</v>
      </c>
      <c r="E145" s="203" t="s">
        <v>147</v>
      </c>
      <c r="F145" s="204" t="s">
        <v>148</v>
      </c>
      <c r="G145" s="205" t="s">
        <v>134</v>
      </c>
      <c r="H145" s="206">
        <v>30</v>
      </c>
      <c r="I145" s="108">
        <v>0</v>
      </c>
      <c r="J145" s="207">
        <f>ROUND(I145*H145,2)</f>
        <v>0</v>
      </c>
      <c r="K145" s="204" t="s">
        <v>119</v>
      </c>
      <c r="L145" s="119"/>
      <c r="M145" s="208" t="s">
        <v>1</v>
      </c>
      <c r="N145" s="209" t="s">
        <v>35</v>
      </c>
      <c r="O145" s="210">
        <v>7.6999999999999999E-2</v>
      </c>
      <c r="P145" s="210">
        <f>O145*H145</f>
        <v>2.31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R145" s="212" t="s">
        <v>120</v>
      </c>
      <c r="AT145" s="212" t="s">
        <v>115</v>
      </c>
      <c r="AU145" s="212" t="s">
        <v>77</v>
      </c>
      <c r="AY145" s="112" t="s">
        <v>112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2" t="s">
        <v>75</v>
      </c>
      <c r="BK145" s="213">
        <f>ROUND(I145*H145,2)</f>
        <v>0</v>
      </c>
      <c r="BL145" s="112" t="s">
        <v>120</v>
      </c>
      <c r="BM145" s="212" t="s">
        <v>149</v>
      </c>
    </row>
    <row r="146" spans="1:65" s="122" customFormat="1" ht="19.5">
      <c r="A146" s="118"/>
      <c r="B146" s="119"/>
      <c r="C146" s="118"/>
      <c r="D146" s="214" t="s">
        <v>122</v>
      </c>
      <c r="E146" s="118"/>
      <c r="F146" s="215" t="s">
        <v>150</v>
      </c>
      <c r="G146" s="118"/>
      <c r="H146" s="118"/>
      <c r="I146" s="118"/>
      <c r="J146" s="118"/>
      <c r="K146" s="118"/>
      <c r="L146" s="119"/>
      <c r="M146" s="216"/>
      <c r="N146" s="217"/>
      <c r="O146" s="218"/>
      <c r="P146" s="218"/>
      <c r="Q146" s="218"/>
      <c r="R146" s="218"/>
      <c r="S146" s="218"/>
      <c r="T146" s="219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T146" s="112" t="s">
        <v>122</v>
      </c>
      <c r="AU146" s="112" t="s">
        <v>77</v>
      </c>
    </row>
    <row r="147" spans="1:65" s="122" customFormat="1">
      <c r="A147" s="118"/>
      <c r="B147" s="119"/>
      <c r="C147" s="118"/>
      <c r="D147" s="220" t="s">
        <v>124</v>
      </c>
      <c r="E147" s="118"/>
      <c r="F147" s="221" t="s">
        <v>151</v>
      </c>
      <c r="G147" s="118"/>
      <c r="H147" s="118"/>
      <c r="I147" s="118"/>
      <c r="J147" s="118"/>
      <c r="K147" s="118"/>
      <c r="L147" s="119"/>
      <c r="M147" s="216"/>
      <c r="N147" s="217"/>
      <c r="O147" s="218"/>
      <c r="P147" s="218"/>
      <c r="Q147" s="218"/>
      <c r="R147" s="218"/>
      <c r="S147" s="218"/>
      <c r="T147" s="219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T147" s="112" t="s">
        <v>124</v>
      </c>
      <c r="AU147" s="112" t="s">
        <v>77</v>
      </c>
    </row>
    <row r="148" spans="1:65" s="122" customFormat="1" ht="24.2" customHeight="1">
      <c r="A148" s="118"/>
      <c r="B148" s="119"/>
      <c r="C148" s="202" t="s">
        <v>152</v>
      </c>
      <c r="D148" s="202" t="s">
        <v>115</v>
      </c>
      <c r="E148" s="203" t="s">
        <v>153</v>
      </c>
      <c r="F148" s="204" t="s">
        <v>154</v>
      </c>
      <c r="G148" s="205" t="s">
        <v>118</v>
      </c>
      <c r="H148" s="206">
        <v>50</v>
      </c>
      <c r="I148" s="108">
        <v>0</v>
      </c>
      <c r="J148" s="207">
        <f>ROUND(I148*H148,2)</f>
        <v>0</v>
      </c>
      <c r="K148" s="204" t="s">
        <v>119</v>
      </c>
      <c r="L148" s="119"/>
      <c r="M148" s="208" t="s">
        <v>1</v>
      </c>
      <c r="N148" s="209" t="s">
        <v>35</v>
      </c>
      <c r="O148" s="210">
        <v>0.308</v>
      </c>
      <c r="P148" s="210">
        <f>O148*H148</f>
        <v>15.4</v>
      </c>
      <c r="Q148" s="210">
        <v>4.0000000000000003E-5</v>
      </c>
      <c r="R148" s="210">
        <f>Q148*H148</f>
        <v>2E-3</v>
      </c>
      <c r="S148" s="210">
        <v>0</v>
      </c>
      <c r="T148" s="211">
        <f>S148*H148</f>
        <v>0</v>
      </c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R148" s="212" t="s">
        <v>120</v>
      </c>
      <c r="AT148" s="212" t="s">
        <v>115</v>
      </c>
      <c r="AU148" s="212" t="s">
        <v>77</v>
      </c>
      <c r="AY148" s="112" t="s">
        <v>112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2" t="s">
        <v>75</v>
      </c>
      <c r="BK148" s="213">
        <f>ROUND(I148*H148,2)</f>
        <v>0</v>
      </c>
      <c r="BL148" s="112" t="s">
        <v>120</v>
      </c>
      <c r="BM148" s="212" t="s">
        <v>155</v>
      </c>
    </row>
    <row r="149" spans="1:65" s="122" customFormat="1" ht="19.5">
      <c r="A149" s="118"/>
      <c r="B149" s="119"/>
      <c r="C149" s="118"/>
      <c r="D149" s="214" t="s">
        <v>122</v>
      </c>
      <c r="E149" s="118"/>
      <c r="F149" s="215" t="s">
        <v>156</v>
      </c>
      <c r="G149" s="118"/>
      <c r="H149" s="118"/>
      <c r="I149" s="118"/>
      <c r="J149" s="118"/>
      <c r="K149" s="118"/>
      <c r="L149" s="119"/>
      <c r="M149" s="216"/>
      <c r="N149" s="217"/>
      <c r="O149" s="218"/>
      <c r="P149" s="218"/>
      <c r="Q149" s="218"/>
      <c r="R149" s="218"/>
      <c r="S149" s="218"/>
      <c r="T149" s="219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T149" s="112" t="s">
        <v>122</v>
      </c>
      <c r="AU149" s="112" t="s">
        <v>77</v>
      </c>
    </row>
    <row r="150" spans="1:65" s="122" customFormat="1">
      <c r="A150" s="118"/>
      <c r="B150" s="119"/>
      <c r="C150" s="118"/>
      <c r="D150" s="220" t="s">
        <v>124</v>
      </c>
      <c r="E150" s="118"/>
      <c r="F150" s="221" t="s">
        <v>157</v>
      </c>
      <c r="G150" s="118"/>
      <c r="H150" s="118"/>
      <c r="I150" s="118"/>
      <c r="J150" s="118"/>
      <c r="K150" s="118"/>
      <c r="L150" s="119"/>
      <c r="M150" s="216"/>
      <c r="N150" s="217"/>
      <c r="O150" s="218"/>
      <c r="P150" s="218"/>
      <c r="Q150" s="218"/>
      <c r="R150" s="218"/>
      <c r="S150" s="218"/>
      <c r="T150" s="219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T150" s="112" t="s">
        <v>124</v>
      </c>
      <c r="AU150" s="112" t="s">
        <v>77</v>
      </c>
    </row>
    <row r="151" spans="1:65" s="222" customFormat="1">
      <c r="B151" s="223"/>
      <c r="D151" s="214" t="s">
        <v>126</v>
      </c>
      <c r="E151" s="224" t="s">
        <v>1</v>
      </c>
      <c r="F151" s="225" t="s">
        <v>158</v>
      </c>
      <c r="H151" s="224" t="s">
        <v>1</v>
      </c>
      <c r="L151" s="223"/>
      <c r="M151" s="226"/>
      <c r="N151" s="227"/>
      <c r="O151" s="227"/>
      <c r="P151" s="227"/>
      <c r="Q151" s="227"/>
      <c r="R151" s="227"/>
      <c r="S151" s="227"/>
      <c r="T151" s="228"/>
      <c r="AT151" s="224" t="s">
        <v>126</v>
      </c>
      <c r="AU151" s="224" t="s">
        <v>77</v>
      </c>
      <c r="AV151" s="222" t="s">
        <v>75</v>
      </c>
      <c r="AW151" s="222" t="s">
        <v>27</v>
      </c>
      <c r="AX151" s="222" t="s">
        <v>70</v>
      </c>
      <c r="AY151" s="224" t="s">
        <v>112</v>
      </c>
    </row>
    <row r="152" spans="1:65" s="229" customFormat="1">
      <c r="B152" s="230"/>
      <c r="D152" s="214" t="s">
        <v>126</v>
      </c>
      <c r="E152" s="231" t="s">
        <v>1</v>
      </c>
      <c r="F152" s="232" t="s">
        <v>159</v>
      </c>
      <c r="H152" s="233">
        <v>50</v>
      </c>
      <c r="L152" s="230"/>
      <c r="M152" s="234"/>
      <c r="N152" s="235"/>
      <c r="O152" s="235"/>
      <c r="P152" s="235"/>
      <c r="Q152" s="235"/>
      <c r="R152" s="235"/>
      <c r="S152" s="235"/>
      <c r="T152" s="236"/>
      <c r="AT152" s="231" t="s">
        <v>126</v>
      </c>
      <c r="AU152" s="231" t="s">
        <v>77</v>
      </c>
      <c r="AV152" s="229" t="s">
        <v>77</v>
      </c>
      <c r="AW152" s="229" t="s">
        <v>27</v>
      </c>
      <c r="AX152" s="229" t="s">
        <v>70</v>
      </c>
      <c r="AY152" s="231" t="s">
        <v>112</v>
      </c>
    </row>
    <row r="153" spans="1:65" s="237" customFormat="1">
      <c r="B153" s="238"/>
      <c r="D153" s="214" t="s">
        <v>126</v>
      </c>
      <c r="E153" s="239" t="s">
        <v>1</v>
      </c>
      <c r="F153" s="240" t="s">
        <v>129</v>
      </c>
      <c r="H153" s="241">
        <v>50</v>
      </c>
      <c r="L153" s="238"/>
      <c r="M153" s="242"/>
      <c r="N153" s="243"/>
      <c r="O153" s="243"/>
      <c r="P153" s="243"/>
      <c r="Q153" s="243"/>
      <c r="R153" s="243"/>
      <c r="S153" s="243"/>
      <c r="T153" s="244"/>
      <c r="AT153" s="239" t="s">
        <v>126</v>
      </c>
      <c r="AU153" s="239" t="s">
        <v>77</v>
      </c>
      <c r="AV153" s="237" t="s">
        <v>120</v>
      </c>
      <c r="AW153" s="237" t="s">
        <v>27</v>
      </c>
      <c r="AX153" s="237" t="s">
        <v>75</v>
      </c>
      <c r="AY153" s="239" t="s">
        <v>112</v>
      </c>
    </row>
    <row r="154" spans="1:65" s="189" customFormat="1" ht="22.9" customHeight="1">
      <c r="B154" s="190"/>
      <c r="D154" s="191" t="s">
        <v>69</v>
      </c>
      <c r="E154" s="200" t="s">
        <v>160</v>
      </c>
      <c r="F154" s="200" t="s">
        <v>161</v>
      </c>
      <c r="J154" s="201">
        <f>BK154</f>
        <v>0</v>
      </c>
      <c r="L154" s="190"/>
      <c r="M154" s="194"/>
      <c r="N154" s="195"/>
      <c r="O154" s="195"/>
      <c r="P154" s="196">
        <f>SUM(P155:P173)</f>
        <v>2.7090149999999995</v>
      </c>
      <c r="Q154" s="195"/>
      <c r="R154" s="196">
        <f>SUM(R155:R173)</f>
        <v>0</v>
      </c>
      <c r="S154" s="195"/>
      <c r="T154" s="197">
        <f>SUM(T155:T173)</f>
        <v>0</v>
      </c>
      <c r="AR154" s="191" t="s">
        <v>75</v>
      </c>
      <c r="AT154" s="198" t="s">
        <v>69</v>
      </c>
      <c r="AU154" s="198" t="s">
        <v>75</v>
      </c>
      <c r="AY154" s="191" t="s">
        <v>112</v>
      </c>
      <c r="BK154" s="199">
        <f>SUM(BK155:BK173)</f>
        <v>0</v>
      </c>
    </row>
    <row r="155" spans="1:65" s="122" customFormat="1" ht="24.2" customHeight="1">
      <c r="A155" s="118"/>
      <c r="B155" s="119"/>
      <c r="C155" s="202" t="s">
        <v>113</v>
      </c>
      <c r="D155" s="202" t="s">
        <v>115</v>
      </c>
      <c r="E155" s="203" t="s">
        <v>162</v>
      </c>
      <c r="F155" s="204" t="s">
        <v>163</v>
      </c>
      <c r="G155" s="205" t="s">
        <v>164</v>
      </c>
      <c r="H155" s="206">
        <v>0.57699999999999996</v>
      </c>
      <c r="I155" s="108">
        <v>0</v>
      </c>
      <c r="J155" s="207">
        <f>ROUND(I155*H155,2)</f>
        <v>0</v>
      </c>
      <c r="K155" s="204" t="s">
        <v>119</v>
      </c>
      <c r="L155" s="119"/>
      <c r="M155" s="208" t="s">
        <v>1</v>
      </c>
      <c r="N155" s="209" t="s">
        <v>35</v>
      </c>
      <c r="O155" s="210">
        <v>4.25</v>
      </c>
      <c r="P155" s="210">
        <f>O155*H155</f>
        <v>2.4522499999999998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R155" s="212" t="s">
        <v>120</v>
      </c>
      <c r="AT155" s="212" t="s">
        <v>115</v>
      </c>
      <c r="AU155" s="212" t="s">
        <v>77</v>
      </c>
      <c r="AY155" s="112" t="s">
        <v>112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2" t="s">
        <v>75</v>
      </c>
      <c r="BK155" s="213">
        <f>ROUND(I155*H155,2)</f>
        <v>0</v>
      </c>
      <c r="BL155" s="112" t="s">
        <v>120</v>
      </c>
      <c r="BM155" s="212" t="s">
        <v>165</v>
      </c>
    </row>
    <row r="156" spans="1:65" s="122" customFormat="1" ht="19.5">
      <c r="A156" s="118"/>
      <c r="B156" s="119"/>
      <c r="C156" s="118"/>
      <c r="D156" s="214" t="s">
        <v>122</v>
      </c>
      <c r="E156" s="118"/>
      <c r="F156" s="215" t="s">
        <v>166</v>
      </c>
      <c r="G156" s="118"/>
      <c r="H156" s="118"/>
      <c r="I156" s="118"/>
      <c r="J156" s="118"/>
      <c r="K156" s="118"/>
      <c r="L156" s="119"/>
      <c r="M156" s="216"/>
      <c r="N156" s="217"/>
      <c r="O156" s="218"/>
      <c r="P156" s="218"/>
      <c r="Q156" s="218"/>
      <c r="R156" s="218"/>
      <c r="S156" s="218"/>
      <c r="T156" s="219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T156" s="112" t="s">
        <v>122</v>
      </c>
      <c r="AU156" s="112" t="s">
        <v>77</v>
      </c>
    </row>
    <row r="157" spans="1:65" s="122" customFormat="1">
      <c r="A157" s="118"/>
      <c r="B157" s="119"/>
      <c r="C157" s="118"/>
      <c r="D157" s="220" t="s">
        <v>124</v>
      </c>
      <c r="E157" s="118"/>
      <c r="F157" s="221" t="s">
        <v>167</v>
      </c>
      <c r="G157" s="118"/>
      <c r="H157" s="118"/>
      <c r="I157" s="118"/>
      <c r="J157" s="118"/>
      <c r="K157" s="118"/>
      <c r="L157" s="119"/>
      <c r="M157" s="216"/>
      <c r="N157" s="217"/>
      <c r="O157" s="218"/>
      <c r="P157" s="218"/>
      <c r="Q157" s="218"/>
      <c r="R157" s="218"/>
      <c r="S157" s="218"/>
      <c r="T157" s="219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T157" s="112" t="s">
        <v>124</v>
      </c>
      <c r="AU157" s="112" t="s">
        <v>77</v>
      </c>
    </row>
    <row r="158" spans="1:65" s="122" customFormat="1" ht="33" customHeight="1">
      <c r="A158" s="118"/>
      <c r="B158" s="119"/>
      <c r="C158" s="202" t="s">
        <v>168</v>
      </c>
      <c r="D158" s="202" t="s">
        <v>115</v>
      </c>
      <c r="E158" s="203" t="s">
        <v>169</v>
      </c>
      <c r="F158" s="204" t="s">
        <v>170</v>
      </c>
      <c r="G158" s="205" t="s">
        <v>164</v>
      </c>
      <c r="H158" s="206">
        <v>0.57699999999999996</v>
      </c>
      <c r="I158" s="108">
        <v>0</v>
      </c>
      <c r="J158" s="207">
        <f>ROUND(I158*H158,2)</f>
        <v>0</v>
      </c>
      <c r="K158" s="204" t="s">
        <v>119</v>
      </c>
      <c r="L158" s="119"/>
      <c r="M158" s="208" t="s">
        <v>1</v>
      </c>
      <c r="N158" s="209" t="s">
        <v>35</v>
      </c>
      <c r="O158" s="210">
        <v>0.26</v>
      </c>
      <c r="P158" s="210">
        <f>O158*H158</f>
        <v>0.15001999999999999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R158" s="212" t="s">
        <v>120</v>
      </c>
      <c r="AT158" s="212" t="s">
        <v>115</v>
      </c>
      <c r="AU158" s="212" t="s">
        <v>77</v>
      </c>
      <c r="AY158" s="112" t="s">
        <v>112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2" t="s">
        <v>75</v>
      </c>
      <c r="BK158" s="213">
        <f>ROUND(I158*H158,2)</f>
        <v>0</v>
      </c>
      <c r="BL158" s="112" t="s">
        <v>120</v>
      </c>
      <c r="BM158" s="212" t="s">
        <v>171</v>
      </c>
    </row>
    <row r="159" spans="1:65" s="122" customFormat="1" ht="39">
      <c r="A159" s="118"/>
      <c r="B159" s="119"/>
      <c r="C159" s="118"/>
      <c r="D159" s="214" t="s">
        <v>122</v>
      </c>
      <c r="E159" s="118"/>
      <c r="F159" s="215" t="s">
        <v>172</v>
      </c>
      <c r="G159" s="118"/>
      <c r="H159" s="118"/>
      <c r="I159" s="118"/>
      <c r="J159" s="118"/>
      <c r="K159" s="118"/>
      <c r="L159" s="119"/>
      <c r="M159" s="216"/>
      <c r="N159" s="217"/>
      <c r="O159" s="218"/>
      <c r="P159" s="218"/>
      <c r="Q159" s="218"/>
      <c r="R159" s="218"/>
      <c r="S159" s="218"/>
      <c r="T159" s="219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T159" s="112" t="s">
        <v>122</v>
      </c>
      <c r="AU159" s="112" t="s">
        <v>77</v>
      </c>
    </row>
    <row r="160" spans="1:65" s="122" customFormat="1">
      <c r="A160" s="118"/>
      <c r="B160" s="119"/>
      <c r="C160" s="118"/>
      <c r="D160" s="220" t="s">
        <v>124</v>
      </c>
      <c r="E160" s="118"/>
      <c r="F160" s="221" t="s">
        <v>173</v>
      </c>
      <c r="G160" s="118"/>
      <c r="H160" s="118"/>
      <c r="I160" s="118"/>
      <c r="J160" s="118"/>
      <c r="K160" s="118"/>
      <c r="L160" s="119"/>
      <c r="M160" s="216"/>
      <c r="N160" s="217"/>
      <c r="O160" s="218"/>
      <c r="P160" s="218"/>
      <c r="Q160" s="218"/>
      <c r="R160" s="218"/>
      <c r="S160" s="218"/>
      <c r="T160" s="219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T160" s="112" t="s">
        <v>124</v>
      </c>
      <c r="AU160" s="112" t="s">
        <v>77</v>
      </c>
    </row>
    <row r="161" spans="1:65" s="122" customFormat="1" ht="24.2" customHeight="1">
      <c r="A161" s="118"/>
      <c r="B161" s="119"/>
      <c r="C161" s="202" t="s">
        <v>174</v>
      </c>
      <c r="D161" s="202" t="s">
        <v>115</v>
      </c>
      <c r="E161" s="203" t="s">
        <v>175</v>
      </c>
      <c r="F161" s="204" t="s">
        <v>176</v>
      </c>
      <c r="G161" s="205" t="s">
        <v>164</v>
      </c>
      <c r="H161" s="206">
        <v>0.57699999999999996</v>
      </c>
      <c r="I161" s="108">
        <v>0</v>
      </c>
      <c r="J161" s="207">
        <f>ROUND(I161*H161,2)</f>
        <v>0</v>
      </c>
      <c r="K161" s="204" t="s">
        <v>119</v>
      </c>
      <c r="L161" s="119"/>
      <c r="M161" s="208" t="s">
        <v>1</v>
      </c>
      <c r="N161" s="209" t="s">
        <v>35</v>
      </c>
      <c r="O161" s="210">
        <v>0.125</v>
      </c>
      <c r="P161" s="210">
        <f>O161*H161</f>
        <v>7.2124999999999995E-2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R161" s="212" t="s">
        <v>120</v>
      </c>
      <c r="AT161" s="212" t="s">
        <v>115</v>
      </c>
      <c r="AU161" s="212" t="s">
        <v>77</v>
      </c>
      <c r="AY161" s="112" t="s">
        <v>112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2" t="s">
        <v>75</v>
      </c>
      <c r="BK161" s="213">
        <f>ROUND(I161*H161,2)</f>
        <v>0</v>
      </c>
      <c r="BL161" s="112" t="s">
        <v>120</v>
      </c>
      <c r="BM161" s="212" t="s">
        <v>177</v>
      </c>
    </row>
    <row r="162" spans="1:65" s="122" customFormat="1" ht="19.5">
      <c r="A162" s="118"/>
      <c r="B162" s="119"/>
      <c r="C162" s="118"/>
      <c r="D162" s="214" t="s">
        <v>122</v>
      </c>
      <c r="E162" s="118"/>
      <c r="F162" s="215" t="s">
        <v>178</v>
      </c>
      <c r="G162" s="118"/>
      <c r="H162" s="118"/>
      <c r="I162" s="118"/>
      <c r="J162" s="118"/>
      <c r="K162" s="118"/>
      <c r="L162" s="119"/>
      <c r="M162" s="216"/>
      <c r="N162" s="217"/>
      <c r="O162" s="218"/>
      <c r="P162" s="218"/>
      <c r="Q162" s="218"/>
      <c r="R162" s="218"/>
      <c r="S162" s="218"/>
      <c r="T162" s="219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T162" s="112" t="s">
        <v>122</v>
      </c>
      <c r="AU162" s="112" t="s">
        <v>77</v>
      </c>
    </row>
    <row r="163" spans="1:65" s="122" customFormat="1">
      <c r="A163" s="118"/>
      <c r="B163" s="119"/>
      <c r="C163" s="118"/>
      <c r="D163" s="220" t="s">
        <v>124</v>
      </c>
      <c r="E163" s="118"/>
      <c r="F163" s="221" t="s">
        <v>179</v>
      </c>
      <c r="G163" s="118"/>
      <c r="H163" s="118"/>
      <c r="I163" s="118"/>
      <c r="J163" s="118"/>
      <c r="K163" s="118"/>
      <c r="L163" s="119"/>
      <c r="M163" s="216"/>
      <c r="N163" s="217"/>
      <c r="O163" s="218"/>
      <c r="P163" s="218"/>
      <c r="Q163" s="218"/>
      <c r="R163" s="218"/>
      <c r="S163" s="218"/>
      <c r="T163" s="219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T163" s="112" t="s">
        <v>124</v>
      </c>
      <c r="AU163" s="112" t="s">
        <v>77</v>
      </c>
    </row>
    <row r="164" spans="1:65" s="122" customFormat="1" ht="24.2" customHeight="1">
      <c r="A164" s="118"/>
      <c r="B164" s="119"/>
      <c r="C164" s="202" t="s">
        <v>130</v>
      </c>
      <c r="D164" s="202" t="s">
        <v>115</v>
      </c>
      <c r="E164" s="203" t="s">
        <v>180</v>
      </c>
      <c r="F164" s="204" t="s">
        <v>181</v>
      </c>
      <c r="G164" s="205" t="s">
        <v>164</v>
      </c>
      <c r="H164" s="206">
        <v>5.77</v>
      </c>
      <c r="I164" s="108">
        <v>0</v>
      </c>
      <c r="J164" s="207">
        <f>ROUND(I164*H164,2)</f>
        <v>0</v>
      </c>
      <c r="K164" s="204" t="s">
        <v>119</v>
      </c>
      <c r="L164" s="119"/>
      <c r="M164" s="208" t="s">
        <v>1</v>
      </c>
      <c r="N164" s="209" t="s">
        <v>35</v>
      </c>
      <c r="O164" s="210">
        <v>6.0000000000000001E-3</v>
      </c>
      <c r="P164" s="210">
        <f>O164*H164</f>
        <v>3.4619999999999998E-2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R164" s="212" t="s">
        <v>120</v>
      </c>
      <c r="AT164" s="212" t="s">
        <v>115</v>
      </c>
      <c r="AU164" s="212" t="s">
        <v>77</v>
      </c>
      <c r="AY164" s="112" t="s">
        <v>112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2" t="s">
        <v>75</v>
      </c>
      <c r="BK164" s="213">
        <f>ROUND(I164*H164,2)</f>
        <v>0</v>
      </c>
      <c r="BL164" s="112" t="s">
        <v>120</v>
      </c>
      <c r="BM164" s="212" t="s">
        <v>182</v>
      </c>
    </row>
    <row r="165" spans="1:65" s="122" customFormat="1" ht="29.25">
      <c r="A165" s="118"/>
      <c r="B165" s="119"/>
      <c r="C165" s="118"/>
      <c r="D165" s="214" t="s">
        <v>122</v>
      </c>
      <c r="E165" s="118"/>
      <c r="F165" s="215" t="s">
        <v>183</v>
      </c>
      <c r="G165" s="118"/>
      <c r="H165" s="118"/>
      <c r="I165" s="118"/>
      <c r="J165" s="118"/>
      <c r="K165" s="118"/>
      <c r="L165" s="119"/>
      <c r="M165" s="216"/>
      <c r="N165" s="217"/>
      <c r="O165" s="218"/>
      <c r="P165" s="218"/>
      <c r="Q165" s="218"/>
      <c r="R165" s="218"/>
      <c r="S165" s="218"/>
      <c r="T165" s="219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T165" s="112" t="s">
        <v>122</v>
      </c>
      <c r="AU165" s="112" t="s">
        <v>77</v>
      </c>
    </row>
    <row r="166" spans="1:65" s="122" customFormat="1">
      <c r="A166" s="118"/>
      <c r="B166" s="119"/>
      <c r="C166" s="118"/>
      <c r="D166" s="220" t="s">
        <v>124</v>
      </c>
      <c r="E166" s="118"/>
      <c r="F166" s="221" t="s">
        <v>184</v>
      </c>
      <c r="G166" s="118"/>
      <c r="H166" s="118"/>
      <c r="I166" s="118"/>
      <c r="J166" s="118"/>
      <c r="K166" s="118"/>
      <c r="L166" s="119"/>
      <c r="M166" s="216"/>
      <c r="N166" s="217"/>
      <c r="O166" s="218"/>
      <c r="P166" s="218"/>
      <c r="Q166" s="218"/>
      <c r="R166" s="218"/>
      <c r="S166" s="218"/>
      <c r="T166" s="219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T166" s="112" t="s">
        <v>124</v>
      </c>
      <c r="AU166" s="112" t="s">
        <v>77</v>
      </c>
    </row>
    <row r="167" spans="1:65" s="229" customFormat="1">
      <c r="B167" s="230"/>
      <c r="D167" s="214" t="s">
        <v>126</v>
      </c>
      <c r="F167" s="232" t="s">
        <v>185</v>
      </c>
      <c r="H167" s="233">
        <v>5.77</v>
      </c>
      <c r="L167" s="230"/>
      <c r="M167" s="234"/>
      <c r="N167" s="235"/>
      <c r="O167" s="235"/>
      <c r="P167" s="235"/>
      <c r="Q167" s="235"/>
      <c r="R167" s="235"/>
      <c r="S167" s="235"/>
      <c r="T167" s="236"/>
      <c r="AT167" s="231" t="s">
        <v>126</v>
      </c>
      <c r="AU167" s="231" t="s">
        <v>77</v>
      </c>
      <c r="AV167" s="229" t="s">
        <v>77</v>
      </c>
      <c r="AW167" s="229" t="s">
        <v>3</v>
      </c>
      <c r="AX167" s="229" t="s">
        <v>75</v>
      </c>
      <c r="AY167" s="231" t="s">
        <v>112</v>
      </c>
    </row>
    <row r="168" spans="1:65" s="122" customFormat="1" ht="33" customHeight="1">
      <c r="A168" s="118"/>
      <c r="B168" s="119"/>
      <c r="C168" s="202" t="s">
        <v>186</v>
      </c>
      <c r="D168" s="202" t="s">
        <v>115</v>
      </c>
      <c r="E168" s="203" t="s">
        <v>187</v>
      </c>
      <c r="F168" s="204" t="s">
        <v>188</v>
      </c>
      <c r="G168" s="205" t="s">
        <v>164</v>
      </c>
      <c r="H168" s="206">
        <v>0.2</v>
      </c>
      <c r="I168" s="108">
        <v>0</v>
      </c>
      <c r="J168" s="207">
        <f>ROUND(I168*H168,2)</f>
        <v>0</v>
      </c>
      <c r="K168" s="204" t="s">
        <v>119</v>
      </c>
      <c r="L168" s="119"/>
      <c r="M168" s="208" t="s">
        <v>1</v>
      </c>
      <c r="N168" s="209" t="s">
        <v>35</v>
      </c>
      <c r="O168" s="210">
        <v>0</v>
      </c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R168" s="212" t="s">
        <v>120</v>
      </c>
      <c r="AT168" s="212" t="s">
        <v>115</v>
      </c>
      <c r="AU168" s="212" t="s">
        <v>77</v>
      </c>
      <c r="AY168" s="112" t="s">
        <v>112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2" t="s">
        <v>75</v>
      </c>
      <c r="BK168" s="213">
        <f>ROUND(I168*H168,2)</f>
        <v>0</v>
      </c>
      <c r="BL168" s="112" t="s">
        <v>120</v>
      </c>
      <c r="BM168" s="212" t="s">
        <v>189</v>
      </c>
    </row>
    <row r="169" spans="1:65" s="122" customFormat="1" ht="19.5">
      <c r="A169" s="118"/>
      <c r="B169" s="119"/>
      <c r="C169" s="118"/>
      <c r="D169" s="214" t="s">
        <v>122</v>
      </c>
      <c r="E169" s="118"/>
      <c r="F169" s="215" t="s">
        <v>190</v>
      </c>
      <c r="G169" s="118"/>
      <c r="H169" s="118"/>
      <c r="I169" s="118"/>
      <c r="J169" s="118"/>
      <c r="K169" s="118"/>
      <c r="L169" s="119"/>
      <c r="M169" s="216"/>
      <c r="N169" s="217"/>
      <c r="O169" s="218"/>
      <c r="P169" s="218"/>
      <c r="Q169" s="218"/>
      <c r="R169" s="218"/>
      <c r="S169" s="218"/>
      <c r="T169" s="219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T169" s="112" t="s">
        <v>122</v>
      </c>
      <c r="AU169" s="112" t="s">
        <v>77</v>
      </c>
    </row>
    <row r="170" spans="1:65" s="122" customFormat="1">
      <c r="A170" s="118"/>
      <c r="B170" s="119"/>
      <c r="C170" s="118"/>
      <c r="D170" s="220" t="s">
        <v>124</v>
      </c>
      <c r="E170" s="118"/>
      <c r="F170" s="221" t="s">
        <v>191</v>
      </c>
      <c r="G170" s="118"/>
      <c r="H170" s="118"/>
      <c r="I170" s="118"/>
      <c r="J170" s="118"/>
      <c r="K170" s="118"/>
      <c r="L170" s="119"/>
      <c r="M170" s="216"/>
      <c r="N170" s="217"/>
      <c r="O170" s="218"/>
      <c r="P170" s="218"/>
      <c r="Q170" s="218"/>
      <c r="R170" s="218"/>
      <c r="S170" s="218"/>
      <c r="T170" s="219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T170" s="112" t="s">
        <v>124</v>
      </c>
      <c r="AU170" s="112" t="s">
        <v>77</v>
      </c>
    </row>
    <row r="171" spans="1:65" s="122" customFormat="1" ht="33" customHeight="1">
      <c r="A171" s="118"/>
      <c r="B171" s="119"/>
      <c r="C171" s="202" t="s">
        <v>192</v>
      </c>
      <c r="D171" s="202" t="s">
        <v>115</v>
      </c>
      <c r="E171" s="203" t="s">
        <v>193</v>
      </c>
      <c r="F171" s="204" t="s">
        <v>194</v>
      </c>
      <c r="G171" s="205" t="s">
        <v>164</v>
      </c>
      <c r="H171" s="206">
        <v>0.377</v>
      </c>
      <c r="I171" s="108">
        <v>0</v>
      </c>
      <c r="J171" s="207">
        <f>ROUND(I171*H171,2)</f>
        <v>0</v>
      </c>
      <c r="K171" s="204" t="s">
        <v>119</v>
      </c>
      <c r="L171" s="119"/>
      <c r="M171" s="208" t="s">
        <v>1</v>
      </c>
      <c r="N171" s="209" t="s">
        <v>35</v>
      </c>
      <c r="O171" s="210">
        <v>0</v>
      </c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R171" s="212" t="s">
        <v>120</v>
      </c>
      <c r="AT171" s="212" t="s">
        <v>115</v>
      </c>
      <c r="AU171" s="212" t="s">
        <v>77</v>
      </c>
      <c r="AY171" s="112" t="s">
        <v>112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2" t="s">
        <v>75</v>
      </c>
      <c r="BK171" s="213">
        <f>ROUND(I171*H171,2)</f>
        <v>0</v>
      </c>
      <c r="BL171" s="112" t="s">
        <v>120</v>
      </c>
      <c r="BM171" s="212" t="s">
        <v>195</v>
      </c>
    </row>
    <row r="172" spans="1:65" s="122" customFormat="1" ht="19.5">
      <c r="A172" s="118"/>
      <c r="B172" s="119"/>
      <c r="C172" s="118"/>
      <c r="D172" s="214" t="s">
        <v>122</v>
      </c>
      <c r="E172" s="118"/>
      <c r="F172" s="215" t="s">
        <v>196</v>
      </c>
      <c r="G172" s="118"/>
      <c r="H172" s="118"/>
      <c r="I172" s="118"/>
      <c r="J172" s="118"/>
      <c r="K172" s="118"/>
      <c r="L172" s="119"/>
      <c r="M172" s="216"/>
      <c r="N172" s="217"/>
      <c r="O172" s="218"/>
      <c r="P172" s="218"/>
      <c r="Q172" s="218"/>
      <c r="R172" s="218"/>
      <c r="S172" s="218"/>
      <c r="T172" s="219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T172" s="112" t="s">
        <v>122</v>
      </c>
      <c r="AU172" s="112" t="s">
        <v>77</v>
      </c>
    </row>
    <row r="173" spans="1:65" s="122" customFormat="1">
      <c r="A173" s="118"/>
      <c r="B173" s="119"/>
      <c r="C173" s="118"/>
      <c r="D173" s="220" t="s">
        <v>124</v>
      </c>
      <c r="E173" s="118"/>
      <c r="F173" s="221" t="s">
        <v>197</v>
      </c>
      <c r="G173" s="118"/>
      <c r="H173" s="118"/>
      <c r="I173" s="118"/>
      <c r="J173" s="118"/>
      <c r="K173" s="118"/>
      <c r="L173" s="119"/>
      <c r="M173" s="216"/>
      <c r="N173" s="217"/>
      <c r="O173" s="218"/>
      <c r="P173" s="218"/>
      <c r="Q173" s="218"/>
      <c r="R173" s="218"/>
      <c r="S173" s="218"/>
      <c r="T173" s="219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T173" s="112" t="s">
        <v>124</v>
      </c>
      <c r="AU173" s="112" t="s">
        <v>77</v>
      </c>
    </row>
    <row r="174" spans="1:65" s="189" customFormat="1" ht="22.9" customHeight="1">
      <c r="B174" s="190"/>
      <c r="D174" s="191" t="s">
        <v>69</v>
      </c>
      <c r="E174" s="200" t="s">
        <v>198</v>
      </c>
      <c r="F174" s="200" t="s">
        <v>199</v>
      </c>
      <c r="J174" s="201">
        <f>BK174</f>
        <v>0</v>
      </c>
      <c r="L174" s="190"/>
      <c r="M174" s="194"/>
      <c r="N174" s="195"/>
      <c r="O174" s="195"/>
      <c r="P174" s="196">
        <f>SUM(P175:P177)</f>
        <v>9.1599999999999997E-3</v>
      </c>
      <c r="Q174" s="195"/>
      <c r="R174" s="196">
        <f>SUM(R175:R177)</f>
        <v>0</v>
      </c>
      <c r="S174" s="195"/>
      <c r="T174" s="197">
        <f>SUM(T175:T177)</f>
        <v>0</v>
      </c>
      <c r="AR174" s="191" t="s">
        <v>75</v>
      </c>
      <c r="AT174" s="198" t="s">
        <v>69</v>
      </c>
      <c r="AU174" s="198" t="s">
        <v>75</v>
      </c>
      <c r="AY174" s="191" t="s">
        <v>112</v>
      </c>
      <c r="BK174" s="199">
        <f>SUM(BK175:BK177)</f>
        <v>0</v>
      </c>
    </row>
    <row r="175" spans="1:65" s="122" customFormat="1" ht="21.75" customHeight="1">
      <c r="A175" s="118"/>
      <c r="B175" s="119"/>
      <c r="C175" s="202" t="s">
        <v>200</v>
      </c>
      <c r="D175" s="202" t="s">
        <v>115</v>
      </c>
      <c r="E175" s="203" t="s">
        <v>201</v>
      </c>
      <c r="F175" s="204" t="s">
        <v>202</v>
      </c>
      <c r="G175" s="205" t="s">
        <v>164</v>
      </c>
      <c r="H175" s="206">
        <v>2E-3</v>
      </c>
      <c r="I175" s="108">
        <v>0</v>
      </c>
      <c r="J175" s="207">
        <f>ROUND(I175*H175,2)</f>
        <v>0</v>
      </c>
      <c r="K175" s="204" t="s">
        <v>119</v>
      </c>
      <c r="L175" s="119"/>
      <c r="M175" s="208" t="s">
        <v>1</v>
      </c>
      <c r="N175" s="209" t="s">
        <v>35</v>
      </c>
      <c r="O175" s="210">
        <v>4.58</v>
      </c>
      <c r="P175" s="210">
        <f>O175*H175</f>
        <v>9.1599999999999997E-3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R175" s="212" t="s">
        <v>120</v>
      </c>
      <c r="AT175" s="212" t="s">
        <v>115</v>
      </c>
      <c r="AU175" s="212" t="s">
        <v>77</v>
      </c>
      <c r="AY175" s="112" t="s">
        <v>112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2" t="s">
        <v>75</v>
      </c>
      <c r="BK175" s="213">
        <f>ROUND(I175*H175,2)</f>
        <v>0</v>
      </c>
      <c r="BL175" s="112" t="s">
        <v>120</v>
      </c>
      <c r="BM175" s="212" t="s">
        <v>203</v>
      </c>
    </row>
    <row r="176" spans="1:65" s="122" customFormat="1" ht="39">
      <c r="A176" s="118"/>
      <c r="B176" s="119"/>
      <c r="C176" s="118"/>
      <c r="D176" s="214" t="s">
        <v>122</v>
      </c>
      <c r="E176" s="118"/>
      <c r="F176" s="215" t="s">
        <v>204</v>
      </c>
      <c r="G176" s="118"/>
      <c r="H176" s="118"/>
      <c r="I176" s="118"/>
      <c r="J176" s="118"/>
      <c r="K176" s="118"/>
      <c r="L176" s="119"/>
      <c r="M176" s="216"/>
      <c r="N176" s="217"/>
      <c r="O176" s="218"/>
      <c r="P176" s="218"/>
      <c r="Q176" s="218"/>
      <c r="R176" s="218"/>
      <c r="S176" s="218"/>
      <c r="T176" s="219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T176" s="112" t="s">
        <v>122</v>
      </c>
      <c r="AU176" s="112" t="s">
        <v>77</v>
      </c>
    </row>
    <row r="177" spans="1:65" s="122" customFormat="1">
      <c r="A177" s="118"/>
      <c r="B177" s="119"/>
      <c r="C177" s="118"/>
      <c r="D177" s="220" t="s">
        <v>124</v>
      </c>
      <c r="E177" s="118"/>
      <c r="F177" s="221" t="s">
        <v>205</v>
      </c>
      <c r="G177" s="118"/>
      <c r="H177" s="118"/>
      <c r="I177" s="118"/>
      <c r="J177" s="118"/>
      <c r="K177" s="118"/>
      <c r="L177" s="119"/>
      <c r="M177" s="216"/>
      <c r="N177" s="217"/>
      <c r="O177" s="218"/>
      <c r="P177" s="218"/>
      <c r="Q177" s="218"/>
      <c r="R177" s="218"/>
      <c r="S177" s="218"/>
      <c r="T177" s="219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T177" s="112" t="s">
        <v>124</v>
      </c>
      <c r="AU177" s="112" t="s">
        <v>77</v>
      </c>
    </row>
    <row r="178" spans="1:65" s="189" customFormat="1" ht="25.9" customHeight="1">
      <c r="B178" s="190"/>
      <c r="D178" s="191" t="s">
        <v>69</v>
      </c>
      <c r="E178" s="192" t="s">
        <v>206</v>
      </c>
      <c r="F178" s="192" t="s">
        <v>207</v>
      </c>
      <c r="J178" s="193">
        <f>BK178</f>
        <v>0</v>
      </c>
      <c r="L178" s="190"/>
      <c r="M178" s="194"/>
      <c r="N178" s="195"/>
      <c r="O178" s="195"/>
      <c r="P178" s="196">
        <f>P179+P201+P219+P243</f>
        <v>105.54224000000001</v>
      </c>
      <c r="Q178" s="195"/>
      <c r="R178" s="196">
        <f>R179+R201+R219+R243</f>
        <v>0.43195</v>
      </c>
      <c r="S178" s="195"/>
      <c r="T178" s="197">
        <f>T179+T201+T219+T243</f>
        <v>0.57689999999999997</v>
      </c>
      <c r="AR178" s="191" t="s">
        <v>77</v>
      </c>
      <c r="AT178" s="198" t="s">
        <v>69</v>
      </c>
      <c r="AU178" s="198" t="s">
        <v>70</v>
      </c>
      <c r="AY178" s="191" t="s">
        <v>112</v>
      </c>
      <c r="BK178" s="199">
        <f>BK179+BK201+BK219+BK243</f>
        <v>0</v>
      </c>
    </row>
    <row r="179" spans="1:65" s="189" customFormat="1" ht="22.9" customHeight="1">
      <c r="B179" s="190"/>
      <c r="D179" s="191" t="s">
        <v>69</v>
      </c>
      <c r="E179" s="200" t="s">
        <v>208</v>
      </c>
      <c r="F179" s="200" t="s">
        <v>209</v>
      </c>
      <c r="J179" s="201">
        <f>BK179</f>
        <v>0</v>
      </c>
      <c r="L179" s="190"/>
      <c r="M179" s="194"/>
      <c r="N179" s="195"/>
      <c r="O179" s="195"/>
      <c r="P179" s="196">
        <f>SUM(P180:P200)</f>
        <v>3.4952399999999999</v>
      </c>
      <c r="Q179" s="195"/>
      <c r="R179" s="196">
        <f>SUM(R180:R200)</f>
        <v>6.3234000000000012E-2</v>
      </c>
      <c r="S179" s="195"/>
      <c r="T179" s="197">
        <f>SUM(T180:T200)</f>
        <v>0</v>
      </c>
      <c r="AR179" s="191" t="s">
        <v>77</v>
      </c>
      <c r="AT179" s="198" t="s">
        <v>69</v>
      </c>
      <c r="AU179" s="198" t="s">
        <v>75</v>
      </c>
      <c r="AY179" s="191" t="s">
        <v>112</v>
      </c>
      <c r="BK179" s="199">
        <f>SUM(BK180:BK200)</f>
        <v>0</v>
      </c>
    </row>
    <row r="180" spans="1:65" s="122" customFormat="1" ht="24.2" customHeight="1">
      <c r="A180" s="118"/>
      <c r="B180" s="119"/>
      <c r="C180" s="202" t="s">
        <v>210</v>
      </c>
      <c r="D180" s="202" t="s">
        <v>115</v>
      </c>
      <c r="E180" s="203" t="s">
        <v>211</v>
      </c>
      <c r="F180" s="204" t="s">
        <v>212</v>
      </c>
      <c r="G180" s="205" t="s">
        <v>118</v>
      </c>
      <c r="H180" s="206">
        <v>17.64</v>
      </c>
      <c r="I180" s="108">
        <v>0</v>
      </c>
      <c r="J180" s="207">
        <f>ROUND(I180*H180,2)</f>
        <v>0</v>
      </c>
      <c r="K180" s="204" t="s">
        <v>119</v>
      </c>
      <c r="L180" s="119"/>
      <c r="M180" s="208" t="s">
        <v>1</v>
      </c>
      <c r="N180" s="209" t="s">
        <v>35</v>
      </c>
      <c r="O180" s="210">
        <v>0.14099999999999999</v>
      </c>
      <c r="P180" s="210">
        <f>O180*H180</f>
        <v>2.4872399999999999</v>
      </c>
      <c r="Q180" s="210">
        <v>5.0000000000000002E-5</v>
      </c>
      <c r="R180" s="210">
        <f>Q180*H180</f>
        <v>8.8200000000000008E-4</v>
      </c>
      <c r="S180" s="210">
        <v>0</v>
      </c>
      <c r="T180" s="211">
        <f>S180*H180</f>
        <v>0</v>
      </c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R180" s="212" t="s">
        <v>213</v>
      </c>
      <c r="AT180" s="212" t="s">
        <v>115</v>
      </c>
      <c r="AU180" s="212" t="s">
        <v>77</v>
      </c>
      <c r="AY180" s="112" t="s">
        <v>112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2" t="s">
        <v>75</v>
      </c>
      <c r="BK180" s="213">
        <f>ROUND(I180*H180,2)</f>
        <v>0</v>
      </c>
      <c r="BL180" s="112" t="s">
        <v>213</v>
      </c>
      <c r="BM180" s="212" t="s">
        <v>214</v>
      </c>
    </row>
    <row r="181" spans="1:65" s="122" customFormat="1" ht="19.5">
      <c r="A181" s="118"/>
      <c r="B181" s="119"/>
      <c r="C181" s="118"/>
      <c r="D181" s="214" t="s">
        <v>122</v>
      </c>
      <c r="E181" s="118"/>
      <c r="F181" s="215" t="s">
        <v>215</v>
      </c>
      <c r="G181" s="118"/>
      <c r="H181" s="118"/>
      <c r="I181" s="118"/>
      <c r="J181" s="118"/>
      <c r="K181" s="118"/>
      <c r="L181" s="119"/>
      <c r="M181" s="216"/>
      <c r="N181" s="217"/>
      <c r="O181" s="218"/>
      <c r="P181" s="218"/>
      <c r="Q181" s="218"/>
      <c r="R181" s="218"/>
      <c r="S181" s="218"/>
      <c r="T181" s="219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T181" s="112" t="s">
        <v>122</v>
      </c>
      <c r="AU181" s="112" t="s">
        <v>77</v>
      </c>
    </row>
    <row r="182" spans="1:65" s="122" customFormat="1">
      <c r="A182" s="118"/>
      <c r="B182" s="119"/>
      <c r="C182" s="118"/>
      <c r="D182" s="220" t="s">
        <v>124</v>
      </c>
      <c r="E182" s="118"/>
      <c r="F182" s="221" t="s">
        <v>216</v>
      </c>
      <c r="G182" s="118"/>
      <c r="H182" s="118"/>
      <c r="I182" s="118"/>
      <c r="J182" s="118"/>
      <c r="K182" s="118"/>
      <c r="L182" s="119"/>
      <c r="M182" s="216"/>
      <c r="N182" s="217"/>
      <c r="O182" s="218"/>
      <c r="P182" s="218"/>
      <c r="Q182" s="218"/>
      <c r="R182" s="218"/>
      <c r="S182" s="218"/>
      <c r="T182" s="219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T182" s="112" t="s">
        <v>124</v>
      </c>
      <c r="AU182" s="112" t="s">
        <v>77</v>
      </c>
    </row>
    <row r="183" spans="1:65" s="222" customFormat="1">
      <c r="B183" s="223"/>
      <c r="D183" s="214" t="s">
        <v>126</v>
      </c>
      <c r="E183" s="224" t="s">
        <v>1</v>
      </c>
      <c r="F183" s="225" t="s">
        <v>217</v>
      </c>
      <c r="H183" s="224" t="s">
        <v>1</v>
      </c>
      <c r="L183" s="223"/>
      <c r="M183" s="226"/>
      <c r="N183" s="227"/>
      <c r="O183" s="227"/>
      <c r="P183" s="227"/>
      <c r="Q183" s="227"/>
      <c r="R183" s="227"/>
      <c r="S183" s="227"/>
      <c r="T183" s="228"/>
      <c r="AT183" s="224" t="s">
        <v>126</v>
      </c>
      <c r="AU183" s="224" t="s">
        <v>77</v>
      </c>
      <c r="AV183" s="222" t="s">
        <v>75</v>
      </c>
      <c r="AW183" s="222" t="s">
        <v>27</v>
      </c>
      <c r="AX183" s="222" t="s">
        <v>70</v>
      </c>
      <c r="AY183" s="224" t="s">
        <v>112</v>
      </c>
    </row>
    <row r="184" spans="1:65" s="229" customFormat="1">
      <c r="B184" s="230"/>
      <c r="D184" s="214" t="s">
        <v>126</v>
      </c>
      <c r="E184" s="231" t="s">
        <v>1</v>
      </c>
      <c r="F184" s="232" t="s">
        <v>218</v>
      </c>
      <c r="H184" s="233">
        <v>17.64</v>
      </c>
      <c r="L184" s="230"/>
      <c r="M184" s="234"/>
      <c r="N184" s="235"/>
      <c r="O184" s="235"/>
      <c r="P184" s="235"/>
      <c r="Q184" s="235"/>
      <c r="R184" s="235"/>
      <c r="S184" s="235"/>
      <c r="T184" s="236"/>
      <c r="AT184" s="231" t="s">
        <v>126</v>
      </c>
      <c r="AU184" s="231" t="s">
        <v>77</v>
      </c>
      <c r="AV184" s="229" t="s">
        <v>77</v>
      </c>
      <c r="AW184" s="229" t="s">
        <v>27</v>
      </c>
      <c r="AX184" s="229" t="s">
        <v>70</v>
      </c>
      <c r="AY184" s="231" t="s">
        <v>112</v>
      </c>
    </row>
    <row r="185" spans="1:65" s="237" customFormat="1">
      <c r="B185" s="238"/>
      <c r="D185" s="214" t="s">
        <v>126</v>
      </c>
      <c r="E185" s="239" t="s">
        <v>1</v>
      </c>
      <c r="F185" s="240" t="s">
        <v>129</v>
      </c>
      <c r="H185" s="241">
        <v>17.64</v>
      </c>
      <c r="L185" s="238"/>
      <c r="M185" s="242"/>
      <c r="N185" s="243"/>
      <c r="O185" s="243"/>
      <c r="P185" s="243"/>
      <c r="Q185" s="243"/>
      <c r="R185" s="243"/>
      <c r="S185" s="243"/>
      <c r="T185" s="244"/>
      <c r="AT185" s="239" t="s">
        <v>126</v>
      </c>
      <c r="AU185" s="239" t="s">
        <v>77</v>
      </c>
      <c r="AV185" s="237" t="s">
        <v>120</v>
      </c>
      <c r="AW185" s="237" t="s">
        <v>27</v>
      </c>
      <c r="AX185" s="237" t="s">
        <v>75</v>
      </c>
      <c r="AY185" s="239" t="s">
        <v>112</v>
      </c>
    </row>
    <row r="186" spans="1:65" s="122" customFormat="1" ht="24.2" customHeight="1">
      <c r="A186" s="118"/>
      <c r="B186" s="119"/>
      <c r="C186" s="245" t="s">
        <v>219</v>
      </c>
      <c r="D186" s="245" t="s">
        <v>220</v>
      </c>
      <c r="E186" s="246" t="s">
        <v>221</v>
      </c>
      <c r="F186" s="247" t="s">
        <v>222</v>
      </c>
      <c r="G186" s="248" t="s">
        <v>118</v>
      </c>
      <c r="H186" s="249">
        <v>16.632000000000001</v>
      </c>
      <c r="I186" s="109">
        <v>0</v>
      </c>
      <c r="J186" s="250">
        <f>ROUND(I186*H186,2)</f>
        <v>0</v>
      </c>
      <c r="K186" s="247" t="s">
        <v>119</v>
      </c>
      <c r="L186" s="251"/>
      <c r="M186" s="252" t="s">
        <v>1</v>
      </c>
      <c r="N186" s="253" t="s">
        <v>35</v>
      </c>
      <c r="O186" s="210">
        <v>0</v>
      </c>
      <c r="P186" s="210">
        <f>O186*H186</f>
        <v>0</v>
      </c>
      <c r="Q186" s="210">
        <v>3.5000000000000001E-3</v>
      </c>
      <c r="R186" s="210">
        <f>Q186*H186</f>
        <v>5.8212000000000007E-2</v>
      </c>
      <c r="S186" s="210">
        <v>0</v>
      </c>
      <c r="T186" s="211">
        <f>S186*H186</f>
        <v>0</v>
      </c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R186" s="212" t="s">
        <v>223</v>
      </c>
      <c r="AT186" s="212" t="s">
        <v>220</v>
      </c>
      <c r="AU186" s="212" t="s">
        <v>77</v>
      </c>
      <c r="AY186" s="112" t="s">
        <v>112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2" t="s">
        <v>75</v>
      </c>
      <c r="BK186" s="213">
        <f>ROUND(I186*H186,2)</f>
        <v>0</v>
      </c>
      <c r="BL186" s="112" t="s">
        <v>213</v>
      </c>
      <c r="BM186" s="212" t="s">
        <v>224</v>
      </c>
    </row>
    <row r="187" spans="1:65" s="122" customFormat="1">
      <c r="A187" s="118"/>
      <c r="B187" s="119"/>
      <c r="C187" s="118"/>
      <c r="D187" s="214" t="s">
        <v>122</v>
      </c>
      <c r="E187" s="118"/>
      <c r="F187" s="215" t="s">
        <v>222</v>
      </c>
      <c r="G187" s="118"/>
      <c r="H187" s="118"/>
      <c r="I187" s="118"/>
      <c r="J187" s="118"/>
      <c r="K187" s="118"/>
      <c r="L187" s="119"/>
      <c r="M187" s="216"/>
      <c r="N187" s="217"/>
      <c r="O187" s="218"/>
      <c r="P187" s="218"/>
      <c r="Q187" s="218"/>
      <c r="R187" s="218"/>
      <c r="S187" s="218"/>
      <c r="T187" s="219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T187" s="112" t="s">
        <v>122</v>
      </c>
      <c r="AU187" s="112" t="s">
        <v>77</v>
      </c>
    </row>
    <row r="188" spans="1:65" s="229" customFormat="1">
      <c r="B188" s="230"/>
      <c r="D188" s="214" t="s">
        <v>126</v>
      </c>
      <c r="F188" s="232" t="s">
        <v>225</v>
      </c>
      <c r="H188" s="233">
        <v>16.632000000000001</v>
      </c>
      <c r="L188" s="230"/>
      <c r="M188" s="234"/>
      <c r="N188" s="235"/>
      <c r="O188" s="235"/>
      <c r="P188" s="235"/>
      <c r="Q188" s="235"/>
      <c r="R188" s="235"/>
      <c r="S188" s="235"/>
      <c r="T188" s="236"/>
      <c r="AT188" s="231" t="s">
        <v>126</v>
      </c>
      <c r="AU188" s="231" t="s">
        <v>77</v>
      </c>
      <c r="AV188" s="229" t="s">
        <v>77</v>
      </c>
      <c r="AW188" s="229" t="s">
        <v>3</v>
      </c>
      <c r="AX188" s="229" t="s">
        <v>75</v>
      </c>
      <c r="AY188" s="231" t="s">
        <v>112</v>
      </c>
    </row>
    <row r="189" spans="1:65" s="122" customFormat="1" ht="24.2" customHeight="1">
      <c r="A189" s="118"/>
      <c r="B189" s="119"/>
      <c r="C189" s="202" t="s">
        <v>8</v>
      </c>
      <c r="D189" s="202" t="s">
        <v>115</v>
      </c>
      <c r="E189" s="203" t="s">
        <v>226</v>
      </c>
      <c r="F189" s="204" t="s">
        <v>227</v>
      </c>
      <c r="G189" s="205" t="s">
        <v>118</v>
      </c>
      <c r="H189" s="206">
        <v>18</v>
      </c>
      <c r="I189" s="108">
        <v>0</v>
      </c>
      <c r="J189" s="207">
        <f>ROUND(I189*H189,2)</f>
        <v>0</v>
      </c>
      <c r="K189" s="204" t="s">
        <v>119</v>
      </c>
      <c r="L189" s="119"/>
      <c r="M189" s="208" t="s">
        <v>1</v>
      </c>
      <c r="N189" s="209" t="s">
        <v>35</v>
      </c>
      <c r="O189" s="210">
        <v>5.6000000000000001E-2</v>
      </c>
      <c r="P189" s="210">
        <f>O189*H189</f>
        <v>1.008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R189" s="212" t="s">
        <v>213</v>
      </c>
      <c r="AT189" s="212" t="s">
        <v>115</v>
      </c>
      <c r="AU189" s="212" t="s">
        <v>77</v>
      </c>
      <c r="AY189" s="112" t="s">
        <v>112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2" t="s">
        <v>75</v>
      </c>
      <c r="BK189" s="213">
        <f>ROUND(I189*H189,2)</f>
        <v>0</v>
      </c>
      <c r="BL189" s="112" t="s">
        <v>213</v>
      </c>
      <c r="BM189" s="212" t="s">
        <v>228</v>
      </c>
    </row>
    <row r="190" spans="1:65" s="122" customFormat="1" ht="29.25">
      <c r="A190" s="118"/>
      <c r="B190" s="119"/>
      <c r="C190" s="118"/>
      <c r="D190" s="214" t="s">
        <v>122</v>
      </c>
      <c r="E190" s="118"/>
      <c r="F190" s="215" t="s">
        <v>229</v>
      </c>
      <c r="G190" s="118"/>
      <c r="H190" s="118"/>
      <c r="I190" s="118"/>
      <c r="J190" s="118"/>
      <c r="K190" s="118"/>
      <c r="L190" s="119"/>
      <c r="M190" s="216"/>
      <c r="N190" s="217"/>
      <c r="O190" s="218"/>
      <c r="P190" s="218"/>
      <c r="Q190" s="218"/>
      <c r="R190" s="218"/>
      <c r="S190" s="218"/>
      <c r="T190" s="219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T190" s="112" t="s">
        <v>122</v>
      </c>
      <c r="AU190" s="112" t="s">
        <v>77</v>
      </c>
    </row>
    <row r="191" spans="1:65" s="122" customFormat="1">
      <c r="A191" s="118"/>
      <c r="B191" s="119"/>
      <c r="C191" s="118"/>
      <c r="D191" s="220" t="s">
        <v>124</v>
      </c>
      <c r="E191" s="118"/>
      <c r="F191" s="221" t="s">
        <v>230</v>
      </c>
      <c r="G191" s="118"/>
      <c r="H191" s="118"/>
      <c r="I191" s="118"/>
      <c r="J191" s="118"/>
      <c r="K191" s="118"/>
      <c r="L191" s="119"/>
      <c r="M191" s="216"/>
      <c r="N191" s="217"/>
      <c r="O191" s="218"/>
      <c r="P191" s="218"/>
      <c r="Q191" s="218"/>
      <c r="R191" s="218"/>
      <c r="S191" s="218"/>
      <c r="T191" s="219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T191" s="112" t="s">
        <v>124</v>
      </c>
      <c r="AU191" s="112" t="s">
        <v>77</v>
      </c>
    </row>
    <row r="192" spans="1:65" s="222" customFormat="1">
      <c r="B192" s="223"/>
      <c r="D192" s="214" t="s">
        <v>126</v>
      </c>
      <c r="E192" s="224" t="s">
        <v>1</v>
      </c>
      <c r="F192" s="225" t="s">
        <v>231</v>
      </c>
      <c r="H192" s="224" t="s">
        <v>1</v>
      </c>
      <c r="L192" s="223"/>
      <c r="M192" s="226"/>
      <c r="N192" s="227"/>
      <c r="O192" s="227"/>
      <c r="P192" s="227"/>
      <c r="Q192" s="227"/>
      <c r="R192" s="227"/>
      <c r="S192" s="227"/>
      <c r="T192" s="228"/>
      <c r="AT192" s="224" t="s">
        <v>126</v>
      </c>
      <c r="AU192" s="224" t="s">
        <v>77</v>
      </c>
      <c r="AV192" s="222" t="s">
        <v>75</v>
      </c>
      <c r="AW192" s="222" t="s">
        <v>27</v>
      </c>
      <c r="AX192" s="222" t="s">
        <v>70</v>
      </c>
      <c r="AY192" s="224" t="s">
        <v>112</v>
      </c>
    </row>
    <row r="193" spans="1:65" s="229" customFormat="1">
      <c r="B193" s="230"/>
      <c r="D193" s="214" t="s">
        <v>126</v>
      </c>
      <c r="E193" s="231" t="s">
        <v>1</v>
      </c>
      <c r="F193" s="232" t="s">
        <v>232</v>
      </c>
      <c r="H193" s="233">
        <v>18</v>
      </c>
      <c r="L193" s="230"/>
      <c r="M193" s="234"/>
      <c r="N193" s="235"/>
      <c r="O193" s="235"/>
      <c r="P193" s="235"/>
      <c r="Q193" s="235"/>
      <c r="R193" s="235"/>
      <c r="S193" s="235"/>
      <c r="T193" s="236"/>
      <c r="AT193" s="231" t="s">
        <v>126</v>
      </c>
      <c r="AU193" s="231" t="s">
        <v>77</v>
      </c>
      <c r="AV193" s="229" t="s">
        <v>77</v>
      </c>
      <c r="AW193" s="229" t="s">
        <v>27</v>
      </c>
      <c r="AX193" s="229" t="s">
        <v>70</v>
      </c>
      <c r="AY193" s="231" t="s">
        <v>112</v>
      </c>
    </row>
    <row r="194" spans="1:65" s="237" customFormat="1">
      <c r="B194" s="238"/>
      <c r="D194" s="214" t="s">
        <v>126</v>
      </c>
      <c r="E194" s="239" t="s">
        <v>1</v>
      </c>
      <c r="F194" s="240" t="s">
        <v>129</v>
      </c>
      <c r="H194" s="241">
        <v>18</v>
      </c>
      <c r="L194" s="238"/>
      <c r="M194" s="242"/>
      <c r="N194" s="243"/>
      <c r="O194" s="243"/>
      <c r="P194" s="243"/>
      <c r="Q194" s="243"/>
      <c r="R194" s="243"/>
      <c r="S194" s="243"/>
      <c r="T194" s="244"/>
      <c r="AT194" s="239" t="s">
        <v>126</v>
      </c>
      <c r="AU194" s="239" t="s">
        <v>77</v>
      </c>
      <c r="AV194" s="237" t="s">
        <v>120</v>
      </c>
      <c r="AW194" s="237" t="s">
        <v>27</v>
      </c>
      <c r="AX194" s="237" t="s">
        <v>75</v>
      </c>
      <c r="AY194" s="239" t="s">
        <v>112</v>
      </c>
    </row>
    <row r="195" spans="1:65" s="122" customFormat="1" ht="33" customHeight="1">
      <c r="A195" s="118"/>
      <c r="B195" s="119"/>
      <c r="C195" s="245" t="s">
        <v>213</v>
      </c>
      <c r="D195" s="245" t="s">
        <v>220</v>
      </c>
      <c r="E195" s="246" t="s">
        <v>233</v>
      </c>
      <c r="F195" s="247" t="s">
        <v>234</v>
      </c>
      <c r="G195" s="248" t="s">
        <v>118</v>
      </c>
      <c r="H195" s="249">
        <v>20.7</v>
      </c>
      <c r="I195" s="109">
        <v>0</v>
      </c>
      <c r="J195" s="250">
        <f>ROUND(I195*H195,2)</f>
        <v>0</v>
      </c>
      <c r="K195" s="247" t="s">
        <v>119</v>
      </c>
      <c r="L195" s="251"/>
      <c r="M195" s="252" t="s">
        <v>1</v>
      </c>
      <c r="N195" s="253" t="s">
        <v>35</v>
      </c>
      <c r="O195" s="210">
        <v>0</v>
      </c>
      <c r="P195" s="210">
        <f>O195*H195</f>
        <v>0</v>
      </c>
      <c r="Q195" s="210">
        <v>2.0000000000000001E-4</v>
      </c>
      <c r="R195" s="210">
        <f>Q195*H195</f>
        <v>4.1400000000000005E-3</v>
      </c>
      <c r="S195" s="210">
        <v>0</v>
      </c>
      <c r="T195" s="211">
        <f>S195*H195</f>
        <v>0</v>
      </c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R195" s="212" t="s">
        <v>223</v>
      </c>
      <c r="AT195" s="212" t="s">
        <v>220</v>
      </c>
      <c r="AU195" s="212" t="s">
        <v>77</v>
      </c>
      <c r="AY195" s="112" t="s">
        <v>112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2" t="s">
        <v>75</v>
      </c>
      <c r="BK195" s="213">
        <f>ROUND(I195*H195,2)</f>
        <v>0</v>
      </c>
      <c r="BL195" s="112" t="s">
        <v>213</v>
      </c>
      <c r="BM195" s="212" t="s">
        <v>235</v>
      </c>
    </row>
    <row r="196" spans="1:65" s="122" customFormat="1" ht="19.5">
      <c r="A196" s="118"/>
      <c r="B196" s="119"/>
      <c r="C196" s="118"/>
      <c r="D196" s="214" t="s">
        <v>122</v>
      </c>
      <c r="E196" s="118"/>
      <c r="F196" s="215" t="s">
        <v>234</v>
      </c>
      <c r="G196" s="118"/>
      <c r="H196" s="118"/>
      <c r="I196" s="118"/>
      <c r="J196" s="118"/>
      <c r="K196" s="118"/>
      <c r="L196" s="119"/>
      <c r="M196" s="216"/>
      <c r="N196" s="217"/>
      <c r="O196" s="218"/>
      <c r="P196" s="218"/>
      <c r="Q196" s="218"/>
      <c r="R196" s="218"/>
      <c r="S196" s="218"/>
      <c r="T196" s="219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T196" s="112" t="s">
        <v>122</v>
      </c>
      <c r="AU196" s="112" t="s">
        <v>77</v>
      </c>
    </row>
    <row r="197" spans="1:65" s="229" customFormat="1">
      <c r="B197" s="230"/>
      <c r="D197" s="214" t="s">
        <v>126</v>
      </c>
      <c r="F197" s="232" t="s">
        <v>236</v>
      </c>
      <c r="H197" s="233">
        <v>20.7</v>
      </c>
      <c r="L197" s="230"/>
      <c r="M197" s="234"/>
      <c r="N197" s="235"/>
      <c r="O197" s="235"/>
      <c r="P197" s="235"/>
      <c r="Q197" s="235"/>
      <c r="R197" s="235"/>
      <c r="S197" s="235"/>
      <c r="T197" s="236"/>
      <c r="AT197" s="231" t="s">
        <v>126</v>
      </c>
      <c r="AU197" s="231" t="s">
        <v>77</v>
      </c>
      <c r="AV197" s="229" t="s">
        <v>77</v>
      </c>
      <c r="AW197" s="229" t="s">
        <v>3</v>
      </c>
      <c r="AX197" s="229" t="s">
        <v>75</v>
      </c>
      <c r="AY197" s="231" t="s">
        <v>112</v>
      </c>
    </row>
    <row r="198" spans="1:65" s="122" customFormat="1" ht="24.2" customHeight="1">
      <c r="A198" s="118"/>
      <c r="B198" s="119"/>
      <c r="C198" s="202" t="s">
        <v>237</v>
      </c>
      <c r="D198" s="202" t="s">
        <v>115</v>
      </c>
      <c r="E198" s="203" t="s">
        <v>238</v>
      </c>
      <c r="F198" s="204" t="s">
        <v>239</v>
      </c>
      <c r="G198" s="205" t="s">
        <v>240</v>
      </c>
      <c r="H198" s="206">
        <v>74.421000000000006</v>
      </c>
      <c r="I198" s="108">
        <v>0</v>
      </c>
      <c r="J198" s="207">
        <f>ROUND(I198*H198,2)</f>
        <v>0</v>
      </c>
      <c r="K198" s="204" t="s">
        <v>119</v>
      </c>
      <c r="L198" s="119"/>
      <c r="M198" s="208" t="s">
        <v>1</v>
      </c>
      <c r="N198" s="209" t="s">
        <v>35</v>
      </c>
      <c r="O198" s="210">
        <v>0</v>
      </c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R198" s="212" t="s">
        <v>213</v>
      </c>
      <c r="AT198" s="212" t="s">
        <v>115</v>
      </c>
      <c r="AU198" s="212" t="s">
        <v>77</v>
      </c>
      <c r="AY198" s="112" t="s">
        <v>112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2" t="s">
        <v>75</v>
      </c>
      <c r="BK198" s="213">
        <f>ROUND(I198*H198,2)</f>
        <v>0</v>
      </c>
      <c r="BL198" s="112" t="s">
        <v>213</v>
      </c>
      <c r="BM198" s="212" t="s">
        <v>241</v>
      </c>
    </row>
    <row r="199" spans="1:65" s="122" customFormat="1" ht="29.25">
      <c r="A199" s="118"/>
      <c r="B199" s="119"/>
      <c r="C199" s="118"/>
      <c r="D199" s="214" t="s">
        <v>122</v>
      </c>
      <c r="E199" s="118"/>
      <c r="F199" s="215" t="s">
        <v>242</v>
      </c>
      <c r="G199" s="118"/>
      <c r="H199" s="118"/>
      <c r="I199" s="118"/>
      <c r="J199" s="118"/>
      <c r="K199" s="118"/>
      <c r="L199" s="119"/>
      <c r="M199" s="216"/>
      <c r="N199" s="217"/>
      <c r="O199" s="218"/>
      <c r="P199" s="218"/>
      <c r="Q199" s="218"/>
      <c r="R199" s="218"/>
      <c r="S199" s="218"/>
      <c r="T199" s="219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T199" s="112" t="s">
        <v>122</v>
      </c>
      <c r="AU199" s="112" t="s">
        <v>77</v>
      </c>
    </row>
    <row r="200" spans="1:65" s="122" customFormat="1">
      <c r="A200" s="118"/>
      <c r="B200" s="119"/>
      <c r="C200" s="118"/>
      <c r="D200" s="220" t="s">
        <v>124</v>
      </c>
      <c r="E200" s="118"/>
      <c r="F200" s="221" t="s">
        <v>243</v>
      </c>
      <c r="G200" s="118"/>
      <c r="H200" s="118"/>
      <c r="I200" s="118"/>
      <c r="J200" s="118"/>
      <c r="K200" s="118"/>
      <c r="L200" s="119"/>
      <c r="M200" s="216"/>
      <c r="N200" s="217"/>
      <c r="O200" s="218"/>
      <c r="P200" s="218"/>
      <c r="Q200" s="218"/>
      <c r="R200" s="218"/>
      <c r="S200" s="218"/>
      <c r="T200" s="219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T200" s="112" t="s">
        <v>124</v>
      </c>
      <c r="AU200" s="112" t="s">
        <v>77</v>
      </c>
    </row>
    <row r="201" spans="1:65" s="189" customFormat="1" ht="22.9" customHeight="1">
      <c r="B201" s="190"/>
      <c r="D201" s="191" t="s">
        <v>69</v>
      </c>
      <c r="E201" s="200" t="s">
        <v>244</v>
      </c>
      <c r="F201" s="200" t="s">
        <v>245</v>
      </c>
      <c r="J201" s="201">
        <f>BK201</f>
        <v>0</v>
      </c>
      <c r="L201" s="190"/>
      <c r="M201" s="194"/>
      <c r="N201" s="195"/>
      <c r="O201" s="195"/>
      <c r="P201" s="196">
        <f>SUM(P202:P218)</f>
        <v>44.927999999999997</v>
      </c>
      <c r="Q201" s="195"/>
      <c r="R201" s="196">
        <f>SUM(R202:R218)</f>
        <v>0.27921599999999996</v>
      </c>
      <c r="S201" s="195"/>
      <c r="T201" s="197">
        <f>SUM(T202:T218)</f>
        <v>0.2016</v>
      </c>
      <c r="AR201" s="191" t="s">
        <v>77</v>
      </c>
      <c r="AT201" s="198" t="s">
        <v>69</v>
      </c>
      <c r="AU201" s="198" t="s">
        <v>75</v>
      </c>
      <c r="AY201" s="191" t="s">
        <v>112</v>
      </c>
      <c r="BK201" s="199">
        <f>SUM(BK202:BK218)</f>
        <v>0</v>
      </c>
    </row>
    <row r="202" spans="1:65" s="122" customFormat="1" ht="21.75" customHeight="1">
      <c r="A202" s="118"/>
      <c r="B202" s="119"/>
      <c r="C202" s="202" t="s">
        <v>246</v>
      </c>
      <c r="D202" s="202" t="s">
        <v>115</v>
      </c>
      <c r="E202" s="203" t="s">
        <v>247</v>
      </c>
      <c r="F202" s="204" t="s">
        <v>248</v>
      </c>
      <c r="G202" s="205" t="s">
        <v>249</v>
      </c>
      <c r="H202" s="206">
        <v>50.4</v>
      </c>
      <c r="I202" s="108">
        <v>0</v>
      </c>
      <c r="J202" s="207">
        <f>ROUND(I202*H202,2)</f>
        <v>0</v>
      </c>
      <c r="K202" s="204" t="s">
        <v>1</v>
      </c>
      <c r="L202" s="119"/>
      <c r="M202" s="208" t="s">
        <v>1</v>
      </c>
      <c r="N202" s="209" t="s">
        <v>35</v>
      </c>
      <c r="O202" s="210">
        <v>0</v>
      </c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R202" s="212" t="s">
        <v>213</v>
      </c>
      <c r="AT202" s="212" t="s">
        <v>115</v>
      </c>
      <c r="AU202" s="212" t="s">
        <v>77</v>
      </c>
      <c r="AY202" s="112" t="s">
        <v>112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2" t="s">
        <v>75</v>
      </c>
      <c r="BK202" s="213">
        <f>ROUND(I202*H202,2)</f>
        <v>0</v>
      </c>
      <c r="BL202" s="112" t="s">
        <v>213</v>
      </c>
      <c r="BM202" s="212" t="s">
        <v>250</v>
      </c>
    </row>
    <row r="203" spans="1:65" s="122" customFormat="1">
      <c r="A203" s="118"/>
      <c r="B203" s="119"/>
      <c r="C203" s="118"/>
      <c r="D203" s="214" t="s">
        <v>122</v>
      </c>
      <c r="E203" s="118"/>
      <c r="F203" s="215" t="s">
        <v>248</v>
      </c>
      <c r="G203" s="118"/>
      <c r="H203" s="118"/>
      <c r="I203" s="118"/>
      <c r="J203" s="118"/>
      <c r="K203" s="118"/>
      <c r="L203" s="119"/>
      <c r="M203" s="216"/>
      <c r="N203" s="217"/>
      <c r="O203" s="218"/>
      <c r="P203" s="218"/>
      <c r="Q203" s="218"/>
      <c r="R203" s="218"/>
      <c r="S203" s="218"/>
      <c r="T203" s="219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T203" s="112" t="s">
        <v>122</v>
      </c>
      <c r="AU203" s="112" t="s">
        <v>77</v>
      </c>
    </row>
    <row r="204" spans="1:65" s="122" customFormat="1" ht="21.75" customHeight="1">
      <c r="A204" s="118"/>
      <c r="B204" s="119"/>
      <c r="C204" s="202" t="s">
        <v>251</v>
      </c>
      <c r="D204" s="202" t="s">
        <v>115</v>
      </c>
      <c r="E204" s="203" t="s">
        <v>252</v>
      </c>
      <c r="F204" s="204" t="s">
        <v>253</v>
      </c>
      <c r="G204" s="205" t="s">
        <v>118</v>
      </c>
      <c r="H204" s="206">
        <v>18</v>
      </c>
      <c r="I204" s="108">
        <v>0</v>
      </c>
      <c r="J204" s="207">
        <f>ROUND(I204*H204,2)</f>
        <v>0</v>
      </c>
      <c r="K204" s="204" t="s">
        <v>119</v>
      </c>
      <c r="L204" s="119"/>
      <c r="M204" s="208" t="s">
        <v>1</v>
      </c>
      <c r="N204" s="209" t="s">
        <v>35</v>
      </c>
      <c r="O204" s="210">
        <v>0.11600000000000001</v>
      </c>
      <c r="P204" s="210">
        <f>O204*H204</f>
        <v>2.0880000000000001</v>
      </c>
      <c r="Q204" s="210">
        <v>0</v>
      </c>
      <c r="R204" s="210">
        <f>Q204*H204</f>
        <v>0</v>
      </c>
      <c r="S204" s="210">
        <v>1.12E-2</v>
      </c>
      <c r="T204" s="211">
        <f>S204*H204</f>
        <v>0.2016</v>
      </c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R204" s="212" t="s">
        <v>213</v>
      </c>
      <c r="AT204" s="212" t="s">
        <v>115</v>
      </c>
      <c r="AU204" s="212" t="s">
        <v>77</v>
      </c>
      <c r="AY204" s="112" t="s">
        <v>112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2" t="s">
        <v>75</v>
      </c>
      <c r="BK204" s="213">
        <f>ROUND(I204*H204,2)</f>
        <v>0</v>
      </c>
      <c r="BL204" s="112" t="s">
        <v>213</v>
      </c>
      <c r="BM204" s="212" t="s">
        <v>254</v>
      </c>
    </row>
    <row r="205" spans="1:65" s="122" customFormat="1" ht="19.5">
      <c r="A205" s="118"/>
      <c r="B205" s="119"/>
      <c r="C205" s="118"/>
      <c r="D205" s="214" t="s">
        <v>122</v>
      </c>
      <c r="E205" s="118"/>
      <c r="F205" s="215" t="s">
        <v>255</v>
      </c>
      <c r="G205" s="118"/>
      <c r="H205" s="118"/>
      <c r="I205" s="118"/>
      <c r="J205" s="118"/>
      <c r="K205" s="118"/>
      <c r="L205" s="119"/>
      <c r="M205" s="216"/>
      <c r="N205" s="217"/>
      <c r="O205" s="218"/>
      <c r="P205" s="218"/>
      <c r="Q205" s="218"/>
      <c r="R205" s="218"/>
      <c r="S205" s="218"/>
      <c r="T205" s="219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T205" s="112" t="s">
        <v>122</v>
      </c>
      <c r="AU205" s="112" t="s">
        <v>77</v>
      </c>
    </row>
    <row r="206" spans="1:65" s="122" customFormat="1">
      <c r="A206" s="118"/>
      <c r="B206" s="119"/>
      <c r="C206" s="118"/>
      <c r="D206" s="220" t="s">
        <v>124</v>
      </c>
      <c r="E206" s="118"/>
      <c r="F206" s="221" t="s">
        <v>256</v>
      </c>
      <c r="G206" s="118"/>
      <c r="H206" s="118"/>
      <c r="I206" s="118"/>
      <c r="J206" s="118"/>
      <c r="K206" s="118"/>
      <c r="L206" s="119"/>
      <c r="M206" s="216"/>
      <c r="N206" s="217"/>
      <c r="O206" s="218"/>
      <c r="P206" s="218"/>
      <c r="Q206" s="218"/>
      <c r="R206" s="218"/>
      <c r="S206" s="218"/>
      <c r="T206" s="219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T206" s="112" t="s">
        <v>124</v>
      </c>
      <c r="AU206" s="112" t="s">
        <v>77</v>
      </c>
    </row>
    <row r="207" spans="1:65" s="222" customFormat="1">
      <c r="B207" s="223"/>
      <c r="D207" s="214" t="s">
        <v>126</v>
      </c>
      <c r="E207" s="224" t="s">
        <v>1</v>
      </c>
      <c r="F207" s="225" t="s">
        <v>257</v>
      </c>
      <c r="H207" s="224" t="s">
        <v>1</v>
      </c>
      <c r="L207" s="223"/>
      <c r="M207" s="226"/>
      <c r="N207" s="227"/>
      <c r="O207" s="227"/>
      <c r="P207" s="227"/>
      <c r="Q207" s="227"/>
      <c r="R207" s="227"/>
      <c r="S207" s="227"/>
      <c r="T207" s="228"/>
      <c r="AT207" s="224" t="s">
        <v>126</v>
      </c>
      <c r="AU207" s="224" t="s">
        <v>77</v>
      </c>
      <c r="AV207" s="222" t="s">
        <v>75</v>
      </c>
      <c r="AW207" s="222" t="s">
        <v>27</v>
      </c>
      <c r="AX207" s="222" t="s">
        <v>70</v>
      </c>
      <c r="AY207" s="224" t="s">
        <v>112</v>
      </c>
    </row>
    <row r="208" spans="1:65" s="229" customFormat="1">
      <c r="B208" s="230"/>
      <c r="D208" s="214" t="s">
        <v>126</v>
      </c>
      <c r="E208" s="231" t="s">
        <v>1</v>
      </c>
      <c r="F208" s="232" t="s">
        <v>232</v>
      </c>
      <c r="H208" s="233">
        <v>18</v>
      </c>
      <c r="L208" s="230"/>
      <c r="M208" s="234"/>
      <c r="N208" s="235"/>
      <c r="O208" s="235"/>
      <c r="P208" s="235"/>
      <c r="Q208" s="235"/>
      <c r="R208" s="235"/>
      <c r="S208" s="235"/>
      <c r="T208" s="236"/>
      <c r="AT208" s="231" t="s">
        <v>126</v>
      </c>
      <c r="AU208" s="231" t="s">
        <v>77</v>
      </c>
      <c r="AV208" s="229" t="s">
        <v>77</v>
      </c>
      <c r="AW208" s="229" t="s">
        <v>27</v>
      </c>
      <c r="AX208" s="229" t="s">
        <v>70</v>
      </c>
      <c r="AY208" s="231" t="s">
        <v>112</v>
      </c>
    </row>
    <row r="209" spans="1:65" s="237" customFormat="1">
      <c r="B209" s="238"/>
      <c r="D209" s="214" t="s">
        <v>126</v>
      </c>
      <c r="E209" s="239" t="s">
        <v>1</v>
      </c>
      <c r="F209" s="240" t="s">
        <v>129</v>
      </c>
      <c r="H209" s="241">
        <v>18</v>
      </c>
      <c r="L209" s="238"/>
      <c r="M209" s="242"/>
      <c r="N209" s="243"/>
      <c r="O209" s="243"/>
      <c r="P209" s="243"/>
      <c r="Q209" s="243"/>
      <c r="R209" s="243"/>
      <c r="S209" s="243"/>
      <c r="T209" s="244"/>
      <c r="AT209" s="239" t="s">
        <v>126</v>
      </c>
      <c r="AU209" s="239" t="s">
        <v>77</v>
      </c>
      <c r="AV209" s="237" t="s">
        <v>120</v>
      </c>
      <c r="AW209" s="237" t="s">
        <v>27</v>
      </c>
      <c r="AX209" s="237" t="s">
        <v>75</v>
      </c>
      <c r="AY209" s="239" t="s">
        <v>112</v>
      </c>
    </row>
    <row r="210" spans="1:65" s="122" customFormat="1" ht="21.75" customHeight="1">
      <c r="A210" s="118"/>
      <c r="B210" s="119"/>
      <c r="C210" s="202" t="s">
        <v>258</v>
      </c>
      <c r="D210" s="202" t="s">
        <v>115</v>
      </c>
      <c r="E210" s="203" t="s">
        <v>259</v>
      </c>
      <c r="F210" s="204" t="s">
        <v>260</v>
      </c>
      <c r="G210" s="205" t="s">
        <v>249</v>
      </c>
      <c r="H210" s="206">
        <v>50.4</v>
      </c>
      <c r="I210" s="108">
        <v>0</v>
      </c>
      <c r="J210" s="207">
        <f>ROUND(I210*H210,2)</f>
        <v>0</v>
      </c>
      <c r="K210" s="204" t="s">
        <v>119</v>
      </c>
      <c r="L210" s="119"/>
      <c r="M210" s="208" t="s">
        <v>1</v>
      </c>
      <c r="N210" s="209" t="s">
        <v>35</v>
      </c>
      <c r="O210" s="210">
        <v>0.85</v>
      </c>
      <c r="P210" s="210">
        <f>O210*H210</f>
        <v>42.839999999999996</v>
      </c>
      <c r="Q210" s="210">
        <v>5.5399999999999998E-3</v>
      </c>
      <c r="R210" s="210">
        <f>Q210*H210</f>
        <v>0.27921599999999996</v>
      </c>
      <c r="S210" s="210">
        <v>0</v>
      </c>
      <c r="T210" s="211">
        <f>S210*H210</f>
        <v>0</v>
      </c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R210" s="212" t="s">
        <v>213</v>
      </c>
      <c r="AT210" s="212" t="s">
        <v>115</v>
      </c>
      <c r="AU210" s="212" t="s">
        <v>77</v>
      </c>
      <c r="AY210" s="112" t="s">
        <v>112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2" t="s">
        <v>75</v>
      </c>
      <c r="BK210" s="213">
        <f>ROUND(I210*H210,2)</f>
        <v>0</v>
      </c>
      <c r="BL210" s="112" t="s">
        <v>213</v>
      </c>
      <c r="BM210" s="212" t="s">
        <v>261</v>
      </c>
    </row>
    <row r="211" spans="1:65" s="122" customFormat="1" ht="29.25">
      <c r="A211" s="118"/>
      <c r="B211" s="119"/>
      <c r="C211" s="118"/>
      <c r="D211" s="214" t="s">
        <v>122</v>
      </c>
      <c r="E211" s="118"/>
      <c r="F211" s="215" t="s">
        <v>262</v>
      </c>
      <c r="G211" s="118"/>
      <c r="H211" s="118"/>
      <c r="I211" s="118"/>
      <c r="J211" s="118"/>
      <c r="K211" s="118"/>
      <c r="L211" s="119"/>
      <c r="M211" s="216"/>
      <c r="N211" s="217"/>
      <c r="O211" s="218"/>
      <c r="P211" s="218"/>
      <c r="Q211" s="218"/>
      <c r="R211" s="218"/>
      <c r="S211" s="218"/>
      <c r="T211" s="219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T211" s="112" t="s">
        <v>122</v>
      </c>
      <c r="AU211" s="112" t="s">
        <v>77</v>
      </c>
    </row>
    <row r="212" spans="1:65" s="122" customFormat="1">
      <c r="A212" s="118"/>
      <c r="B212" s="119"/>
      <c r="C212" s="118"/>
      <c r="D212" s="220" t="s">
        <v>124</v>
      </c>
      <c r="E212" s="118"/>
      <c r="F212" s="221" t="s">
        <v>263</v>
      </c>
      <c r="G212" s="118"/>
      <c r="H212" s="118"/>
      <c r="I212" s="118"/>
      <c r="J212" s="118"/>
      <c r="K212" s="118"/>
      <c r="L212" s="119"/>
      <c r="M212" s="216"/>
      <c r="N212" s="217"/>
      <c r="O212" s="218"/>
      <c r="P212" s="218"/>
      <c r="Q212" s="218"/>
      <c r="R212" s="218"/>
      <c r="S212" s="218"/>
      <c r="T212" s="219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T212" s="112" t="s">
        <v>124</v>
      </c>
      <c r="AU212" s="112" t="s">
        <v>77</v>
      </c>
    </row>
    <row r="213" spans="1:65" s="222" customFormat="1">
      <c r="B213" s="223"/>
      <c r="D213" s="214" t="s">
        <v>126</v>
      </c>
      <c r="E213" s="224" t="s">
        <v>1</v>
      </c>
      <c r="F213" s="225" t="s">
        <v>264</v>
      </c>
      <c r="H213" s="224" t="s">
        <v>1</v>
      </c>
      <c r="L213" s="223"/>
      <c r="M213" s="226"/>
      <c r="N213" s="227"/>
      <c r="O213" s="227"/>
      <c r="P213" s="227"/>
      <c r="Q213" s="227"/>
      <c r="R213" s="227"/>
      <c r="S213" s="227"/>
      <c r="T213" s="228"/>
      <c r="AT213" s="224" t="s">
        <v>126</v>
      </c>
      <c r="AU213" s="224" t="s">
        <v>77</v>
      </c>
      <c r="AV213" s="222" t="s">
        <v>75</v>
      </c>
      <c r="AW213" s="222" t="s">
        <v>27</v>
      </c>
      <c r="AX213" s="222" t="s">
        <v>70</v>
      </c>
      <c r="AY213" s="224" t="s">
        <v>112</v>
      </c>
    </row>
    <row r="214" spans="1:65" s="229" customFormat="1">
      <c r="B214" s="230"/>
      <c r="D214" s="214" t="s">
        <v>126</v>
      </c>
      <c r="E214" s="231" t="s">
        <v>1</v>
      </c>
      <c r="F214" s="232" t="s">
        <v>265</v>
      </c>
      <c r="H214" s="233">
        <v>50.4</v>
      </c>
      <c r="L214" s="230"/>
      <c r="M214" s="234"/>
      <c r="N214" s="235"/>
      <c r="O214" s="235"/>
      <c r="P214" s="235"/>
      <c r="Q214" s="235"/>
      <c r="R214" s="235"/>
      <c r="S214" s="235"/>
      <c r="T214" s="236"/>
      <c r="AT214" s="231" t="s">
        <v>126</v>
      </c>
      <c r="AU214" s="231" t="s">
        <v>77</v>
      </c>
      <c r="AV214" s="229" t="s">
        <v>77</v>
      </c>
      <c r="AW214" s="229" t="s">
        <v>27</v>
      </c>
      <c r="AX214" s="229" t="s">
        <v>70</v>
      </c>
      <c r="AY214" s="231" t="s">
        <v>112</v>
      </c>
    </row>
    <row r="215" spans="1:65" s="237" customFormat="1">
      <c r="B215" s="238"/>
      <c r="D215" s="214" t="s">
        <v>126</v>
      </c>
      <c r="E215" s="239" t="s">
        <v>1</v>
      </c>
      <c r="F215" s="240" t="s">
        <v>129</v>
      </c>
      <c r="H215" s="241">
        <v>50.4</v>
      </c>
      <c r="L215" s="238"/>
      <c r="M215" s="242"/>
      <c r="N215" s="243"/>
      <c r="O215" s="243"/>
      <c r="P215" s="243"/>
      <c r="Q215" s="243"/>
      <c r="R215" s="243"/>
      <c r="S215" s="243"/>
      <c r="T215" s="244"/>
      <c r="AT215" s="239" t="s">
        <v>126</v>
      </c>
      <c r="AU215" s="239" t="s">
        <v>77</v>
      </c>
      <c r="AV215" s="237" t="s">
        <v>120</v>
      </c>
      <c r="AW215" s="237" t="s">
        <v>27</v>
      </c>
      <c r="AX215" s="237" t="s">
        <v>75</v>
      </c>
      <c r="AY215" s="239" t="s">
        <v>112</v>
      </c>
    </row>
    <row r="216" spans="1:65" s="122" customFormat="1" ht="24.2" customHeight="1">
      <c r="A216" s="118"/>
      <c r="B216" s="119"/>
      <c r="C216" s="202" t="s">
        <v>7</v>
      </c>
      <c r="D216" s="202" t="s">
        <v>115</v>
      </c>
      <c r="E216" s="203" t="s">
        <v>266</v>
      </c>
      <c r="F216" s="204" t="s">
        <v>267</v>
      </c>
      <c r="G216" s="205" t="s">
        <v>240</v>
      </c>
      <c r="H216" s="206">
        <v>359.98200000000003</v>
      </c>
      <c r="I216" s="108">
        <v>0</v>
      </c>
      <c r="J216" s="207">
        <f>ROUND(I216*H216,2)</f>
        <v>0</v>
      </c>
      <c r="K216" s="204" t="s">
        <v>119</v>
      </c>
      <c r="L216" s="119"/>
      <c r="M216" s="208" t="s">
        <v>1</v>
      </c>
      <c r="N216" s="209" t="s">
        <v>35</v>
      </c>
      <c r="O216" s="210">
        <v>0</v>
      </c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R216" s="212" t="s">
        <v>213</v>
      </c>
      <c r="AT216" s="212" t="s">
        <v>115</v>
      </c>
      <c r="AU216" s="212" t="s">
        <v>77</v>
      </c>
      <c r="AY216" s="112" t="s">
        <v>112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2" t="s">
        <v>75</v>
      </c>
      <c r="BK216" s="213">
        <f>ROUND(I216*H216,2)</f>
        <v>0</v>
      </c>
      <c r="BL216" s="112" t="s">
        <v>213</v>
      </c>
      <c r="BM216" s="212" t="s">
        <v>268</v>
      </c>
    </row>
    <row r="217" spans="1:65" s="122" customFormat="1" ht="29.25">
      <c r="A217" s="118"/>
      <c r="B217" s="119"/>
      <c r="C217" s="118"/>
      <c r="D217" s="214" t="s">
        <v>122</v>
      </c>
      <c r="E217" s="118"/>
      <c r="F217" s="215" t="s">
        <v>269</v>
      </c>
      <c r="G217" s="118"/>
      <c r="H217" s="118"/>
      <c r="I217" s="118"/>
      <c r="J217" s="118"/>
      <c r="K217" s="118"/>
      <c r="L217" s="119"/>
      <c r="M217" s="216"/>
      <c r="N217" s="217"/>
      <c r="O217" s="218"/>
      <c r="P217" s="218"/>
      <c r="Q217" s="218"/>
      <c r="R217" s="218"/>
      <c r="S217" s="218"/>
      <c r="T217" s="219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T217" s="112" t="s">
        <v>122</v>
      </c>
      <c r="AU217" s="112" t="s">
        <v>77</v>
      </c>
    </row>
    <row r="218" spans="1:65" s="122" customFormat="1">
      <c r="A218" s="118"/>
      <c r="B218" s="119"/>
      <c r="C218" s="118"/>
      <c r="D218" s="220" t="s">
        <v>124</v>
      </c>
      <c r="E218" s="118"/>
      <c r="F218" s="221" t="s">
        <v>270</v>
      </c>
      <c r="G218" s="118"/>
      <c r="H218" s="118"/>
      <c r="I218" s="118"/>
      <c r="J218" s="118"/>
      <c r="K218" s="118"/>
      <c r="L218" s="119"/>
      <c r="M218" s="216"/>
      <c r="N218" s="217"/>
      <c r="O218" s="218"/>
      <c r="P218" s="218"/>
      <c r="Q218" s="218"/>
      <c r="R218" s="218"/>
      <c r="S218" s="218"/>
      <c r="T218" s="219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T218" s="112" t="s">
        <v>124</v>
      </c>
      <c r="AU218" s="112" t="s">
        <v>77</v>
      </c>
    </row>
    <row r="219" spans="1:65" s="189" customFormat="1" ht="22.9" customHeight="1">
      <c r="B219" s="190"/>
      <c r="D219" s="191" t="s">
        <v>69</v>
      </c>
      <c r="E219" s="200" t="s">
        <v>271</v>
      </c>
      <c r="F219" s="200" t="s">
        <v>272</v>
      </c>
      <c r="J219" s="201">
        <f>BK219</f>
        <v>0</v>
      </c>
      <c r="L219" s="190"/>
      <c r="M219" s="194"/>
      <c r="N219" s="195"/>
      <c r="O219" s="195"/>
      <c r="P219" s="196">
        <f>SUM(P220:P242)</f>
        <v>43.659000000000006</v>
      </c>
      <c r="Q219" s="195"/>
      <c r="R219" s="196">
        <f>SUM(R220:R242)</f>
        <v>5.5289999999999992E-2</v>
      </c>
      <c r="S219" s="195"/>
      <c r="T219" s="197">
        <f>SUM(T220:T242)</f>
        <v>0.37530000000000002</v>
      </c>
      <c r="AR219" s="191" t="s">
        <v>77</v>
      </c>
      <c r="AT219" s="198" t="s">
        <v>69</v>
      </c>
      <c r="AU219" s="198" t="s">
        <v>75</v>
      </c>
      <c r="AY219" s="191" t="s">
        <v>112</v>
      </c>
      <c r="BK219" s="199">
        <f>SUM(BK220:BK242)</f>
        <v>0</v>
      </c>
    </row>
    <row r="220" spans="1:65" s="122" customFormat="1" ht="21.75" customHeight="1">
      <c r="A220" s="118"/>
      <c r="B220" s="119"/>
      <c r="C220" s="202" t="s">
        <v>273</v>
      </c>
      <c r="D220" s="202" t="s">
        <v>115</v>
      </c>
      <c r="E220" s="203" t="s">
        <v>274</v>
      </c>
      <c r="F220" s="204" t="s">
        <v>355</v>
      </c>
      <c r="G220" s="205" t="s">
        <v>275</v>
      </c>
      <c r="H220" s="206">
        <v>9</v>
      </c>
      <c r="I220" s="108">
        <v>0</v>
      </c>
      <c r="J220" s="207">
        <f>ROUND(I220*H220,2)</f>
        <v>0</v>
      </c>
      <c r="K220" s="204" t="s">
        <v>119</v>
      </c>
      <c r="L220" s="119"/>
      <c r="M220" s="208" t="s">
        <v>1</v>
      </c>
      <c r="N220" s="209" t="s">
        <v>35</v>
      </c>
      <c r="O220" s="210">
        <v>4.3650000000000002</v>
      </c>
      <c r="P220" s="210">
        <f>O220*H220</f>
        <v>39.285000000000004</v>
      </c>
      <c r="Q220" s="210">
        <v>2.7E-4</v>
      </c>
      <c r="R220" s="210">
        <f>Q220*H220</f>
        <v>2.4299999999999999E-3</v>
      </c>
      <c r="S220" s="210">
        <v>0</v>
      </c>
      <c r="T220" s="211">
        <f>S220*H220</f>
        <v>0</v>
      </c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R220" s="212" t="s">
        <v>213</v>
      </c>
      <c r="AT220" s="212" t="s">
        <v>115</v>
      </c>
      <c r="AU220" s="212" t="s">
        <v>77</v>
      </c>
      <c r="AY220" s="112" t="s">
        <v>112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2" t="s">
        <v>75</v>
      </c>
      <c r="BK220" s="213">
        <f>ROUND(I220*H220,2)</f>
        <v>0</v>
      </c>
      <c r="BL220" s="112" t="s">
        <v>213</v>
      </c>
      <c r="BM220" s="212" t="s">
        <v>276</v>
      </c>
    </row>
    <row r="221" spans="1:65" s="122" customFormat="1" ht="39">
      <c r="A221" s="118"/>
      <c r="B221" s="119"/>
      <c r="C221" s="118"/>
      <c r="D221" s="214" t="s">
        <v>122</v>
      </c>
      <c r="E221" s="118"/>
      <c r="F221" s="215" t="s">
        <v>356</v>
      </c>
      <c r="G221" s="118"/>
      <c r="H221" s="118"/>
      <c r="I221" s="118"/>
      <c r="J221" s="118"/>
      <c r="K221" s="118"/>
      <c r="L221" s="119"/>
      <c r="M221" s="216"/>
      <c r="N221" s="217"/>
      <c r="O221" s="218"/>
      <c r="P221" s="218"/>
      <c r="Q221" s="218"/>
      <c r="R221" s="218"/>
      <c r="S221" s="218"/>
      <c r="T221" s="219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T221" s="112" t="s">
        <v>122</v>
      </c>
      <c r="AU221" s="112" t="s">
        <v>77</v>
      </c>
    </row>
    <row r="222" spans="1:65" s="122" customFormat="1">
      <c r="A222" s="118"/>
      <c r="B222" s="119"/>
      <c r="C222" s="118"/>
      <c r="D222" s="220" t="s">
        <v>124</v>
      </c>
      <c r="E222" s="118"/>
      <c r="F222" s="221" t="s">
        <v>277</v>
      </c>
      <c r="G222" s="118"/>
      <c r="H222" s="118"/>
      <c r="I222" s="118"/>
      <c r="J222" s="118"/>
      <c r="K222" s="118"/>
      <c r="L222" s="119"/>
      <c r="M222" s="216"/>
      <c r="N222" s="217"/>
      <c r="O222" s="218"/>
      <c r="P222" s="218"/>
      <c r="Q222" s="218"/>
      <c r="R222" s="218"/>
      <c r="S222" s="218"/>
      <c r="T222" s="219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T222" s="112" t="s">
        <v>124</v>
      </c>
      <c r="AU222" s="112" t="s">
        <v>77</v>
      </c>
    </row>
    <row r="223" spans="1:65" s="222" customFormat="1">
      <c r="B223" s="223"/>
      <c r="D223" s="214" t="s">
        <v>126</v>
      </c>
      <c r="E223" s="224" t="s">
        <v>1</v>
      </c>
      <c r="F223" s="225" t="s">
        <v>278</v>
      </c>
      <c r="H223" s="224" t="s">
        <v>1</v>
      </c>
      <c r="L223" s="223"/>
      <c r="M223" s="226"/>
      <c r="N223" s="227"/>
      <c r="O223" s="227"/>
      <c r="P223" s="227"/>
      <c r="Q223" s="227"/>
      <c r="R223" s="227"/>
      <c r="S223" s="227"/>
      <c r="T223" s="228"/>
      <c r="AT223" s="224" t="s">
        <v>126</v>
      </c>
      <c r="AU223" s="224" t="s">
        <v>77</v>
      </c>
      <c r="AV223" s="222" t="s">
        <v>75</v>
      </c>
      <c r="AW223" s="222" t="s">
        <v>27</v>
      </c>
      <c r="AX223" s="222" t="s">
        <v>70</v>
      </c>
      <c r="AY223" s="224" t="s">
        <v>112</v>
      </c>
    </row>
    <row r="224" spans="1:65" s="229" customFormat="1">
      <c r="B224" s="230"/>
      <c r="D224" s="214" t="s">
        <v>126</v>
      </c>
      <c r="E224" s="231" t="s">
        <v>1</v>
      </c>
      <c r="F224" s="232" t="s">
        <v>130</v>
      </c>
      <c r="H224" s="233">
        <v>9</v>
      </c>
      <c r="L224" s="230"/>
      <c r="M224" s="234"/>
      <c r="N224" s="235"/>
      <c r="O224" s="235"/>
      <c r="P224" s="235"/>
      <c r="Q224" s="235"/>
      <c r="R224" s="235"/>
      <c r="S224" s="235"/>
      <c r="T224" s="236"/>
      <c r="AT224" s="231" t="s">
        <v>126</v>
      </c>
      <c r="AU224" s="231" t="s">
        <v>77</v>
      </c>
      <c r="AV224" s="229" t="s">
        <v>77</v>
      </c>
      <c r="AW224" s="229" t="s">
        <v>27</v>
      </c>
      <c r="AX224" s="229" t="s">
        <v>70</v>
      </c>
      <c r="AY224" s="231" t="s">
        <v>112</v>
      </c>
    </row>
    <row r="225" spans="1:65" s="237" customFormat="1">
      <c r="B225" s="238"/>
      <c r="D225" s="214" t="s">
        <v>126</v>
      </c>
      <c r="E225" s="239" t="s">
        <v>1</v>
      </c>
      <c r="F225" s="240" t="s">
        <v>129</v>
      </c>
      <c r="H225" s="241">
        <v>9</v>
      </c>
      <c r="L225" s="238"/>
      <c r="M225" s="242"/>
      <c r="N225" s="243"/>
      <c r="O225" s="243"/>
      <c r="P225" s="243"/>
      <c r="Q225" s="243"/>
      <c r="R225" s="243"/>
      <c r="S225" s="243"/>
      <c r="T225" s="244"/>
      <c r="AT225" s="239" t="s">
        <v>126</v>
      </c>
      <c r="AU225" s="239" t="s">
        <v>77</v>
      </c>
      <c r="AV225" s="237" t="s">
        <v>120</v>
      </c>
      <c r="AW225" s="237" t="s">
        <v>27</v>
      </c>
      <c r="AX225" s="237" t="s">
        <v>75</v>
      </c>
      <c r="AY225" s="239" t="s">
        <v>112</v>
      </c>
    </row>
    <row r="226" spans="1:65" s="122" customFormat="1" ht="21.75" customHeight="1">
      <c r="A226" s="118"/>
      <c r="B226" s="119"/>
      <c r="C226" s="245" t="s">
        <v>279</v>
      </c>
      <c r="D226" s="245" t="s">
        <v>220</v>
      </c>
      <c r="E226" s="246" t="s">
        <v>280</v>
      </c>
      <c r="F226" s="247" t="s">
        <v>353</v>
      </c>
      <c r="G226" s="248" t="s">
        <v>275</v>
      </c>
      <c r="H226" s="249">
        <v>9</v>
      </c>
      <c r="I226" s="109">
        <v>0</v>
      </c>
      <c r="J226" s="250">
        <f>ROUND(I226*H226,2)</f>
        <v>0</v>
      </c>
      <c r="K226" s="247" t="s">
        <v>1</v>
      </c>
      <c r="L226" s="251"/>
      <c r="M226" s="252" t="s">
        <v>1</v>
      </c>
      <c r="N226" s="253" t="s">
        <v>35</v>
      </c>
      <c r="O226" s="210">
        <v>0</v>
      </c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R226" s="212" t="s">
        <v>223</v>
      </c>
      <c r="AT226" s="212" t="s">
        <v>220</v>
      </c>
      <c r="AU226" s="212" t="s">
        <v>77</v>
      </c>
      <c r="AY226" s="112" t="s">
        <v>112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2" t="s">
        <v>75</v>
      </c>
      <c r="BK226" s="213">
        <f>ROUND(I226*H226,2)</f>
        <v>0</v>
      </c>
      <c r="BL226" s="112" t="s">
        <v>213</v>
      </c>
      <c r="BM226" s="212" t="s">
        <v>281</v>
      </c>
    </row>
    <row r="227" spans="1:65" s="122" customFormat="1">
      <c r="A227" s="118"/>
      <c r="B227" s="119"/>
      <c r="C227" s="118"/>
      <c r="D227" s="214" t="s">
        <v>122</v>
      </c>
      <c r="E227" s="118"/>
      <c r="F227" s="215" t="s">
        <v>353</v>
      </c>
      <c r="G227" s="118"/>
      <c r="H227" s="118"/>
      <c r="I227" s="118"/>
      <c r="J227" s="118"/>
      <c r="K227" s="118"/>
      <c r="L227" s="119"/>
      <c r="M227" s="216"/>
      <c r="N227" s="217"/>
      <c r="O227" s="218"/>
      <c r="P227" s="218"/>
      <c r="Q227" s="218"/>
      <c r="R227" s="218"/>
      <c r="S227" s="218"/>
      <c r="T227" s="219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T227" s="112" t="s">
        <v>122</v>
      </c>
      <c r="AU227" s="112" t="s">
        <v>77</v>
      </c>
    </row>
    <row r="228" spans="1:65" s="122" customFormat="1" ht="16.5" customHeight="1">
      <c r="A228" s="118"/>
      <c r="B228" s="119"/>
      <c r="C228" s="245" t="s">
        <v>282</v>
      </c>
      <c r="D228" s="245" t="s">
        <v>220</v>
      </c>
      <c r="E228" s="246" t="s">
        <v>283</v>
      </c>
      <c r="F228" s="247" t="s">
        <v>284</v>
      </c>
      <c r="G228" s="248" t="s">
        <v>275</v>
      </c>
      <c r="H228" s="249">
        <v>5</v>
      </c>
      <c r="I228" s="109">
        <v>0</v>
      </c>
      <c r="J228" s="250">
        <f>ROUND(I228*H228,2)</f>
        <v>0</v>
      </c>
      <c r="K228" s="247" t="s">
        <v>1</v>
      </c>
      <c r="L228" s="251"/>
      <c r="M228" s="252" t="s">
        <v>1</v>
      </c>
      <c r="N228" s="253" t="s">
        <v>35</v>
      </c>
      <c r="O228" s="210">
        <v>0</v>
      </c>
      <c r="P228" s="210">
        <f>O228*H228</f>
        <v>0</v>
      </c>
      <c r="Q228" s="210">
        <v>4.4400000000000004E-3</v>
      </c>
      <c r="R228" s="210">
        <f>Q228*H228</f>
        <v>2.2200000000000001E-2</v>
      </c>
      <c r="S228" s="210">
        <v>0</v>
      </c>
      <c r="T228" s="211">
        <f>S228*H228</f>
        <v>0</v>
      </c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R228" s="212" t="s">
        <v>223</v>
      </c>
      <c r="AT228" s="212" t="s">
        <v>220</v>
      </c>
      <c r="AU228" s="212" t="s">
        <v>77</v>
      </c>
      <c r="AY228" s="112" t="s">
        <v>112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2" t="s">
        <v>75</v>
      </c>
      <c r="BK228" s="213">
        <f>ROUND(I228*H228,2)</f>
        <v>0</v>
      </c>
      <c r="BL228" s="112" t="s">
        <v>213</v>
      </c>
      <c r="BM228" s="212" t="s">
        <v>285</v>
      </c>
    </row>
    <row r="229" spans="1:65" s="122" customFormat="1">
      <c r="A229" s="118"/>
      <c r="B229" s="119"/>
      <c r="C229" s="118"/>
      <c r="D229" s="214" t="s">
        <v>122</v>
      </c>
      <c r="E229" s="118"/>
      <c r="F229" s="215" t="s">
        <v>284</v>
      </c>
      <c r="G229" s="118"/>
      <c r="H229" s="118"/>
      <c r="I229" s="118"/>
      <c r="J229" s="118"/>
      <c r="K229" s="118"/>
      <c r="L229" s="119"/>
      <c r="M229" s="216"/>
      <c r="N229" s="217"/>
      <c r="O229" s="218"/>
      <c r="P229" s="218"/>
      <c r="Q229" s="218"/>
      <c r="R229" s="218"/>
      <c r="S229" s="218"/>
      <c r="T229" s="219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T229" s="112" t="s">
        <v>122</v>
      </c>
      <c r="AU229" s="112" t="s">
        <v>77</v>
      </c>
    </row>
    <row r="230" spans="1:65" s="122" customFormat="1" ht="16.5" customHeight="1">
      <c r="A230" s="118"/>
      <c r="B230" s="119"/>
      <c r="C230" s="245" t="s">
        <v>286</v>
      </c>
      <c r="D230" s="245" t="s">
        <v>220</v>
      </c>
      <c r="E230" s="246" t="s">
        <v>287</v>
      </c>
      <c r="F230" s="247" t="s">
        <v>288</v>
      </c>
      <c r="G230" s="248" t="s">
        <v>275</v>
      </c>
      <c r="H230" s="249">
        <v>2</v>
      </c>
      <c r="I230" s="109">
        <v>0</v>
      </c>
      <c r="J230" s="250">
        <f>ROUND(I230*H230,2)</f>
        <v>0</v>
      </c>
      <c r="K230" s="247" t="s">
        <v>1</v>
      </c>
      <c r="L230" s="251"/>
      <c r="M230" s="252" t="s">
        <v>1</v>
      </c>
      <c r="N230" s="253" t="s">
        <v>35</v>
      </c>
      <c r="O230" s="210">
        <v>0</v>
      </c>
      <c r="P230" s="210">
        <f>O230*H230</f>
        <v>0</v>
      </c>
      <c r="Q230" s="210">
        <v>4.4400000000000004E-3</v>
      </c>
      <c r="R230" s="210">
        <f>Q230*H230</f>
        <v>8.8800000000000007E-3</v>
      </c>
      <c r="S230" s="210">
        <v>0</v>
      </c>
      <c r="T230" s="211">
        <f>S230*H230</f>
        <v>0</v>
      </c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R230" s="212" t="s">
        <v>223</v>
      </c>
      <c r="AT230" s="212" t="s">
        <v>220</v>
      </c>
      <c r="AU230" s="212" t="s">
        <v>77</v>
      </c>
      <c r="AY230" s="112" t="s">
        <v>112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2" t="s">
        <v>75</v>
      </c>
      <c r="BK230" s="213">
        <f>ROUND(I230*H230,2)</f>
        <v>0</v>
      </c>
      <c r="BL230" s="112" t="s">
        <v>213</v>
      </c>
      <c r="BM230" s="212" t="s">
        <v>289</v>
      </c>
    </row>
    <row r="231" spans="1:65" s="122" customFormat="1">
      <c r="A231" s="118"/>
      <c r="B231" s="119"/>
      <c r="C231" s="118"/>
      <c r="D231" s="214" t="s">
        <v>122</v>
      </c>
      <c r="E231" s="118"/>
      <c r="F231" s="215" t="s">
        <v>288</v>
      </c>
      <c r="G231" s="118"/>
      <c r="H231" s="118"/>
      <c r="I231" s="118"/>
      <c r="J231" s="118"/>
      <c r="K231" s="118"/>
      <c r="L231" s="119"/>
      <c r="M231" s="216"/>
      <c r="N231" s="217"/>
      <c r="O231" s="218"/>
      <c r="P231" s="218"/>
      <c r="Q231" s="218"/>
      <c r="R231" s="218"/>
      <c r="S231" s="218"/>
      <c r="T231" s="219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T231" s="112" t="s">
        <v>122</v>
      </c>
      <c r="AU231" s="112" t="s">
        <v>77</v>
      </c>
    </row>
    <row r="232" spans="1:65" s="122" customFormat="1" ht="21.75" customHeight="1">
      <c r="A232" s="118"/>
      <c r="B232" s="119"/>
      <c r="C232" s="245" t="s">
        <v>290</v>
      </c>
      <c r="D232" s="245" t="s">
        <v>220</v>
      </c>
      <c r="E232" s="246" t="s">
        <v>291</v>
      </c>
      <c r="F232" s="247" t="s">
        <v>354</v>
      </c>
      <c r="G232" s="248" t="s">
        <v>275</v>
      </c>
      <c r="H232" s="249">
        <v>9</v>
      </c>
      <c r="I232" s="109">
        <v>0</v>
      </c>
      <c r="J232" s="250">
        <f>ROUND(I232*H232,2)</f>
        <v>0</v>
      </c>
      <c r="K232" s="247" t="s">
        <v>1</v>
      </c>
      <c r="L232" s="251"/>
      <c r="M232" s="252" t="s">
        <v>1</v>
      </c>
      <c r="N232" s="253" t="s">
        <v>35</v>
      </c>
      <c r="O232" s="210">
        <v>0</v>
      </c>
      <c r="P232" s="210">
        <f>O232*H232</f>
        <v>0</v>
      </c>
      <c r="Q232" s="210">
        <v>2.4199999999999998E-3</v>
      </c>
      <c r="R232" s="210">
        <f>Q232*H232</f>
        <v>2.1779999999999997E-2</v>
      </c>
      <c r="S232" s="210">
        <v>0</v>
      </c>
      <c r="T232" s="211">
        <f>S232*H232</f>
        <v>0</v>
      </c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R232" s="212" t="s">
        <v>223</v>
      </c>
      <c r="AT232" s="212" t="s">
        <v>220</v>
      </c>
      <c r="AU232" s="212" t="s">
        <v>77</v>
      </c>
      <c r="AY232" s="112" t="s">
        <v>112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2" t="s">
        <v>75</v>
      </c>
      <c r="BK232" s="213">
        <f>ROUND(I232*H232,2)</f>
        <v>0</v>
      </c>
      <c r="BL232" s="112" t="s">
        <v>213</v>
      </c>
      <c r="BM232" s="212" t="s">
        <v>292</v>
      </c>
    </row>
    <row r="233" spans="1:65" s="122" customFormat="1">
      <c r="A233" s="118"/>
      <c r="B233" s="119"/>
      <c r="C233" s="118"/>
      <c r="D233" s="214" t="s">
        <v>122</v>
      </c>
      <c r="E233" s="118"/>
      <c r="F233" s="215" t="s">
        <v>354</v>
      </c>
      <c r="G233" s="118"/>
      <c r="H233" s="118"/>
      <c r="I233" s="118"/>
      <c r="J233" s="118"/>
      <c r="K233" s="118"/>
      <c r="L233" s="119"/>
      <c r="M233" s="216"/>
      <c r="N233" s="217"/>
      <c r="O233" s="218"/>
      <c r="P233" s="218"/>
      <c r="Q233" s="218"/>
      <c r="R233" s="218"/>
      <c r="S233" s="218"/>
      <c r="T233" s="219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T233" s="112" t="s">
        <v>122</v>
      </c>
      <c r="AU233" s="112" t="s">
        <v>77</v>
      </c>
    </row>
    <row r="234" spans="1:65" s="122" customFormat="1" ht="24.2" customHeight="1">
      <c r="A234" s="118"/>
      <c r="B234" s="119"/>
      <c r="C234" s="202" t="s">
        <v>293</v>
      </c>
      <c r="D234" s="202" t="s">
        <v>115</v>
      </c>
      <c r="E234" s="203" t="s">
        <v>294</v>
      </c>
      <c r="F234" s="204" t="s">
        <v>295</v>
      </c>
      <c r="G234" s="205" t="s">
        <v>275</v>
      </c>
      <c r="H234" s="206">
        <v>9</v>
      </c>
      <c r="I234" s="108">
        <v>0</v>
      </c>
      <c r="J234" s="207">
        <f>ROUND(I234*H234,2)</f>
        <v>0</v>
      </c>
      <c r="K234" s="204" t="s">
        <v>119</v>
      </c>
      <c r="L234" s="119"/>
      <c r="M234" s="208" t="s">
        <v>1</v>
      </c>
      <c r="N234" s="209" t="s">
        <v>35</v>
      </c>
      <c r="O234" s="210">
        <v>0.48599999999999999</v>
      </c>
      <c r="P234" s="210">
        <f>O234*H234</f>
        <v>4.3739999999999997</v>
      </c>
      <c r="Q234" s="210">
        <v>0</v>
      </c>
      <c r="R234" s="210">
        <f>Q234*H234</f>
        <v>0</v>
      </c>
      <c r="S234" s="210">
        <v>4.1700000000000001E-2</v>
      </c>
      <c r="T234" s="211">
        <f>S234*H234</f>
        <v>0.37530000000000002</v>
      </c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R234" s="212" t="s">
        <v>213</v>
      </c>
      <c r="AT234" s="212" t="s">
        <v>115</v>
      </c>
      <c r="AU234" s="212" t="s">
        <v>77</v>
      </c>
      <c r="AY234" s="112" t="s">
        <v>112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2" t="s">
        <v>75</v>
      </c>
      <c r="BK234" s="213">
        <f>ROUND(I234*H234,2)</f>
        <v>0</v>
      </c>
      <c r="BL234" s="112" t="s">
        <v>213</v>
      </c>
      <c r="BM234" s="212" t="s">
        <v>296</v>
      </c>
    </row>
    <row r="235" spans="1:65" s="122" customFormat="1" ht="19.5">
      <c r="A235" s="118"/>
      <c r="B235" s="119"/>
      <c r="C235" s="118"/>
      <c r="D235" s="214" t="s">
        <v>122</v>
      </c>
      <c r="E235" s="118"/>
      <c r="F235" s="215" t="s">
        <v>297</v>
      </c>
      <c r="G235" s="118"/>
      <c r="H235" s="118"/>
      <c r="I235" s="118"/>
      <c r="J235" s="118"/>
      <c r="K235" s="118"/>
      <c r="L235" s="119"/>
      <c r="M235" s="216"/>
      <c r="N235" s="217"/>
      <c r="O235" s="218"/>
      <c r="P235" s="218"/>
      <c r="Q235" s="218"/>
      <c r="R235" s="218"/>
      <c r="S235" s="218"/>
      <c r="T235" s="219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T235" s="112" t="s">
        <v>122</v>
      </c>
      <c r="AU235" s="112" t="s">
        <v>77</v>
      </c>
    </row>
    <row r="236" spans="1:65" s="122" customFormat="1">
      <c r="A236" s="118"/>
      <c r="B236" s="119"/>
      <c r="C236" s="118"/>
      <c r="D236" s="220" t="s">
        <v>124</v>
      </c>
      <c r="E236" s="118"/>
      <c r="F236" s="221" t="s">
        <v>298</v>
      </c>
      <c r="G236" s="118"/>
      <c r="H236" s="118"/>
      <c r="I236" s="118"/>
      <c r="J236" s="118"/>
      <c r="K236" s="118"/>
      <c r="L236" s="119"/>
      <c r="M236" s="216"/>
      <c r="N236" s="217"/>
      <c r="O236" s="218"/>
      <c r="P236" s="218"/>
      <c r="Q236" s="218"/>
      <c r="R236" s="218"/>
      <c r="S236" s="218"/>
      <c r="T236" s="219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T236" s="112" t="s">
        <v>124</v>
      </c>
      <c r="AU236" s="112" t="s">
        <v>77</v>
      </c>
    </row>
    <row r="237" spans="1:65" s="222" customFormat="1">
      <c r="B237" s="223"/>
      <c r="D237" s="214" t="s">
        <v>126</v>
      </c>
      <c r="E237" s="224" t="s">
        <v>1</v>
      </c>
      <c r="F237" s="225" t="s">
        <v>299</v>
      </c>
      <c r="H237" s="224" t="s">
        <v>1</v>
      </c>
      <c r="L237" s="223"/>
      <c r="M237" s="226"/>
      <c r="N237" s="227"/>
      <c r="O237" s="227"/>
      <c r="P237" s="227"/>
      <c r="Q237" s="227"/>
      <c r="R237" s="227"/>
      <c r="S237" s="227"/>
      <c r="T237" s="228"/>
      <c r="AT237" s="224" t="s">
        <v>126</v>
      </c>
      <c r="AU237" s="224" t="s">
        <v>77</v>
      </c>
      <c r="AV237" s="222" t="s">
        <v>75</v>
      </c>
      <c r="AW237" s="222" t="s">
        <v>27</v>
      </c>
      <c r="AX237" s="222" t="s">
        <v>70</v>
      </c>
      <c r="AY237" s="224" t="s">
        <v>112</v>
      </c>
    </row>
    <row r="238" spans="1:65" s="229" customFormat="1">
      <c r="B238" s="230"/>
      <c r="D238" s="214" t="s">
        <v>126</v>
      </c>
      <c r="E238" s="231" t="s">
        <v>1</v>
      </c>
      <c r="F238" s="232" t="s">
        <v>130</v>
      </c>
      <c r="H238" s="233">
        <v>9</v>
      </c>
      <c r="L238" s="230"/>
      <c r="M238" s="234"/>
      <c r="N238" s="235"/>
      <c r="O238" s="235"/>
      <c r="P238" s="235"/>
      <c r="Q238" s="235"/>
      <c r="R238" s="235"/>
      <c r="S238" s="235"/>
      <c r="T238" s="236"/>
      <c r="AT238" s="231" t="s">
        <v>126</v>
      </c>
      <c r="AU238" s="231" t="s">
        <v>77</v>
      </c>
      <c r="AV238" s="229" t="s">
        <v>77</v>
      </c>
      <c r="AW238" s="229" t="s">
        <v>27</v>
      </c>
      <c r="AX238" s="229" t="s">
        <v>70</v>
      </c>
      <c r="AY238" s="231" t="s">
        <v>112</v>
      </c>
    </row>
    <row r="239" spans="1:65" s="237" customFormat="1">
      <c r="B239" s="238"/>
      <c r="D239" s="214" t="s">
        <v>126</v>
      </c>
      <c r="E239" s="239" t="s">
        <v>1</v>
      </c>
      <c r="F239" s="240" t="s">
        <v>129</v>
      </c>
      <c r="H239" s="241">
        <v>9</v>
      </c>
      <c r="L239" s="238"/>
      <c r="M239" s="242"/>
      <c r="N239" s="243"/>
      <c r="O239" s="243"/>
      <c r="P239" s="243"/>
      <c r="Q239" s="243"/>
      <c r="R239" s="243"/>
      <c r="S239" s="243"/>
      <c r="T239" s="244"/>
      <c r="AT239" s="239" t="s">
        <v>126</v>
      </c>
      <c r="AU239" s="239" t="s">
        <v>77</v>
      </c>
      <c r="AV239" s="237" t="s">
        <v>120</v>
      </c>
      <c r="AW239" s="237" t="s">
        <v>27</v>
      </c>
      <c r="AX239" s="237" t="s">
        <v>75</v>
      </c>
      <c r="AY239" s="239" t="s">
        <v>112</v>
      </c>
    </row>
    <row r="240" spans="1:65" s="122" customFormat="1" ht="24.2" customHeight="1">
      <c r="A240" s="118"/>
      <c r="B240" s="119"/>
      <c r="C240" s="202" t="s">
        <v>300</v>
      </c>
      <c r="D240" s="202" t="s">
        <v>115</v>
      </c>
      <c r="E240" s="203" t="s">
        <v>301</v>
      </c>
      <c r="F240" s="204" t="s">
        <v>302</v>
      </c>
      <c r="G240" s="205" t="s">
        <v>240</v>
      </c>
      <c r="H240" s="206">
        <v>1812.26</v>
      </c>
      <c r="I240" s="108">
        <v>0</v>
      </c>
      <c r="J240" s="207">
        <f>ROUND(I240*H240,2)</f>
        <v>0</v>
      </c>
      <c r="K240" s="204" t="s">
        <v>119</v>
      </c>
      <c r="L240" s="119"/>
      <c r="M240" s="208" t="s">
        <v>1</v>
      </c>
      <c r="N240" s="209" t="s">
        <v>35</v>
      </c>
      <c r="O240" s="210">
        <v>0</v>
      </c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R240" s="212" t="s">
        <v>213</v>
      </c>
      <c r="AT240" s="212" t="s">
        <v>115</v>
      </c>
      <c r="AU240" s="212" t="s">
        <v>77</v>
      </c>
      <c r="AY240" s="112" t="s">
        <v>112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2" t="s">
        <v>75</v>
      </c>
      <c r="BK240" s="213">
        <f>ROUND(I240*H240,2)</f>
        <v>0</v>
      </c>
      <c r="BL240" s="112" t="s">
        <v>213</v>
      </c>
      <c r="BM240" s="212" t="s">
        <v>303</v>
      </c>
    </row>
    <row r="241" spans="1:65" s="122" customFormat="1" ht="29.25">
      <c r="A241" s="118"/>
      <c r="B241" s="119"/>
      <c r="C241" s="118"/>
      <c r="D241" s="214" t="s">
        <v>122</v>
      </c>
      <c r="E241" s="118"/>
      <c r="F241" s="215" t="s">
        <v>304</v>
      </c>
      <c r="G241" s="118"/>
      <c r="H241" s="118"/>
      <c r="I241" s="118"/>
      <c r="J241" s="118"/>
      <c r="K241" s="118"/>
      <c r="L241" s="119"/>
      <c r="M241" s="216"/>
      <c r="N241" s="217"/>
      <c r="O241" s="218"/>
      <c r="P241" s="218"/>
      <c r="Q241" s="218"/>
      <c r="R241" s="218"/>
      <c r="S241" s="218"/>
      <c r="T241" s="219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T241" s="112" t="s">
        <v>122</v>
      </c>
      <c r="AU241" s="112" t="s">
        <v>77</v>
      </c>
    </row>
    <row r="242" spans="1:65" s="122" customFormat="1">
      <c r="A242" s="118"/>
      <c r="B242" s="119"/>
      <c r="C242" s="118"/>
      <c r="D242" s="220" t="s">
        <v>124</v>
      </c>
      <c r="E242" s="118"/>
      <c r="F242" s="221" t="s">
        <v>305</v>
      </c>
      <c r="G242" s="118"/>
      <c r="H242" s="118"/>
      <c r="I242" s="118"/>
      <c r="J242" s="118"/>
      <c r="K242" s="118"/>
      <c r="L242" s="119"/>
      <c r="M242" s="216"/>
      <c r="N242" s="217"/>
      <c r="O242" s="218"/>
      <c r="P242" s="218"/>
      <c r="Q242" s="218"/>
      <c r="R242" s="218"/>
      <c r="S242" s="218"/>
      <c r="T242" s="219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T242" s="112" t="s">
        <v>124</v>
      </c>
      <c r="AU242" s="112" t="s">
        <v>77</v>
      </c>
    </row>
    <row r="243" spans="1:65" s="189" customFormat="1" ht="22.9" customHeight="1">
      <c r="B243" s="190"/>
      <c r="D243" s="191" t="s">
        <v>69</v>
      </c>
      <c r="E243" s="200" t="s">
        <v>306</v>
      </c>
      <c r="F243" s="200" t="s">
        <v>307</v>
      </c>
      <c r="J243" s="201">
        <f>BK243</f>
        <v>0</v>
      </c>
      <c r="L243" s="190"/>
      <c r="M243" s="194"/>
      <c r="N243" s="195"/>
      <c r="O243" s="195"/>
      <c r="P243" s="196">
        <f>SUM(P244:P258)</f>
        <v>13.459999999999999</v>
      </c>
      <c r="Q243" s="195"/>
      <c r="R243" s="196">
        <f>SUM(R244:R258)</f>
        <v>3.4209999999999997E-2</v>
      </c>
      <c r="S243" s="195"/>
      <c r="T243" s="197">
        <f>SUM(T244:T258)</f>
        <v>0</v>
      </c>
      <c r="AR243" s="191" t="s">
        <v>77</v>
      </c>
      <c r="AT243" s="198" t="s">
        <v>69</v>
      </c>
      <c r="AU243" s="198" t="s">
        <v>75</v>
      </c>
      <c r="AY243" s="191" t="s">
        <v>112</v>
      </c>
      <c r="BK243" s="199">
        <f>SUM(BK244:BK258)</f>
        <v>0</v>
      </c>
    </row>
    <row r="244" spans="1:65" s="122" customFormat="1" ht="21.75" customHeight="1">
      <c r="A244" s="118"/>
      <c r="B244" s="119"/>
      <c r="C244" s="202" t="s">
        <v>308</v>
      </c>
      <c r="D244" s="202" t="s">
        <v>115</v>
      </c>
      <c r="E244" s="203" t="s">
        <v>309</v>
      </c>
      <c r="F244" s="204" t="s">
        <v>310</v>
      </c>
      <c r="G244" s="205" t="s">
        <v>249</v>
      </c>
      <c r="H244" s="206">
        <v>10</v>
      </c>
      <c r="I244" s="108">
        <v>0</v>
      </c>
      <c r="J244" s="207">
        <f>ROUND(I244*H244,2)</f>
        <v>0</v>
      </c>
      <c r="K244" s="204" t="s">
        <v>119</v>
      </c>
      <c r="L244" s="119"/>
      <c r="M244" s="208" t="s">
        <v>1</v>
      </c>
      <c r="N244" s="209" t="s">
        <v>35</v>
      </c>
      <c r="O244" s="210">
        <v>9.8000000000000004E-2</v>
      </c>
      <c r="P244" s="210">
        <f>O244*H244</f>
        <v>0.98</v>
      </c>
      <c r="Q244" s="210">
        <v>4.0000000000000003E-5</v>
      </c>
      <c r="R244" s="210">
        <f>Q244*H244</f>
        <v>4.0000000000000002E-4</v>
      </c>
      <c r="S244" s="210">
        <v>0</v>
      </c>
      <c r="T244" s="211">
        <f>S244*H244</f>
        <v>0</v>
      </c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R244" s="212" t="s">
        <v>213</v>
      </c>
      <c r="AT244" s="212" t="s">
        <v>115</v>
      </c>
      <c r="AU244" s="212" t="s">
        <v>77</v>
      </c>
      <c r="AY244" s="112" t="s">
        <v>112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2" t="s">
        <v>75</v>
      </c>
      <c r="BK244" s="213">
        <f>ROUND(I244*H244,2)</f>
        <v>0</v>
      </c>
      <c r="BL244" s="112" t="s">
        <v>213</v>
      </c>
      <c r="BM244" s="212" t="s">
        <v>311</v>
      </c>
    </row>
    <row r="245" spans="1:65" s="122" customFormat="1" ht="19.5">
      <c r="A245" s="118"/>
      <c r="B245" s="119"/>
      <c r="C245" s="118"/>
      <c r="D245" s="214" t="s">
        <v>122</v>
      </c>
      <c r="E245" s="118"/>
      <c r="F245" s="215" t="s">
        <v>312</v>
      </c>
      <c r="G245" s="118"/>
      <c r="H245" s="118"/>
      <c r="I245" s="118"/>
      <c r="J245" s="118"/>
      <c r="K245" s="118"/>
      <c r="L245" s="119"/>
      <c r="M245" s="216"/>
      <c r="N245" s="217"/>
      <c r="O245" s="218"/>
      <c r="P245" s="218"/>
      <c r="Q245" s="218"/>
      <c r="R245" s="218"/>
      <c r="S245" s="218"/>
      <c r="T245" s="219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T245" s="112" t="s">
        <v>122</v>
      </c>
      <c r="AU245" s="112" t="s">
        <v>77</v>
      </c>
    </row>
    <row r="246" spans="1:65" s="122" customFormat="1">
      <c r="A246" s="118"/>
      <c r="B246" s="119"/>
      <c r="C246" s="118"/>
      <c r="D246" s="220" t="s">
        <v>124</v>
      </c>
      <c r="E246" s="118"/>
      <c r="F246" s="221" t="s">
        <v>313</v>
      </c>
      <c r="G246" s="118"/>
      <c r="H246" s="118"/>
      <c r="I246" s="118"/>
      <c r="J246" s="118"/>
      <c r="K246" s="118"/>
      <c r="L246" s="119"/>
      <c r="M246" s="216"/>
      <c r="N246" s="217"/>
      <c r="O246" s="218"/>
      <c r="P246" s="218"/>
      <c r="Q246" s="218"/>
      <c r="R246" s="218"/>
      <c r="S246" s="218"/>
      <c r="T246" s="219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T246" s="112" t="s">
        <v>124</v>
      </c>
      <c r="AU246" s="112" t="s">
        <v>77</v>
      </c>
    </row>
    <row r="247" spans="1:65" s="222" customFormat="1">
      <c r="B247" s="223"/>
      <c r="D247" s="214" t="s">
        <v>126</v>
      </c>
      <c r="E247" s="224" t="s">
        <v>1</v>
      </c>
      <c r="F247" s="225" t="s">
        <v>314</v>
      </c>
      <c r="H247" s="224" t="s">
        <v>1</v>
      </c>
      <c r="L247" s="223"/>
      <c r="M247" s="226"/>
      <c r="N247" s="227"/>
      <c r="O247" s="227"/>
      <c r="P247" s="227"/>
      <c r="Q247" s="227"/>
      <c r="R247" s="227"/>
      <c r="S247" s="227"/>
      <c r="T247" s="228"/>
      <c r="AT247" s="224" t="s">
        <v>126</v>
      </c>
      <c r="AU247" s="224" t="s">
        <v>77</v>
      </c>
      <c r="AV247" s="222" t="s">
        <v>75</v>
      </c>
      <c r="AW247" s="222" t="s">
        <v>27</v>
      </c>
      <c r="AX247" s="222" t="s">
        <v>70</v>
      </c>
      <c r="AY247" s="224" t="s">
        <v>112</v>
      </c>
    </row>
    <row r="248" spans="1:65" s="229" customFormat="1">
      <c r="B248" s="230"/>
      <c r="D248" s="214" t="s">
        <v>126</v>
      </c>
      <c r="E248" s="231" t="s">
        <v>1</v>
      </c>
      <c r="F248" s="232" t="s">
        <v>315</v>
      </c>
      <c r="H248" s="233">
        <v>10</v>
      </c>
      <c r="L248" s="230"/>
      <c r="M248" s="234"/>
      <c r="N248" s="235"/>
      <c r="O248" s="235"/>
      <c r="P248" s="235"/>
      <c r="Q248" s="235"/>
      <c r="R248" s="235"/>
      <c r="S248" s="235"/>
      <c r="T248" s="236"/>
      <c r="AT248" s="231" t="s">
        <v>126</v>
      </c>
      <c r="AU248" s="231" t="s">
        <v>77</v>
      </c>
      <c r="AV248" s="229" t="s">
        <v>77</v>
      </c>
      <c r="AW248" s="229" t="s">
        <v>27</v>
      </c>
      <c r="AX248" s="229" t="s">
        <v>70</v>
      </c>
      <c r="AY248" s="231" t="s">
        <v>112</v>
      </c>
    </row>
    <row r="249" spans="1:65" s="237" customFormat="1">
      <c r="B249" s="238"/>
      <c r="D249" s="214" t="s">
        <v>126</v>
      </c>
      <c r="E249" s="239" t="s">
        <v>1</v>
      </c>
      <c r="F249" s="240" t="s">
        <v>129</v>
      </c>
      <c r="H249" s="241">
        <v>10</v>
      </c>
      <c r="L249" s="238"/>
      <c r="M249" s="242"/>
      <c r="N249" s="243"/>
      <c r="O249" s="243"/>
      <c r="P249" s="243"/>
      <c r="Q249" s="243"/>
      <c r="R249" s="243"/>
      <c r="S249" s="243"/>
      <c r="T249" s="244"/>
      <c r="AT249" s="239" t="s">
        <v>126</v>
      </c>
      <c r="AU249" s="239" t="s">
        <v>77</v>
      </c>
      <c r="AV249" s="237" t="s">
        <v>120</v>
      </c>
      <c r="AW249" s="237" t="s">
        <v>27</v>
      </c>
      <c r="AX249" s="237" t="s">
        <v>75</v>
      </c>
      <c r="AY249" s="239" t="s">
        <v>112</v>
      </c>
    </row>
    <row r="250" spans="1:65" s="122" customFormat="1" ht="16.5" customHeight="1">
      <c r="A250" s="118"/>
      <c r="B250" s="119"/>
      <c r="C250" s="245" t="s">
        <v>316</v>
      </c>
      <c r="D250" s="245" t="s">
        <v>220</v>
      </c>
      <c r="E250" s="246" t="s">
        <v>317</v>
      </c>
      <c r="F250" s="247" t="s">
        <v>318</v>
      </c>
      <c r="G250" s="248" t="s">
        <v>249</v>
      </c>
      <c r="H250" s="249">
        <v>10.5</v>
      </c>
      <c r="I250" s="109">
        <v>0</v>
      </c>
      <c r="J250" s="250">
        <f>ROUND(I250*H250,2)</f>
        <v>0</v>
      </c>
      <c r="K250" s="247" t="s">
        <v>119</v>
      </c>
      <c r="L250" s="251"/>
      <c r="M250" s="252" t="s">
        <v>1</v>
      </c>
      <c r="N250" s="253" t="s">
        <v>35</v>
      </c>
      <c r="O250" s="210">
        <v>0</v>
      </c>
      <c r="P250" s="210">
        <f>O250*H250</f>
        <v>0</v>
      </c>
      <c r="Q250" s="210">
        <v>2.0000000000000002E-5</v>
      </c>
      <c r="R250" s="210">
        <f>Q250*H250</f>
        <v>2.1000000000000001E-4</v>
      </c>
      <c r="S250" s="210">
        <v>0</v>
      </c>
      <c r="T250" s="211">
        <f>S250*H250</f>
        <v>0</v>
      </c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R250" s="212" t="s">
        <v>223</v>
      </c>
      <c r="AT250" s="212" t="s">
        <v>220</v>
      </c>
      <c r="AU250" s="212" t="s">
        <v>77</v>
      </c>
      <c r="AY250" s="112" t="s">
        <v>112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2" t="s">
        <v>75</v>
      </c>
      <c r="BK250" s="213">
        <f>ROUND(I250*H250,2)</f>
        <v>0</v>
      </c>
      <c r="BL250" s="112" t="s">
        <v>213</v>
      </c>
      <c r="BM250" s="212" t="s">
        <v>319</v>
      </c>
    </row>
    <row r="251" spans="1:65" s="122" customFormat="1">
      <c r="A251" s="118"/>
      <c r="B251" s="119"/>
      <c r="C251" s="118"/>
      <c r="D251" s="214" t="s">
        <v>122</v>
      </c>
      <c r="E251" s="118"/>
      <c r="F251" s="215" t="s">
        <v>318</v>
      </c>
      <c r="G251" s="118"/>
      <c r="H251" s="118"/>
      <c r="I251" s="118"/>
      <c r="J251" s="118"/>
      <c r="K251" s="118"/>
      <c r="L251" s="119"/>
      <c r="M251" s="216"/>
      <c r="N251" s="217"/>
      <c r="O251" s="218"/>
      <c r="P251" s="218"/>
      <c r="Q251" s="218"/>
      <c r="R251" s="218"/>
      <c r="S251" s="218"/>
      <c r="T251" s="219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T251" s="112" t="s">
        <v>122</v>
      </c>
      <c r="AU251" s="112" t="s">
        <v>77</v>
      </c>
    </row>
    <row r="252" spans="1:65" s="229" customFormat="1">
      <c r="B252" s="230"/>
      <c r="D252" s="214" t="s">
        <v>126</v>
      </c>
      <c r="F252" s="232" t="s">
        <v>320</v>
      </c>
      <c r="H252" s="233">
        <v>10.5</v>
      </c>
      <c r="L252" s="230"/>
      <c r="M252" s="234"/>
      <c r="N252" s="235"/>
      <c r="O252" s="235"/>
      <c r="P252" s="235"/>
      <c r="Q252" s="235"/>
      <c r="R252" s="235"/>
      <c r="S252" s="235"/>
      <c r="T252" s="236"/>
      <c r="AT252" s="231" t="s">
        <v>126</v>
      </c>
      <c r="AU252" s="231" t="s">
        <v>77</v>
      </c>
      <c r="AV252" s="229" t="s">
        <v>77</v>
      </c>
      <c r="AW252" s="229" t="s">
        <v>3</v>
      </c>
      <c r="AX252" s="229" t="s">
        <v>75</v>
      </c>
      <c r="AY252" s="231" t="s">
        <v>112</v>
      </c>
    </row>
    <row r="253" spans="1:65" s="122" customFormat="1" ht="33" customHeight="1">
      <c r="A253" s="118"/>
      <c r="B253" s="119"/>
      <c r="C253" s="202" t="s">
        <v>321</v>
      </c>
      <c r="D253" s="202" t="s">
        <v>115</v>
      </c>
      <c r="E253" s="203" t="s">
        <v>322</v>
      </c>
      <c r="F253" s="204" t="s">
        <v>323</v>
      </c>
      <c r="G253" s="205" t="s">
        <v>118</v>
      </c>
      <c r="H253" s="206">
        <v>120</v>
      </c>
      <c r="I253" s="108">
        <v>0</v>
      </c>
      <c r="J253" s="207">
        <f>ROUND(I253*H253,2)</f>
        <v>0</v>
      </c>
      <c r="K253" s="204" t="s">
        <v>119</v>
      </c>
      <c r="L253" s="119"/>
      <c r="M253" s="208" t="s">
        <v>1</v>
      </c>
      <c r="N253" s="209" t="s">
        <v>35</v>
      </c>
      <c r="O253" s="210">
        <v>0.104</v>
      </c>
      <c r="P253" s="210">
        <f>O253*H253</f>
        <v>12.479999999999999</v>
      </c>
      <c r="Q253" s="210">
        <v>2.5999999999999998E-4</v>
      </c>
      <c r="R253" s="210">
        <f>Q253*H253</f>
        <v>3.1199999999999999E-2</v>
      </c>
      <c r="S253" s="210">
        <v>0</v>
      </c>
      <c r="T253" s="211">
        <f>S253*H253</f>
        <v>0</v>
      </c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R253" s="212" t="s">
        <v>213</v>
      </c>
      <c r="AT253" s="212" t="s">
        <v>115</v>
      </c>
      <c r="AU253" s="212" t="s">
        <v>77</v>
      </c>
      <c r="AY253" s="112" t="s">
        <v>112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12" t="s">
        <v>75</v>
      </c>
      <c r="BK253" s="213">
        <f>ROUND(I253*H253,2)</f>
        <v>0</v>
      </c>
      <c r="BL253" s="112" t="s">
        <v>213</v>
      </c>
      <c r="BM253" s="212" t="s">
        <v>324</v>
      </c>
    </row>
    <row r="254" spans="1:65" s="122" customFormat="1" ht="29.25">
      <c r="A254" s="118"/>
      <c r="B254" s="119"/>
      <c r="C254" s="118"/>
      <c r="D254" s="214" t="s">
        <v>122</v>
      </c>
      <c r="E254" s="118"/>
      <c r="F254" s="215" t="s">
        <v>325</v>
      </c>
      <c r="G254" s="118"/>
      <c r="H254" s="118"/>
      <c r="I254" s="118"/>
      <c r="J254" s="118"/>
      <c r="K254" s="118"/>
      <c r="L254" s="119"/>
      <c r="M254" s="216"/>
      <c r="N254" s="217"/>
      <c r="O254" s="218"/>
      <c r="P254" s="218"/>
      <c r="Q254" s="218"/>
      <c r="R254" s="218"/>
      <c r="S254" s="218"/>
      <c r="T254" s="219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T254" s="112" t="s">
        <v>122</v>
      </c>
      <c r="AU254" s="112" t="s">
        <v>77</v>
      </c>
    </row>
    <row r="255" spans="1:65" s="122" customFormat="1">
      <c r="A255" s="118"/>
      <c r="B255" s="119"/>
      <c r="C255" s="118"/>
      <c r="D255" s="220" t="s">
        <v>124</v>
      </c>
      <c r="E255" s="118"/>
      <c r="F255" s="221" t="s">
        <v>326</v>
      </c>
      <c r="G255" s="118"/>
      <c r="H255" s="118"/>
      <c r="I255" s="118"/>
      <c r="J255" s="118"/>
      <c r="K255" s="118"/>
      <c r="L255" s="119"/>
      <c r="M255" s="216"/>
      <c r="N255" s="217"/>
      <c r="O255" s="218"/>
      <c r="P255" s="218"/>
      <c r="Q255" s="218"/>
      <c r="R255" s="218"/>
      <c r="S255" s="218"/>
      <c r="T255" s="219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T255" s="112" t="s">
        <v>124</v>
      </c>
      <c r="AU255" s="112" t="s">
        <v>77</v>
      </c>
    </row>
    <row r="256" spans="1:65" s="122" customFormat="1" ht="33" customHeight="1">
      <c r="A256" s="118"/>
      <c r="B256" s="119"/>
      <c r="C256" s="202" t="s">
        <v>223</v>
      </c>
      <c r="D256" s="202" t="s">
        <v>115</v>
      </c>
      <c r="E256" s="203" t="s">
        <v>327</v>
      </c>
      <c r="F256" s="204" t="s">
        <v>328</v>
      </c>
      <c r="G256" s="205" t="s">
        <v>118</v>
      </c>
      <c r="H256" s="206">
        <v>120</v>
      </c>
      <c r="I256" s="108">
        <v>0</v>
      </c>
      <c r="J256" s="207">
        <f>ROUND(I256*H256,2)</f>
        <v>0</v>
      </c>
      <c r="K256" s="204" t="s">
        <v>119</v>
      </c>
      <c r="L256" s="119"/>
      <c r="M256" s="208" t="s">
        <v>1</v>
      </c>
      <c r="N256" s="209" t="s">
        <v>35</v>
      </c>
      <c r="O256" s="210">
        <v>0</v>
      </c>
      <c r="P256" s="210">
        <f>O256*H256</f>
        <v>0</v>
      </c>
      <c r="Q256" s="210">
        <v>2.0000000000000002E-5</v>
      </c>
      <c r="R256" s="210">
        <f>Q256*H256</f>
        <v>2.4000000000000002E-3</v>
      </c>
      <c r="S256" s="210">
        <v>0</v>
      </c>
      <c r="T256" s="211">
        <f>S256*H256</f>
        <v>0</v>
      </c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R256" s="212" t="s">
        <v>213</v>
      </c>
      <c r="AT256" s="212" t="s">
        <v>115</v>
      </c>
      <c r="AU256" s="212" t="s">
        <v>77</v>
      </c>
      <c r="AY256" s="112" t="s">
        <v>112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12" t="s">
        <v>75</v>
      </c>
      <c r="BK256" s="213">
        <f>ROUND(I256*H256,2)</f>
        <v>0</v>
      </c>
      <c r="BL256" s="112" t="s">
        <v>213</v>
      </c>
      <c r="BM256" s="212" t="s">
        <v>329</v>
      </c>
    </row>
    <row r="257" spans="1:65" s="122" customFormat="1" ht="29.25">
      <c r="A257" s="118"/>
      <c r="B257" s="119"/>
      <c r="C257" s="118"/>
      <c r="D257" s="214" t="s">
        <v>122</v>
      </c>
      <c r="E257" s="118"/>
      <c r="F257" s="215" t="s">
        <v>330</v>
      </c>
      <c r="G257" s="118"/>
      <c r="H257" s="118"/>
      <c r="I257" s="118"/>
      <c r="J257" s="118"/>
      <c r="K257" s="118"/>
      <c r="L257" s="119"/>
      <c r="M257" s="216"/>
      <c r="N257" s="217"/>
      <c r="O257" s="218"/>
      <c r="P257" s="218"/>
      <c r="Q257" s="218"/>
      <c r="R257" s="218"/>
      <c r="S257" s="218"/>
      <c r="T257" s="219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T257" s="112" t="s">
        <v>122</v>
      </c>
      <c r="AU257" s="112" t="s">
        <v>77</v>
      </c>
    </row>
    <row r="258" spans="1:65" s="122" customFormat="1">
      <c r="A258" s="118"/>
      <c r="B258" s="119"/>
      <c r="C258" s="118"/>
      <c r="D258" s="220" t="s">
        <v>124</v>
      </c>
      <c r="E258" s="118"/>
      <c r="F258" s="221" t="s">
        <v>331</v>
      </c>
      <c r="G258" s="118"/>
      <c r="H258" s="118"/>
      <c r="I258" s="118"/>
      <c r="J258" s="118"/>
      <c r="K258" s="118"/>
      <c r="L258" s="119"/>
      <c r="M258" s="216"/>
      <c r="N258" s="217"/>
      <c r="O258" s="218"/>
      <c r="P258" s="218"/>
      <c r="Q258" s="218"/>
      <c r="R258" s="218"/>
      <c r="S258" s="218"/>
      <c r="T258" s="219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T258" s="112" t="s">
        <v>124</v>
      </c>
      <c r="AU258" s="112" t="s">
        <v>77</v>
      </c>
    </row>
    <row r="259" spans="1:65" s="189" customFormat="1" ht="25.9" customHeight="1">
      <c r="B259" s="190"/>
      <c r="D259" s="191" t="s">
        <v>69</v>
      </c>
      <c r="E259" s="192" t="s">
        <v>332</v>
      </c>
      <c r="F259" s="192" t="s">
        <v>333</v>
      </c>
      <c r="J259" s="193">
        <f>BK259</f>
        <v>0</v>
      </c>
      <c r="L259" s="190"/>
      <c r="M259" s="194"/>
      <c r="N259" s="195"/>
      <c r="O259" s="195"/>
      <c r="P259" s="196">
        <f>SUM(P260:P265)</f>
        <v>20</v>
      </c>
      <c r="Q259" s="195"/>
      <c r="R259" s="196">
        <f>SUM(R260:R265)</f>
        <v>0</v>
      </c>
      <c r="S259" s="195"/>
      <c r="T259" s="197">
        <f>SUM(T260:T265)</f>
        <v>0</v>
      </c>
      <c r="AR259" s="191" t="s">
        <v>120</v>
      </c>
      <c r="AT259" s="198" t="s">
        <v>69</v>
      </c>
      <c r="AU259" s="198" t="s">
        <v>70</v>
      </c>
      <c r="AY259" s="191" t="s">
        <v>112</v>
      </c>
      <c r="BK259" s="199">
        <f>SUM(BK260:BK265)</f>
        <v>0</v>
      </c>
    </row>
    <row r="260" spans="1:65" s="122" customFormat="1" ht="16.5" customHeight="1">
      <c r="A260" s="118"/>
      <c r="B260" s="119"/>
      <c r="C260" s="202" t="s">
        <v>334</v>
      </c>
      <c r="D260" s="202" t="s">
        <v>115</v>
      </c>
      <c r="E260" s="203" t="s">
        <v>335</v>
      </c>
      <c r="F260" s="204" t="s">
        <v>336</v>
      </c>
      <c r="G260" s="205" t="s">
        <v>337</v>
      </c>
      <c r="H260" s="206">
        <v>20</v>
      </c>
      <c r="I260" s="108">
        <v>0</v>
      </c>
      <c r="J260" s="207">
        <f>ROUND(I260*H260,2)</f>
        <v>0</v>
      </c>
      <c r="K260" s="204" t="s">
        <v>119</v>
      </c>
      <c r="L260" s="119"/>
      <c r="M260" s="208" t="s">
        <v>1</v>
      </c>
      <c r="N260" s="209" t="s">
        <v>35</v>
      </c>
      <c r="O260" s="210">
        <v>1</v>
      </c>
      <c r="P260" s="210">
        <f>O260*H260</f>
        <v>20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R260" s="212" t="s">
        <v>338</v>
      </c>
      <c r="AT260" s="212" t="s">
        <v>115</v>
      </c>
      <c r="AU260" s="212" t="s">
        <v>75</v>
      </c>
      <c r="AY260" s="112" t="s">
        <v>112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12" t="s">
        <v>75</v>
      </c>
      <c r="BK260" s="213">
        <f>ROUND(I260*H260,2)</f>
        <v>0</v>
      </c>
      <c r="BL260" s="112" t="s">
        <v>338</v>
      </c>
      <c r="BM260" s="212" t="s">
        <v>339</v>
      </c>
    </row>
    <row r="261" spans="1:65" s="122" customFormat="1" ht="19.5">
      <c r="A261" s="118"/>
      <c r="B261" s="119"/>
      <c r="C261" s="118"/>
      <c r="D261" s="214" t="s">
        <v>122</v>
      </c>
      <c r="E261" s="118"/>
      <c r="F261" s="215" t="s">
        <v>340</v>
      </c>
      <c r="G261" s="118"/>
      <c r="H261" s="118"/>
      <c r="I261" s="118"/>
      <c r="J261" s="118"/>
      <c r="K261" s="118"/>
      <c r="L261" s="119"/>
      <c r="M261" s="216"/>
      <c r="N261" s="217"/>
      <c r="O261" s="218"/>
      <c r="P261" s="218"/>
      <c r="Q261" s="218"/>
      <c r="R261" s="218"/>
      <c r="S261" s="218"/>
      <c r="T261" s="219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T261" s="112" t="s">
        <v>122</v>
      </c>
      <c r="AU261" s="112" t="s">
        <v>75</v>
      </c>
    </row>
    <row r="262" spans="1:65" s="122" customFormat="1">
      <c r="A262" s="118"/>
      <c r="B262" s="119"/>
      <c r="C262" s="118"/>
      <c r="D262" s="220" t="s">
        <v>124</v>
      </c>
      <c r="E262" s="118"/>
      <c r="F262" s="221" t="s">
        <v>341</v>
      </c>
      <c r="G262" s="118"/>
      <c r="H262" s="118"/>
      <c r="I262" s="118"/>
      <c r="J262" s="118"/>
      <c r="K262" s="118"/>
      <c r="L262" s="119"/>
      <c r="M262" s="216"/>
      <c r="N262" s="217"/>
      <c r="O262" s="218"/>
      <c r="P262" s="218"/>
      <c r="Q262" s="218"/>
      <c r="R262" s="218"/>
      <c r="S262" s="218"/>
      <c r="T262" s="219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T262" s="112" t="s">
        <v>124</v>
      </c>
      <c r="AU262" s="112" t="s">
        <v>75</v>
      </c>
    </row>
    <row r="263" spans="1:65" s="222" customFormat="1">
      <c r="B263" s="223"/>
      <c r="D263" s="214" t="s">
        <v>126</v>
      </c>
      <c r="E263" s="224" t="s">
        <v>1</v>
      </c>
      <c r="F263" s="225" t="s">
        <v>342</v>
      </c>
      <c r="H263" s="224" t="s">
        <v>1</v>
      </c>
      <c r="L263" s="223"/>
      <c r="M263" s="226"/>
      <c r="N263" s="227"/>
      <c r="O263" s="227"/>
      <c r="P263" s="227"/>
      <c r="Q263" s="227"/>
      <c r="R263" s="227"/>
      <c r="S263" s="227"/>
      <c r="T263" s="228"/>
      <c r="AT263" s="224" t="s">
        <v>126</v>
      </c>
      <c r="AU263" s="224" t="s">
        <v>75</v>
      </c>
      <c r="AV263" s="222" t="s">
        <v>75</v>
      </c>
      <c r="AW263" s="222" t="s">
        <v>27</v>
      </c>
      <c r="AX263" s="222" t="s">
        <v>70</v>
      </c>
      <c r="AY263" s="224" t="s">
        <v>112</v>
      </c>
    </row>
    <row r="264" spans="1:65" s="229" customFormat="1">
      <c r="B264" s="230"/>
      <c r="D264" s="214" t="s">
        <v>126</v>
      </c>
      <c r="E264" s="231" t="s">
        <v>1</v>
      </c>
      <c r="F264" s="232" t="s">
        <v>343</v>
      </c>
      <c r="H264" s="233">
        <v>20</v>
      </c>
      <c r="L264" s="230"/>
      <c r="M264" s="234"/>
      <c r="N264" s="235"/>
      <c r="O264" s="235"/>
      <c r="P264" s="235"/>
      <c r="Q264" s="235"/>
      <c r="R264" s="235"/>
      <c r="S264" s="235"/>
      <c r="T264" s="236"/>
      <c r="AT264" s="231" t="s">
        <v>126</v>
      </c>
      <c r="AU264" s="231" t="s">
        <v>75</v>
      </c>
      <c r="AV264" s="229" t="s">
        <v>77</v>
      </c>
      <c r="AW264" s="229" t="s">
        <v>27</v>
      </c>
      <c r="AX264" s="229" t="s">
        <v>70</v>
      </c>
      <c r="AY264" s="231" t="s">
        <v>112</v>
      </c>
    </row>
    <row r="265" spans="1:65" s="237" customFormat="1">
      <c r="B265" s="238"/>
      <c r="D265" s="214" t="s">
        <v>126</v>
      </c>
      <c r="E265" s="239" t="s">
        <v>1</v>
      </c>
      <c r="F265" s="240" t="s">
        <v>129</v>
      </c>
      <c r="H265" s="241">
        <v>20</v>
      </c>
      <c r="L265" s="238"/>
      <c r="M265" s="242"/>
      <c r="N265" s="243"/>
      <c r="O265" s="243"/>
      <c r="P265" s="243"/>
      <c r="Q265" s="243"/>
      <c r="R265" s="243"/>
      <c r="S265" s="243"/>
      <c r="T265" s="244"/>
      <c r="AT265" s="239" t="s">
        <v>126</v>
      </c>
      <c r="AU265" s="239" t="s">
        <v>75</v>
      </c>
      <c r="AV265" s="237" t="s">
        <v>120</v>
      </c>
      <c r="AW265" s="237" t="s">
        <v>27</v>
      </c>
      <c r="AX265" s="237" t="s">
        <v>75</v>
      </c>
      <c r="AY265" s="239" t="s">
        <v>112</v>
      </c>
    </row>
    <row r="266" spans="1:65" s="189" customFormat="1" ht="25.9" customHeight="1">
      <c r="B266" s="190"/>
      <c r="D266" s="191" t="s">
        <v>69</v>
      </c>
      <c r="E266" s="192" t="s">
        <v>344</v>
      </c>
      <c r="F266" s="192" t="s">
        <v>345</v>
      </c>
      <c r="J266" s="193">
        <f>BK266</f>
        <v>0</v>
      </c>
      <c r="L266" s="190"/>
      <c r="M266" s="194"/>
      <c r="N266" s="195"/>
      <c r="O266" s="195"/>
      <c r="P266" s="196">
        <f>P267</f>
        <v>0</v>
      </c>
      <c r="Q266" s="195"/>
      <c r="R266" s="196">
        <f>R267</f>
        <v>0</v>
      </c>
      <c r="S266" s="195"/>
      <c r="T266" s="197">
        <f>T267</f>
        <v>0</v>
      </c>
      <c r="AR266" s="191" t="s">
        <v>152</v>
      </c>
      <c r="AT266" s="198" t="s">
        <v>69</v>
      </c>
      <c r="AU266" s="198" t="s">
        <v>70</v>
      </c>
      <c r="AY266" s="191" t="s">
        <v>112</v>
      </c>
      <c r="BK266" s="199">
        <f>BK267</f>
        <v>0</v>
      </c>
    </row>
    <row r="267" spans="1:65" s="189" customFormat="1" ht="22.9" customHeight="1">
      <c r="B267" s="190"/>
      <c r="D267" s="191" t="s">
        <v>69</v>
      </c>
      <c r="E267" s="200" t="s">
        <v>346</v>
      </c>
      <c r="F267" s="200" t="s">
        <v>347</v>
      </c>
      <c r="J267" s="201">
        <f>BK267</f>
        <v>0</v>
      </c>
      <c r="L267" s="190"/>
      <c r="M267" s="194"/>
      <c r="N267" s="195"/>
      <c r="O267" s="195"/>
      <c r="P267" s="196">
        <f>SUM(P268:P270)</f>
        <v>0</v>
      </c>
      <c r="Q267" s="195"/>
      <c r="R267" s="196">
        <f>SUM(R268:R270)</f>
        <v>0</v>
      </c>
      <c r="S267" s="195"/>
      <c r="T267" s="197">
        <f>SUM(T268:T270)</f>
        <v>0</v>
      </c>
      <c r="AR267" s="191" t="s">
        <v>152</v>
      </c>
      <c r="AT267" s="198" t="s">
        <v>69</v>
      </c>
      <c r="AU267" s="198" t="s">
        <v>75</v>
      </c>
      <c r="AY267" s="191" t="s">
        <v>112</v>
      </c>
      <c r="BK267" s="199">
        <f>SUM(BK268:BK270)</f>
        <v>0</v>
      </c>
    </row>
    <row r="268" spans="1:65" s="122" customFormat="1" ht="16.5" customHeight="1">
      <c r="A268" s="118"/>
      <c r="B268" s="119"/>
      <c r="C268" s="202" t="s">
        <v>348</v>
      </c>
      <c r="D268" s="202" t="s">
        <v>115</v>
      </c>
      <c r="E268" s="203" t="s">
        <v>349</v>
      </c>
      <c r="F268" s="204" t="s">
        <v>347</v>
      </c>
      <c r="G268" s="205" t="s">
        <v>240</v>
      </c>
      <c r="H268" s="206">
        <v>5</v>
      </c>
      <c r="I268" s="108">
        <v>0</v>
      </c>
      <c r="J268" s="207">
        <f>ROUND(I268*H268,2)</f>
        <v>0</v>
      </c>
      <c r="K268" s="204" t="s">
        <v>119</v>
      </c>
      <c r="L268" s="119"/>
      <c r="M268" s="208" t="s">
        <v>1</v>
      </c>
      <c r="N268" s="209" t="s">
        <v>35</v>
      </c>
      <c r="O268" s="210">
        <v>0</v>
      </c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R268" s="212" t="s">
        <v>350</v>
      </c>
      <c r="AT268" s="212" t="s">
        <v>115</v>
      </c>
      <c r="AU268" s="212" t="s">
        <v>77</v>
      </c>
      <c r="AY268" s="112" t="s">
        <v>112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12" t="s">
        <v>75</v>
      </c>
      <c r="BK268" s="213">
        <f>ROUND(I268*H268,2)</f>
        <v>0</v>
      </c>
      <c r="BL268" s="112" t="s">
        <v>350</v>
      </c>
      <c r="BM268" s="212" t="s">
        <v>351</v>
      </c>
    </row>
    <row r="269" spans="1:65" s="122" customFormat="1">
      <c r="A269" s="118"/>
      <c r="B269" s="119"/>
      <c r="C269" s="118"/>
      <c r="D269" s="214" t="s">
        <v>122</v>
      </c>
      <c r="E269" s="118"/>
      <c r="F269" s="215" t="s">
        <v>347</v>
      </c>
      <c r="G269" s="118"/>
      <c r="H269" s="118"/>
      <c r="I269" s="118"/>
      <c r="J269" s="118"/>
      <c r="K269" s="118"/>
      <c r="L269" s="119"/>
      <c r="M269" s="216"/>
      <c r="N269" s="217"/>
      <c r="O269" s="218"/>
      <c r="P269" s="218"/>
      <c r="Q269" s="218"/>
      <c r="R269" s="218"/>
      <c r="S269" s="218"/>
      <c r="T269" s="219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T269" s="112" t="s">
        <v>122</v>
      </c>
      <c r="AU269" s="112" t="s">
        <v>77</v>
      </c>
    </row>
    <row r="270" spans="1:65" s="122" customFormat="1">
      <c r="A270" s="118"/>
      <c r="B270" s="119"/>
      <c r="C270" s="118"/>
      <c r="D270" s="220" t="s">
        <v>124</v>
      </c>
      <c r="E270" s="118"/>
      <c r="F270" s="221" t="s">
        <v>352</v>
      </c>
      <c r="G270" s="118"/>
      <c r="H270" s="118"/>
      <c r="I270" s="118"/>
      <c r="J270" s="118"/>
      <c r="K270" s="118"/>
      <c r="L270" s="119"/>
      <c r="M270" s="254"/>
      <c r="N270" s="255"/>
      <c r="O270" s="256"/>
      <c r="P270" s="256"/>
      <c r="Q270" s="256"/>
      <c r="R270" s="256"/>
      <c r="S270" s="256"/>
      <c r="T270" s="257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T270" s="112" t="s">
        <v>124</v>
      </c>
      <c r="AU270" s="112" t="s">
        <v>77</v>
      </c>
    </row>
    <row r="271" spans="1:65" s="122" customFormat="1" ht="6.95" customHeight="1">
      <c r="A271" s="118"/>
      <c r="B271" s="154"/>
      <c r="C271" s="155"/>
      <c r="D271" s="155"/>
      <c r="E271" s="155"/>
      <c r="F271" s="155"/>
      <c r="G271" s="155"/>
      <c r="H271" s="155"/>
      <c r="I271" s="155"/>
      <c r="J271" s="155"/>
      <c r="K271" s="155"/>
      <c r="L271" s="119"/>
      <c r="M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</row>
  </sheetData>
  <sheetProtection algorithmName="SHA-512" hashValue="aEnfO4cONUq8z7eUN7lNtv3xkx5+lQsfx8QuoDFAkvqHWvyFiXashE9LFnEsN2+GNokOZO3ABeAGQv7fHbP13w==" saltValue="gwK9G1yWmtvuM5GYvJCrDA==" spinCount="100000" sheet="1" objects="1" scenarios="1"/>
  <autoFilter ref="C124:K270"/>
  <mergeCells count="6">
    <mergeCell ref="E117:H117"/>
    <mergeCell ref="L2:V2"/>
    <mergeCell ref="E7:H7"/>
    <mergeCell ref="E16:H16"/>
    <mergeCell ref="E25:H25"/>
    <mergeCell ref="E85:H85"/>
  </mergeCells>
  <hyperlinks>
    <hyperlink ref="F130" r:id="rId1"/>
    <hyperlink ref="F137" r:id="rId2"/>
    <hyperlink ref="F143" r:id="rId3"/>
    <hyperlink ref="F147" r:id="rId4"/>
    <hyperlink ref="F150" r:id="rId5"/>
    <hyperlink ref="F157" r:id="rId6"/>
    <hyperlink ref="F160" r:id="rId7"/>
    <hyperlink ref="F163" r:id="rId8"/>
    <hyperlink ref="F166" r:id="rId9"/>
    <hyperlink ref="F170" r:id="rId10"/>
    <hyperlink ref="F173" r:id="rId11"/>
    <hyperlink ref="F177" r:id="rId12"/>
    <hyperlink ref="F182" r:id="rId13"/>
    <hyperlink ref="F191" r:id="rId14"/>
    <hyperlink ref="F200" r:id="rId15"/>
    <hyperlink ref="F206" r:id="rId16"/>
    <hyperlink ref="F212" r:id="rId17"/>
    <hyperlink ref="F218" r:id="rId18"/>
    <hyperlink ref="F222" r:id="rId19"/>
    <hyperlink ref="F236" r:id="rId20"/>
    <hyperlink ref="F242" r:id="rId21"/>
    <hyperlink ref="F246" r:id="rId22"/>
    <hyperlink ref="F255" r:id="rId23"/>
    <hyperlink ref="F258" r:id="rId24"/>
    <hyperlink ref="F262" r:id="rId25"/>
    <hyperlink ref="F270" r:id="rId26"/>
  </hyperlinks>
  <pageMargins left="0.39374999999999999" right="0.39374999999999999" top="0.39374999999999999" bottom="0.39374999999999999" header="0" footer="0"/>
  <pageSetup paperSize="9" fitToHeight="100" orientation="portrait" blackAndWhite="1" r:id="rId27"/>
  <headerFooter>
    <oddFooter>&amp;CStrana &amp;P z &amp;N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23FBC219 - Roudnice nad L...</vt:lpstr>
      <vt:lpstr>'23FBC219 - Roudnice nad L...'!Názvy_tisku</vt:lpstr>
      <vt:lpstr>'Rekapitulace stavby'!Názvy_tisku</vt:lpstr>
      <vt:lpstr>'23FBC219 - Roudnice nad 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Bažant</dc:creator>
  <cp:lastModifiedBy>Ing. Lukáš Drahozal</cp:lastModifiedBy>
  <dcterms:created xsi:type="dcterms:W3CDTF">2023-11-07T04:13:30Z</dcterms:created>
  <dcterms:modified xsi:type="dcterms:W3CDTF">2025-06-30T10:38:50Z</dcterms:modified>
</cp:coreProperties>
</file>