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BEZP. PŘELIV CHOLINKA\PROVÁDĚČKA\VÝKAZY CHOLINKA\"/>
    </mc:Choice>
  </mc:AlternateContent>
  <xr:revisionPtr revIDLastSave="0" documentId="8_{5BBF2907-6F0E-496D-8C0B-D4F6EE9B8B4B}" xr6:coauthVersionLast="47" xr6:coauthVersionMax="47" xr10:uidLastSave="{00000000-0000-0000-0000-000000000000}"/>
  <bookViews>
    <workbookView xWindow="6660" yWindow="2595" windowWidth="11205" windowHeight="1300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 001 Naklady" sheetId="12" r:id="rId4"/>
    <sheet name="001 0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Naklady'!$1:$7</definedName>
    <definedName name="_xlnm.Print_Titles" localSheetId="4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Naklady'!$A$1:$Y$46</definedName>
    <definedName name="_xlnm.Print_Area" localSheetId="4">'001 001 Pol'!$A$1:$Y$124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19" i="1" s="1"/>
  <c r="I60" i="1"/>
  <c r="I59" i="1"/>
  <c r="I58" i="1"/>
  <c r="I57" i="1"/>
  <c r="G44" i="1"/>
  <c r="I44" i="1" s="1"/>
  <c r="F44" i="1"/>
  <c r="G43" i="1"/>
  <c r="F43" i="1"/>
  <c r="G41" i="1"/>
  <c r="F41" i="1"/>
  <c r="I41" i="1" s="1"/>
  <c r="G40" i="1"/>
  <c r="F40" i="1"/>
  <c r="G39" i="1"/>
  <c r="G45" i="1" s="1"/>
  <c r="G25" i="1" s="1"/>
  <c r="F39" i="1"/>
  <c r="G123" i="13"/>
  <c r="BA113" i="13"/>
  <c r="BA38" i="13"/>
  <c r="BA35" i="13"/>
  <c r="BA24" i="13"/>
  <c r="BA20" i="13"/>
  <c r="BA13" i="13"/>
  <c r="BA10" i="13"/>
  <c r="G9" i="13"/>
  <c r="G8" i="13" s="1"/>
  <c r="I9" i="13"/>
  <c r="K9" i="13"/>
  <c r="K8" i="13" s="1"/>
  <c r="O9" i="13"/>
  <c r="O8" i="13" s="1"/>
  <c r="Q9" i="13"/>
  <c r="Q8" i="13" s="1"/>
  <c r="V9" i="13"/>
  <c r="V8" i="13" s="1"/>
  <c r="G12" i="13"/>
  <c r="M12" i="13" s="1"/>
  <c r="I12" i="13"/>
  <c r="I8" i="13" s="1"/>
  <c r="K12" i="13"/>
  <c r="O12" i="13"/>
  <c r="Q12" i="13"/>
  <c r="V12" i="13"/>
  <c r="G17" i="13"/>
  <c r="M17" i="13" s="1"/>
  <c r="I17" i="13"/>
  <c r="K17" i="13"/>
  <c r="O17" i="13"/>
  <c r="Q17" i="13"/>
  <c r="V17" i="13"/>
  <c r="G19" i="13"/>
  <c r="I19" i="13"/>
  <c r="K19" i="13"/>
  <c r="M19" i="13"/>
  <c r="O19" i="13"/>
  <c r="Q19" i="13"/>
  <c r="V19" i="13"/>
  <c r="G23" i="13"/>
  <c r="I23" i="13"/>
  <c r="K23" i="13"/>
  <c r="M23" i="13"/>
  <c r="O23" i="13"/>
  <c r="Q23" i="13"/>
  <c r="V23" i="13"/>
  <c r="G26" i="13"/>
  <c r="I26" i="13"/>
  <c r="K26" i="13"/>
  <c r="M26" i="13"/>
  <c r="O26" i="13"/>
  <c r="Q26" i="13"/>
  <c r="V26" i="13"/>
  <c r="G30" i="13"/>
  <c r="M30" i="13" s="1"/>
  <c r="I30" i="13"/>
  <c r="K30" i="13"/>
  <c r="O30" i="13"/>
  <c r="Q30" i="13"/>
  <c r="V30" i="13"/>
  <c r="G34" i="13"/>
  <c r="M34" i="13" s="1"/>
  <c r="I34" i="13"/>
  <c r="K34" i="13"/>
  <c r="O34" i="13"/>
  <c r="Q34" i="13"/>
  <c r="V34" i="13"/>
  <c r="G37" i="13"/>
  <c r="M37" i="13" s="1"/>
  <c r="I37" i="13"/>
  <c r="K37" i="13"/>
  <c r="O37" i="13"/>
  <c r="Q37" i="13"/>
  <c r="V37" i="13"/>
  <c r="G41" i="13"/>
  <c r="I41" i="13"/>
  <c r="K41" i="13"/>
  <c r="M41" i="13"/>
  <c r="O41" i="13"/>
  <c r="Q41" i="13"/>
  <c r="V41" i="13"/>
  <c r="G43" i="13"/>
  <c r="I43" i="13"/>
  <c r="K43" i="13"/>
  <c r="M43" i="13"/>
  <c r="O43" i="13"/>
  <c r="Q43" i="13"/>
  <c r="V43" i="13"/>
  <c r="G48" i="13"/>
  <c r="I48" i="13"/>
  <c r="K48" i="13"/>
  <c r="M48" i="13"/>
  <c r="O48" i="13"/>
  <c r="Q48" i="13"/>
  <c r="V48" i="13"/>
  <c r="G52" i="13"/>
  <c r="M52" i="13" s="1"/>
  <c r="I52" i="13"/>
  <c r="K52" i="13"/>
  <c r="O52" i="13"/>
  <c r="Q52" i="13"/>
  <c r="V52" i="13"/>
  <c r="G56" i="13"/>
  <c r="M56" i="13" s="1"/>
  <c r="I56" i="13"/>
  <c r="K56" i="13"/>
  <c r="O56" i="13"/>
  <c r="Q56" i="13"/>
  <c r="V56" i="13"/>
  <c r="G59" i="13"/>
  <c r="M59" i="13" s="1"/>
  <c r="I59" i="13"/>
  <c r="K59" i="13"/>
  <c r="O59" i="13"/>
  <c r="Q59" i="13"/>
  <c r="V59" i="13"/>
  <c r="G63" i="13"/>
  <c r="I63" i="13"/>
  <c r="K63" i="13"/>
  <c r="M63" i="13"/>
  <c r="O63" i="13"/>
  <c r="Q63" i="13"/>
  <c r="V63" i="13"/>
  <c r="G67" i="13"/>
  <c r="I67" i="13"/>
  <c r="K67" i="13"/>
  <c r="M67" i="13"/>
  <c r="O67" i="13"/>
  <c r="Q67" i="13"/>
  <c r="V67" i="13"/>
  <c r="G71" i="13"/>
  <c r="I71" i="13"/>
  <c r="K71" i="13"/>
  <c r="M71" i="13"/>
  <c r="O71" i="13"/>
  <c r="Q71" i="13"/>
  <c r="V71" i="13"/>
  <c r="G76" i="13"/>
  <c r="M76" i="13" s="1"/>
  <c r="I76" i="13"/>
  <c r="K76" i="13"/>
  <c r="O76" i="13"/>
  <c r="Q76" i="13"/>
  <c r="V76" i="13"/>
  <c r="G85" i="13"/>
  <c r="M85" i="13" s="1"/>
  <c r="I85" i="13"/>
  <c r="K85" i="13"/>
  <c r="O85" i="13"/>
  <c r="Q85" i="13"/>
  <c r="V85" i="13"/>
  <c r="G88" i="13"/>
  <c r="M88" i="13" s="1"/>
  <c r="I88" i="13"/>
  <c r="K88" i="13"/>
  <c r="O88" i="13"/>
  <c r="Q88" i="13"/>
  <c r="V88" i="13"/>
  <c r="Q95" i="13"/>
  <c r="G96" i="13"/>
  <c r="G95" i="13" s="1"/>
  <c r="I96" i="13"/>
  <c r="I95" i="13" s="1"/>
  <c r="K96" i="13"/>
  <c r="K95" i="13" s="1"/>
  <c r="M96" i="13"/>
  <c r="M95" i="13" s="1"/>
  <c r="O96" i="13"/>
  <c r="O95" i="13" s="1"/>
  <c r="Q96" i="13"/>
  <c r="V96" i="13"/>
  <c r="V95" i="13" s="1"/>
  <c r="G100" i="13"/>
  <c r="I100" i="13"/>
  <c r="K100" i="13"/>
  <c r="M100" i="13"/>
  <c r="O100" i="13"/>
  <c r="Q100" i="13"/>
  <c r="V100" i="13"/>
  <c r="G105" i="13"/>
  <c r="M105" i="13" s="1"/>
  <c r="I105" i="13"/>
  <c r="K105" i="13"/>
  <c r="O105" i="13"/>
  <c r="Q105" i="13"/>
  <c r="V105" i="13"/>
  <c r="I108" i="13"/>
  <c r="G109" i="13"/>
  <c r="M109" i="13" s="1"/>
  <c r="M108" i="13" s="1"/>
  <c r="I109" i="13"/>
  <c r="K109" i="13"/>
  <c r="K108" i="13" s="1"/>
  <c r="O109" i="13"/>
  <c r="O108" i="13" s="1"/>
  <c r="Q109" i="13"/>
  <c r="Q108" i="13" s="1"/>
  <c r="V109" i="13"/>
  <c r="V108" i="13" s="1"/>
  <c r="G112" i="13"/>
  <c r="I112" i="13"/>
  <c r="K112" i="13"/>
  <c r="M112" i="13"/>
  <c r="O112" i="13"/>
  <c r="Q112" i="13"/>
  <c r="V112" i="13"/>
  <c r="G115" i="13"/>
  <c r="I115" i="13"/>
  <c r="K115" i="13"/>
  <c r="M115" i="13"/>
  <c r="O115" i="13"/>
  <c r="Q115" i="13"/>
  <c r="V115" i="13"/>
  <c r="G119" i="13"/>
  <c r="G118" i="13" s="1"/>
  <c r="I119" i="13"/>
  <c r="I118" i="13" s="1"/>
  <c r="K119" i="13"/>
  <c r="K118" i="13" s="1"/>
  <c r="O119" i="13"/>
  <c r="O118" i="13" s="1"/>
  <c r="Q119" i="13"/>
  <c r="Q118" i="13" s="1"/>
  <c r="V119" i="13"/>
  <c r="V118" i="13" s="1"/>
  <c r="AE123" i="13"/>
  <c r="AF123" i="13"/>
  <c r="G45" i="12"/>
  <c r="BA41" i="12"/>
  <c r="BA38" i="12"/>
  <c r="BA35" i="12"/>
  <c r="BA32" i="12"/>
  <c r="BA14" i="12"/>
  <c r="BA11" i="12"/>
  <c r="G9" i="12"/>
  <c r="M9" i="12" s="1"/>
  <c r="I9" i="12"/>
  <c r="I8" i="12" s="1"/>
  <c r="K9" i="12"/>
  <c r="O9" i="12"/>
  <c r="O8" i="12" s="1"/>
  <c r="Q9" i="12"/>
  <c r="Q8" i="12" s="1"/>
  <c r="V9" i="12"/>
  <c r="V8" i="12" s="1"/>
  <c r="G13" i="12"/>
  <c r="G8" i="12" s="1"/>
  <c r="I13" i="12"/>
  <c r="K13" i="12"/>
  <c r="O13" i="12"/>
  <c r="Q13" i="12"/>
  <c r="V13" i="12"/>
  <c r="G16" i="12"/>
  <c r="I16" i="12"/>
  <c r="K16" i="12"/>
  <c r="M16" i="12"/>
  <c r="O16" i="12"/>
  <c r="Q16" i="12"/>
  <c r="V16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K8" i="12" s="1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30" i="12"/>
  <c r="Q30" i="12"/>
  <c r="V30" i="12"/>
  <c r="G31" i="12"/>
  <c r="I31" i="12"/>
  <c r="I30" i="12" s="1"/>
  <c r="K31" i="12"/>
  <c r="K30" i="12" s="1"/>
  <c r="M31" i="12"/>
  <c r="O31" i="12"/>
  <c r="O30" i="12" s="1"/>
  <c r="Q31" i="12"/>
  <c r="V31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AE45" i="12"/>
  <c r="AF45" i="12"/>
  <c r="I20" i="1"/>
  <c r="I18" i="1"/>
  <c r="I17" i="1"/>
  <c r="F45" i="1"/>
  <c r="G23" i="1" s="1"/>
  <c r="H45" i="1"/>
  <c r="I43" i="1"/>
  <c r="I40" i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I63" i="1"/>
  <c r="J62" i="1" s="1"/>
  <c r="I39" i="1"/>
  <c r="I45" i="1" s="1"/>
  <c r="J43" i="1" s="1"/>
  <c r="A27" i="1"/>
  <c r="G108" i="13"/>
  <c r="M119" i="13"/>
  <c r="M118" i="13" s="1"/>
  <c r="M9" i="13"/>
  <c r="M8" i="13" s="1"/>
  <c r="M30" i="12"/>
  <c r="M13" i="12"/>
  <c r="M8" i="12" s="1"/>
  <c r="J59" i="1" l="1"/>
  <c r="J61" i="1"/>
  <c r="J58" i="1"/>
  <c r="J60" i="1"/>
  <c r="J57" i="1"/>
  <c r="J39" i="1"/>
  <c r="J45" i="1" s="1"/>
  <c r="J44" i="1"/>
  <c r="J40" i="1"/>
  <c r="J41" i="1"/>
  <c r="G28" i="1"/>
  <c r="G27" i="1" s="1"/>
  <c r="G29" i="1" s="1"/>
  <c r="A28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596F9653-49BE-43E8-B628-E405D4FB095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82D05D4-B168-4855-8C9A-F9F8D18136A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179A6797-40D0-4876-A62E-2D20BA4C73B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D2423D2-06AB-4BA1-93FF-ADCD16C7E95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<sst xmlns="http://schemas.openxmlformats.org/spreadsheetml/2006/main" count="726" uniqueCount="273">
  <si>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</si>
  <si>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</si>
  <si>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</si>
  <si>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</si>
  <si>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</si>
  <si>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</si>
  <si>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</si>
  <si>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</si>
  <si>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</si>
  <si>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</si>
  <si>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</si>
  <si>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</si>
  <si>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</si>
  <si>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</si>
  <si>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</si>
  <si>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</si>
  <si>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</si>
  <si>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</si>
  <si>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</si>
  <si>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</si>
  <si>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</si>
  <si>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</si>
  <si>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</si>
  <si>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</si>
  <si>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</si>
  <si>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</si>
  <si>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</si>
  <si>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</si>
  <si>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</si>
  <si>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</si>
  <si>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</si>
  <si>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</si>
  <si>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</si>
  <si>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</si>
  <si>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</si>
  <si>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</si>
  <si>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</si>
  <si>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</si>
  <si>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</si>
  <si>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</si>
  <si>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</si>
  <si>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</si>
  <si>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</si>
  <si>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25012</t>
  </si>
  <si>
    <t>Hráz Cholinky, Horka n/M, ř.km 0,800-0,900 - oprava bezpečnostního přelivu hráze</t>
  </si>
  <si>
    <t>Stavba</t>
  </si>
  <si>
    <t>Ostatní a vedlejší náklady</t>
  </si>
  <si>
    <t>001</t>
  </si>
  <si>
    <t>Stavební objekt</t>
  </si>
  <si>
    <t>Stavebně technické řešení</t>
  </si>
  <si>
    <t>Celkem za stavbu</t>
  </si>
  <si>
    <t>CZK</t>
  </si>
  <si>
    <t>#POPS</t>
  </si>
  <si>
    <t>Popis stavby: 25012 - Hráz Cholinky, Horka n/M, ř.km 0,800-0,900 - oprava bezpečnostního přelivu hráze</t>
  </si>
  <si>
    <t>#POPO</t>
  </si>
  <si>
    <t>Popis objektu: 000 - Ostatní a vedlejší náklady</t>
  </si>
  <si>
    <t>#POPR</t>
  </si>
  <si>
    <t>Popis rozpočtu: 001 - Ostatní a vedlejší náklady</t>
  </si>
  <si>
    <t>Popis objektu: 001 - Hráz Cholinky, Horka n/M, ř.km 0,800-0,900 - oprava bezpečnostního přelivu hráze</t>
  </si>
  <si>
    <t>Popis rozpočtu: 001 - Stavebně technické řešení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</si>
  <si>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</si>
  <si>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</si>
  <si>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</si>
  <si>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</si>
  <si>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</si>
  <si>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</si>
  <si>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</si>
  <si>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</si>
  <si>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99</t>
  </si>
  <si>
    <t>Staveništní přesun hmot</t>
  </si>
  <si>
    <t>VN</t>
  </si>
  <si>
    <t>ON</t>
  </si>
  <si>
    <t>Soupis vedlejších a ostatních nákladů</t>
  </si>
  <si>
    <t>#TypZaznamu#</t>
  </si>
  <si>
    <t>STA</t>
  </si>
  <si>
    <t>000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</si>
  <si>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</si>
  <si>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</si>
  <si>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</si>
  <si>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</si>
  <si>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</si>
  <si>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</si>
  <si>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</si>
  <si>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</si>
  <si>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</si>
  <si>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</si>
  <si>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</si>
  <si>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</si>
  <si>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</si>
  <si>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</si>
  <si>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</si>
  <si>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</si>
  <si>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</si>
  <si>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</si>
  <si>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</si>
  <si>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</si>
  <si>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</si>
  <si>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</si>
  <si>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</si>
  <si>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</si>
  <si>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</si>
  <si>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</si>
  <si>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</si>
  <si>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005111020R</t>
  </si>
  <si>
    <t>Vytyčení stavby</t>
  </si>
  <si>
    <t>Soubor</t>
  </si>
  <si>
    <t>RTS 25/ I</t>
  </si>
  <si>
    <t>Indiv</t>
  </si>
  <si>
    <t>VRN</t>
  </si>
  <si>
    <t>Běžná</t>
  </si>
  <si>
    <t>POL99_2</t>
  </si>
  <si>
    <t>POP</t>
  </si>
  <si>
    <t>Vyhotovení protokolu o vytyčení stavby se seznamem souřadnic vytyčených bodů a jejich polohopisnými (S-JTSK) a výškopisnými (Bpv) hodnotami.</t>
  </si>
  <si>
    <t>SPU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</si>
  <si>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</si>
  <si>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</si>
  <si>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</si>
  <si>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</si>
  <si>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</si>
  <si>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staveniště.</t>
  </si>
  <si>
    <t>VN2</t>
  </si>
  <si>
    <t>Zpracování povodňového a havarijního plánu</t>
  </si>
  <si>
    <t>soubor</t>
  </si>
  <si>
    <t>Vlastní</t>
  </si>
  <si>
    <t>POL99_8</t>
  </si>
  <si>
    <t>VN3</t>
  </si>
  <si>
    <t>Zajištění plnění povinností dle zákona č. 309_2006 Sb.</t>
  </si>
  <si>
    <t>sobor</t>
  </si>
  <si>
    <t>VN4</t>
  </si>
  <si>
    <t>Náhrada za škodu na polních kulturách</t>
  </si>
  <si>
    <t>VN5</t>
  </si>
  <si>
    <t>Biodozor</t>
  </si>
  <si>
    <t>VN6</t>
  </si>
  <si>
    <t>Uvedení stavbou dotčených pozemků  a komunikací  do původního stavu a jejich protokolární předání, zpět vlastníkům</t>
  </si>
  <si>
    <t>včetně ozby a vláční dotčených pozemků</t>
  </si>
  <si>
    <t>005211040R</t>
  </si>
  <si>
    <t xml:space="preserve">Užívání veřejných ploch a prostranství  </t>
  </si>
  <si>
    <t>POL99_0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</si>
  <si>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</si>
  <si>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</si>
  <si>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</si>
  <si>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</si>
  <si>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</si>
  <si>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</si>
  <si>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</si>
  <si>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</si>
  <si>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</si>
  <si>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- náklady na provedení skutečného zaměření stavby v rozsahu nezbytném pro zápis změny do katastru nemovitostí, vyhotovení geometrického plánu</t>
  </si>
  <si>
    <t>- náklady za zveřejnění dat v digitální technické mapě.</t>
  </si>
  <si>
    <t>SUM</t>
  </si>
  <si>
    <t>Geodetické zaměření rohů stavby, stabilizace bodů a sestavení laviček.</t>
  </si>
  <si>
    <t>END</t>
  </si>
  <si>
    <t>Položkový soupis prací a dodávek</t>
  </si>
  <si>
    <t>111201101R00</t>
  </si>
  <si>
    <t>Odstranění křovin a stromů o průměru do 10 cm při celkové ploše do 1 000 m2</t>
  </si>
  <si>
    <t>m2</t>
  </si>
  <si>
    <t>800-1</t>
  </si>
  <si>
    <t>Práce</t>
  </si>
  <si>
    <t>POL1_</t>
  </si>
  <si>
    <t>s odstraněním kořenů a s případným nutným odklizením křovin a stromů na hromady na vzdálenost do 50 m nebo s naložením na dopravní prostředek, do sklonu terénu 1 : 5,</t>
  </si>
  <si>
    <t>SPI</t>
  </si>
  <si>
    <t>111301111R00</t>
  </si>
  <si>
    <t>Sejmutí drnu sejmutí drnu tl. do 100 mm s nařezáním, vyrýpnutím, zvednutím, přemístěním a složením na vzdálenost do 50 m nebo s naložením na dopravní prostředek</t>
  </si>
  <si>
    <t>823-1</t>
  </si>
  <si>
    <t>tl. do 10 cm s nařezáním, vyrýpnutím, zvednutím, přemístěním a složením na vzdálenost do 50 m nebo s naložením na dopravní prostředek,</t>
  </si>
  <si>
    <t>rovina : 590</t>
  </si>
  <si>
    <t>VV</t>
  </si>
  <si>
    <t>svahy : 773*1,12</t>
  </si>
  <si>
    <t>113107620R00</t>
  </si>
  <si>
    <t>Odstranění podkladů nebo krytů z kameniva hrubého drceného, v ploše jednotlivě nad 50 m2, tloušťka vrstvy 200 mm</t>
  </si>
  <si>
    <t>822-1</t>
  </si>
  <si>
    <t>114203104R00</t>
  </si>
  <si>
    <t>Rozebrání dlažeb a záhozů záhozů, rovnanin a sostřeďovacích staveb  provedených na sucho</t>
  </si>
  <si>
    <t>m3</t>
  </si>
  <si>
    <t>z lomového kamene nebo betonových tvárnic a záhozů. S naložením na dopravní prostředek, nebo uložení na vzdálenost do 3 m za břehovou čáru.</t>
  </si>
  <si>
    <t>rozebrání stávající rovnaniny : 0,5*(4,1+3,75)*150+5*10*0,4</t>
  </si>
  <si>
    <t>114203201R00</t>
  </si>
  <si>
    <t>Očištění kamene nebo tvárnic od hlíny nebo písku</t>
  </si>
  <si>
    <t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t>
  </si>
  <si>
    <t>122201101R00</t>
  </si>
  <si>
    <t>Odkopávky a  prokopávky nezapažené v hornině 3  do 100 m3</t>
  </si>
  <si>
    <t>s přehozením výkopku na vzdálenost do 3 m nebo s naložením na dopravní prostředek,</t>
  </si>
  <si>
    <t>výkop ozubu : 44,17</t>
  </si>
  <si>
    <t>122201109R00</t>
  </si>
  <si>
    <t>Odkopávky a  prokopávky nezapažené v hornině 3  příplatek k cenám za lepivost horniny</t>
  </si>
  <si>
    <t>44,17*0,2</t>
  </si>
  <si>
    <t>131201111R00</t>
  </si>
  <si>
    <t>Hloubení nezapažených jam a zářezů do 100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</si>
  <si>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</si>
  <si>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131201119R00</t>
  </si>
  <si>
    <t xml:space="preserve">Hloubení nezapažených jam a zářezů příplatek za lepivost, v hornině 3,  </t>
  </si>
  <si>
    <t>44,62*0,2</t>
  </si>
  <si>
    <t>162702199R00</t>
  </si>
  <si>
    <t>Poplatek za skládku drnu</t>
  </si>
  <si>
    <t>171101102R00</t>
  </si>
  <si>
    <t>Uložení sypaniny do násypů zhutněných s uzavřením povrchu násypu z hornin soudržných s předepsanou mírou zhutnění v procentech výsledků zkoušek Proctor-Standard                 na 96 % PS</t>
  </si>
  <si>
    <t>s rozprostřením sypaniny ve vrstvách a s hrubým urovnáním,</t>
  </si>
  <si>
    <t>- včetně hutnění základové spáry</t>
  </si>
  <si>
    <t>- hutnění po vrstvách tloušťky max. 0,2m po zhutnění</t>
  </si>
  <si>
    <t>181006113R00</t>
  </si>
  <si>
    <t>Rozprostření zemin schopných zúrodnění sklon svahu do 1:5, tloušťka přes 150 do 200 mm</t>
  </si>
  <si>
    <t>823-2</t>
  </si>
  <si>
    <t>v rovině a ve sklonu do 1:5 ve sklonu přes 1:5</t>
  </si>
  <si>
    <t>5*10</t>
  </si>
  <si>
    <t>181006123R00</t>
  </si>
  <si>
    <t>Rozprostření zemin schopných zúrodnění sklon svahu přes 1:5, tloušťka přes 150 do 200 mm</t>
  </si>
  <si>
    <t>181201102R00</t>
  </si>
  <si>
    <t>Úprava pláně v násypech v hornině 1 až 4, se zhutněním</t>
  </si>
  <si>
    <t>vyrovnání výškových rozdílů, plochy vodorovné a plochy do sklonu 1 : 5,</t>
  </si>
  <si>
    <t>6*150</t>
  </si>
  <si>
    <t>182201101R00</t>
  </si>
  <si>
    <t>Svahování násypů bez rozlišení horniny</t>
  </si>
  <si>
    <t>trvalých svahů do projektovaných profilů s potřebným přemístěním výkopku při svahování v násypech,</t>
  </si>
  <si>
    <t>773*1,12</t>
  </si>
  <si>
    <t>183405211R00</t>
  </si>
  <si>
    <t xml:space="preserve">Výsev trávníku hydroosevem výsev na ornici,  </t>
  </si>
  <si>
    <t>Včetně hmot potřebných k provedení hydroosevu, s výjimkou travního semene.</t>
  </si>
  <si>
    <t>865,76+50</t>
  </si>
  <si>
    <t>111251119RR1</t>
  </si>
  <si>
    <t>Drcení křovin a ořezaných větví průměru 1-10 cm</t>
  </si>
  <si>
    <t>soubor = likvidace větví s pokácených stromů a odstraněných křovin drcením v rámci celé stavby</t>
  </si>
  <si>
    <t>- včetně přesunu větví a keřů z místa kácení a odstranění k místu drcení</t>
  </si>
  <si>
    <t>- odvoz štěpky k likvidaci</t>
  </si>
  <si>
    <t>162-R-2</t>
  </si>
  <si>
    <t>Nákup zeminy</t>
  </si>
  <si>
    <t>Výběr zemníku je věcí dodavatele stavby</t>
  </si>
  <si>
    <t>Položka obsahuje:</t>
  </si>
  <si>
    <t>- nákup zeminy</t>
  </si>
  <si>
    <t>- zajištění rozborů s potvrzením o vhodnosti do konstrukce homegenních hrází</t>
  </si>
  <si>
    <t>- dvoz zeminy na místo určení se složením</t>
  </si>
  <si>
    <t>zemina do tělesa hráze : 221,33-44,17-44,62</t>
  </si>
  <si>
    <t>zúrodnění schopná zemina - konečná úprava svahů a plání : 865,76*0,2+5*10*0,2</t>
  </si>
  <si>
    <t>00572460R</t>
  </si>
  <si>
    <t>směs travní technická</t>
  </si>
  <si>
    <t>kg</t>
  </si>
  <si>
    <t>SPCM</t>
  </si>
  <si>
    <t>Specifikace</t>
  </si>
  <si>
    <t>POL3_</t>
  </si>
  <si>
    <t>(865,76+50)*0,03</t>
  </si>
  <si>
    <t>162-R-1</t>
  </si>
  <si>
    <t>Vodorovné přemístění drnu na skládku</t>
  </si>
  <si>
    <t>R-položka</t>
  </si>
  <si>
    <t>POL12_1</t>
  </si>
  <si>
    <t>Položka obsahuje</t>
  </si>
  <si>
    <t>- odvoz drnu na skládku (výběr skládky je věcí dodavatele stavby)</t>
  </si>
  <si>
    <t>- likvidace na skládce (likvidace drnu na skládce)</t>
  </si>
  <si>
    <t>- možné skládkování: Skládka odpadu Hradčany, Skládka Jelení kopec Hranice)</t>
  </si>
  <si>
    <t>1455,76*0,1</t>
  </si>
  <si>
    <t>463212111R00</t>
  </si>
  <si>
    <t xml:space="preserve">Rovnanina z lomového kamene vvyklínování spár a dutin úlomky kamene,  </t>
  </si>
  <si>
    <t>832-1</t>
  </si>
  <si>
    <t>upraveného, tříděného, jakékoliv tloušťky rovnaniny</t>
  </si>
  <si>
    <t>608,75*0,25</t>
  </si>
  <si>
    <t>463212191R00</t>
  </si>
  <si>
    <t>Rovnanina z lomového kamene  , příplatek za vypracování líce rovnaniny z lomového kameniva</t>
  </si>
  <si>
    <t>463212111RR1</t>
  </si>
  <si>
    <t>Rovnanina z lom.kamene s vyklínováním spár úlomky - pouze zřízení</t>
  </si>
  <si>
    <t>608,75*0,75</t>
  </si>
  <si>
    <t>564851111R00</t>
  </si>
  <si>
    <t>Podklad ze štěrkodrti s rozprostřením a zhutněním frakce 0-63 mm, tloušťka po zhutnění 150 mm</t>
  </si>
  <si>
    <t>540*0,50</t>
  </si>
  <si>
    <t>566301111R00</t>
  </si>
  <si>
    <t>Úprava dosavadního krytu z kameniva drceného v množství přes 0,04 do 0,06 m3/m2</t>
  </si>
  <si>
    <t>jako podklad pro nový kryt, s vyrovnáním profilu v příčném i podélném směru, s vlhčením a zhutněním, s doplněním kamenivem drceným, jeho rozprostřením a zhutněním</t>
  </si>
  <si>
    <t>564851111RR1</t>
  </si>
  <si>
    <t>Podklad ze štěrkodrti po zhutnění tloušťky 15 cm - poze zřízení</t>
  </si>
  <si>
    <t>540*0,5</t>
  </si>
  <si>
    <t>998332011R00</t>
  </si>
  <si>
    <t xml:space="preserve">Přesun hmot pro úpravy toků, hráze rybniční přesun hmot pro úpravy toků a kanály délky do 7000 m, hráze ochranné, rybniční a ostatní,  </t>
  </si>
  <si>
    <t>t</t>
  </si>
  <si>
    <t>Přesun hmot</t>
  </si>
  <si>
    <t>POL7_</t>
  </si>
  <si>
    <t>ochranné a kanály délky do 7 000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</si>
</sst>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KFYiVmpsPM+49CITdtpnkHuzsdIGu8WYWtZ+LMNA6nwyzs5SrjpUc9glNXQFd+/zErTW6GVVZan+DwBnqj8+dA==" saltValue="HniSTYTELWE+tUfl0JTRK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4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SUMIF(F57:F62,A16,I57:I62)+SUMIF(F57:F62,"PSU",I57:I62)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SUMIF(F57:F62,A17,I57:I62)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SUMIF(F57:F62,A18,I57:I62)</f>
        <v>0</v>
      </c>
      <c r="J18" s="85"/>
    </row>
    <row r="19" spans="1:10" ht="23.25" customHeight="1" x14ac:dyDescent="0.2">
      <c r="A19" s="197" t="s">
        <v>70</v>
      </c>
      <c r="B19" s="38" t="s">
        <v>27</v>
      </c>
      <c r="C19" s="62"/>
      <c r="D19" s="63"/>
      <c r="E19" s="83"/>
      <c r="F19" s="84"/>
      <c r="G19" s="83"/>
      <c r="H19" s="84"/>
      <c r="I19" s="83">
        <f>SUMIF(F57:F62,A19,I57:I62)</f>
        <v>0</v>
      </c>
      <c r="J19" s="85"/>
    </row>
    <row r="20" spans="1:10" ht="23.25" customHeight="1" x14ac:dyDescent="0.2">
      <c r="A20" s="197" t="s">
        <v>71</v>
      </c>
      <c r="B20" s="38" t="s">
        <v>28</v>
      </c>
      <c r="C20" s="62"/>
      <c r="D20" s="63"/>
      <c r="E20" s="83"/>
      <c r="F20" s="84"/>
      <c r="G20" s="83"/>
      <c r="H20" s="84"/>
      <c r="I20" s="83">
        <f>SUMIF(F57:F62,A20,I57:I62)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45</v>
      </c>
      <c r="C39" s="146"/>
      <c r="D39" s="146"/>
      <c r="E39" s="146"/>
      <c r="F39" s="147">
        <f>'000 001 Naklady'!AE45+'001 001 Pol'!AE123</f>
        <v>0</v>
      </c>
      <c r="G39" s="148">
        <f>'000 001 Naklady'!AF45+'001 001 Pol'!AF123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4">
        <v>2</v>
      </c>
      <c r="B40" s="152"/>
      <c r="C40" s="153" t="s">
        <v>46</v>
      </c>
      <c r="D40" s="153"/>
      <c r="E40" s="153"/>
      <c r="F40" s="154">
        <f>'000 001 Naklady'!AE45</f>
        <v>0</v>
      </c>
      <c r="G40" s="155">
        <f>'000 001 Naklady'!AF45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4">
        <v>3</v>
      </c>
      <c r="B41" s="158" t="s">
        <v>47</v>
      </c>
      <c r="C41" s="146" t="s">
        <v>46</v>
      </c>
      <c r="D41" s="146"/>
      <c r="E41" s="146"/>
      <c r="F41" s="159">
        <f>'000 001 Naklady'!AE45</f>
        <v>0</v>
      </c>
      <c r="G41" s="149">
        <f>'000 001 Naklady'!AF45</f>
        <v>0</v>
      </c>
      <c r="H41" s="149"/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4">
        <v>2</v>
      </c>
      <c r="B42" s="152"/>
      <c r="C42" s="153" t="s">
        <v>48</v>
      </c>
      <c r="D42" s="153"/>
      <c r="E42" s="153"/>
      <c r="F42" s="154"/>
      <c r="G42" s="155"/>
      <c r="H42" s="155"/>
      <c r="I42" s="156"/>
      <c r="J42" s="157"/>
    </row>
    <row r="43" spans="1:10" ht="25.5" customHeight="1" x14ac:dyDescent="0.2">
      <c r="A43" s="134">
        <v>2</v>
      </c>
      <c r="B43" s="152" t="s">
        <v>47</v>
      </c>
      <c r="C43" s="153" t="s">
        <v>44</v>
      </c>
      <c r="D43" s="153"/>
      <c r="E43" s="153"/>
      <c r="F43" s="154">
        <f>'001 001 Pol'!AE123</f>
        <v>0</v>
      </c>
      <c r="G43" s="155">
        <f>'001 001 Pol'!AF123</f>
        <v>0</v>
      </c>
      <c r="H43" s="155"/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4">
        <v>3</v>
      </c>
      <c r="B44" s="158" t="s">
        <v>47</v>
      </c>
      <c r="C44" s="146" t="s">
        <v>49</v>
      </c>
      <c r="D44" s="146"/>
      <c r="E44" s="146"/>
      <c r="F44" s="159">
        <f>'001 001 Pol'!AE123</f>
        <v>0</v>
      </c>
      <c r="G44" s="149">
        <f>'001 001 Pol'!AF123</f>
        <v>0</v>
      </c>
      <c r="H44" s="149"/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4"/>
      <c r="B45" s="160" t="s">
        <v>50</v>
      </c>
      <c r="C45" s="161"/>
      <c r="D45" s="161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">
      <c r="A47" t="s">
        <v>52</v>
      </c>
      <c r="B47" t="s">
        <v>53</v>
      </c>
    </row>
    <row r="48" spans="1:10" x14ac:dyDescent="0.2">
      <c r="A48" t="s">
        <v>54</v>
      </c>
      <c r="B48" t="s">
        <v>55</v>
      </c>
    </row>
    <row r="49" spans="1:10" x14ac:dyDescent="0.2">
      <c r="A49" t="s">
        <v>56</v>
      </c>
      <c r="B49" t="s">
        <v>57</v>
      </c>
    </row>
    <row r="50" spans="1:10" x14ac:dyDescent="0.2">
      <c r="A50" t="s">
        <v>54</v>
      </c>
      <c r="B50" t="s">
        <v>58</v>
      </c>
    </row>
    <row r="51" spans="1:10" x14ac:dyDescent="0.2">
      <c r="A51" t="s">
        <v>56</v>
      </c>
      <c r="B51" t="s">
        <v>59</v>
      </c>
    </row>
    <row r="54" spans="1:10" ht="15.75" x14ac:dyDescent="0.25">
      <c r="B54" s="176" t="s">
        <v>60</v>
      </c>
    </row>
    <row r="56" spans="1:10" ht="25.5" customHeight="1" x14ac:dyDescent="0.2">
      <c r="A56" s="178"/>
      <c r="B56" s="181" t="s">
        <v>17</v>
      </c>
      <c r="C56" s="181" t="s">
        <v>5</v>
      </c>
      <c r="D56" s="182"/>
      <c r="E56" s="182"/>
      <c r="F56" s="183" t="s">
        <v>61</v>
      </c>
      <c r="G56" s="183"/>
      <c r="H56" s="183"/>
      <c r="I56" s="183" t="s">
        <v>29</v>
      </c>
      <c r="J56" s="183" t="s">
        <v>0</v>
      </c>
    </row>
    <row r="57" spans="1:10" ht="36.75" customHeight="1" x14ac:dyDescent="0.2">
      <c r="A57" s="179"/>
      <c r="B57" s="184" t="s">
        <v>62</v>
      </c>
      <c r="C57" s="185" t="s">
        <v>63</v>
      </c>
      <c r="D57" s="186"/>
      <c r="E57" s="186"/>
      <c r="F57" s="193" t="s">
        <v>24</v>
      </c>
      <c r="G57" s="194"/>
      <c r="H57" s="194"/>
      <c r="I57" s="194">
        <f>'001 001 Pol'!G8</f>
        <v>0</v>
      </c>
      <c r="J57" s="190" t="str">
        <f>IF(I63=0,"",I57/I63*100)</f>
        <v/>
      </c>
    </row>
    <row r="58" spans="1:10" ht="36.75" customHeight="1" x14ac:dyDescent="0.2">
      <c r="A58" s="179"/>
      <c r="B58" s="184" t="s">
        <v>64</v>
      </c>
      <c r="C58" s="185" t="s">
        <v>65</v>
      </c>
      <c r="D58" s="186"/>
      <c r="E58" s="186"/>
      <c r="F58" s="193" t="s">
        <v>24</v>
      </c>
      <c r="G58" s="194"/>
      <c r="H58" s="194"/>
      <c r="I58" s="194">
        <f>'001 001 Pol'!G95</f>
        <v>0</v>
      </c>
      <c r="J58" s="190" t="str">
        <f>IF(I63=0,"",I58/I63*100)</f>
        <v/>
      </c>
    </row>
    <row r="59" spans="1:10" ht="36.75" customHeight="1" x14ac:dyDescent="0.2">
      <c r="A59" s="179"/>
      <c r="B59" s="184" t="s">
        <v>66</v>
      </c>
      <c r="C59" s="185" t="s">
        <v>67</v>
      </c>
      <c r="D59" s="186"/>
      <c r="E59" s="186"/>
      <c r="F59" s="193" t="s">
        <v>24</v>
      </c>
      <c r="G59" s="194"/>
      <c r="H59" s="194"/>
      <c r="I59" s="194">
        <f>'001 001 Pol'!G108</f>
        <v>0</v>
      </c>
      <c r="J59" s="190" t="str">
        <f>IF(I63=0,"",I59/I63*100)</f>
        <v/>
      </c>
    </row>
    <row r="60" spans="1:10" ht="36.75" customHeight="1" x14ac:dyDescent="0.2">
      <c r="A60" s="179"/>
      <c r="B60" s="184" t="s">
        <v>68</v>
      </c>
      <c r="C60" s="185" t="s">
        <v>69</v>
      </c>
      <c r="D60" s="186"/>
      <c r="E60" s="186"/>
      <c r="F60" s="193" t="s">
        <v>24</v>
      </c>
      <c r="G60" s="194"/>
      <c r="H60" s="194"/>
      <c r="I60" s="194">
        <f>'001 001 Pol'!G118</f>
        <v>0</v>
      </c>
      <c r="J60" s="190" t="str">
        <f>IF(I63=0,"",I60/I63*100)</f>
        <v/>
      </c>
    </row>
    <row r="61" spans="1:10" ht="36.75" customHeight="1" x14ac:dyDescent="0.2">
      <c r="A61" s="179"/>
      <c r="B61" s="184" t="s">
        <v>70</v>
      </c>
      <c r="C61" s="185" t="s">
        <v>27</v>
      </c>
      <c r="D61" s="186"/>
      <c r="E61" s="186"/>
      <c r="F61" s="193" t="s">
        <v>70</v>
      </c>
      <c r="G61" s="194"/>
      <c r="H61" s="194"/>
      <c r="I61" s="194">
        <f>'000 001 Naklady'!G8</f>
        <v>0</v>
      </c>
      <c r="J61" s="190" t="str">
        <f>IF(I63=0,"",I61/I63*100)</f>
        <v/>
      </c>
    </row>
    <row r="62" spans="1:10" ht="36.75" customHeight="1" x14ac:dyDescent="0.2">
      <c r="A62" s="179"/>
      <c r="B62" s="184" t="s">
        <v>71</v>
      </c>
      <c r="C62" s="185" t="s">
        <v>28</v>
      </c>
      <c r="D62" s="186"/>
      <c r="E62" s="186"/>
      <c r="F62" s="193" t="s">
        <v>71</v>
      </c>
      <c r="G62" s="194"/>
      <c r="H62" s="194"/>
      <c r="I62" s="194">
        <f>'000 001 Naklady'!G30</f>
        <v>0</v>
      </c>
      <c r="J62" s="190" t="str">
        <f>IF(I63=0,"",I62/I63*100)</f>
        <v/>
      </c>
    </row>
    <row r="63" spans="1:10" ht="25.5" customHeight="1" x14ac:dyDescent="0.2">
      <c r="A63" s="180"/>
      <c r="B63" s="187" t="s">
        <v>1</v>
      </c>
      <c r="C63" s="188"/>
      <c r="D63" s="189"/>
      <c r="E63" s="189"/>
      <c r="F63" s="195"/>
      <c r="G63" s="196"/>
      <c r="H63" s="196"/>
      <c r="I63" s="196">
        <f>SUM(I57:I62)</f>
        <v>0</v>
      </c>
      <c r="J63" s="191">
        <f>SUM(J57:J62)</f>
        <v>0</v>
      </c>
    </row>
    <row r="64" spans="1:10" x14ac:dyDescent="0.2">
      <c r="F64" s="133"/>
      <c r="G64" s="133"/>
      <c r="H64" s="133"/>
      <c r="I64" s="133"/>
      <c r="J64" s="192"/>
    </row>
    <row r="65" spans="6:10" x14ac:dyDescent="0.2">
      <c r="F65" s="133"/>
      <c r="G65" s="133"/>
      <c r="H65" s="133"/>
      <c r="I65" s="133"/>
      <c r="J65" s="192"/>
    </row>
    <row r="66" spans="6:10" x14ac:dyDescent="0.2">
      <c r="F66" s="133"/>
      <c r="G66" s="133"/>
      <c r="H66" s="133"/>
      <c r="I66" s="133"/>
      <c r="J66" s="192"/>
    </row>
  </sheetData>
  <sheetProtection algorithmName="SHA-512" hashValue="h3KJXf4O8L6iVl0BIiCqD3OVycNxj/yKr6h2AMgNiPkv0m+eVUjC6NDdFR7sGQA9cbylD9j49IZ+PNOE5KnZwA==" saltValue="KlUEmZToYb35+jkv3JP8/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61:E61"/>
    <mergeCell ref="C62:E62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yd1p8k2/+TYoFKPAXrLb01OCHtXGZXAn8VcWHTAhvEyWwB/xCIm1gizLe0cBNHB26wB1K1hQwF3j9NXu2g7UGA==" saltValue="0L/PWem5p+Lpa3zGQ26JC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4C14E-BB51-4B3A-9041-AC744B97F7D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72</v>
      </c>
      <c r="B1" s="198"/>
      <c r="C1" s="198"/>
      <c r="D1" s="198"/>
      <c r="E1" s="198"/>
      <c r="F1" s="198"/>
      <c r="G1" s="198"/>
      <c r="AG1" t="s">
        <v>73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74</v>
      </c>
    </row>
    <row r="3" spans="1:60" ht="24.95" customHeight="1" x14ac:dyDescent="0.2">
      <c r="A3" s="199" t="s">
        <v>8</v>
      </c>
      <c r="B3" s="49" t="s">
        <v>75</v>
      </c>
      <c r="C3" s="202" t="s">
        <v>46</v>
      </c>
      <c r="D3" s="200"/>
      <c r="E3" s="200"/>
      <c r="F3" s="200"/>
      <c r="G3" s="201"/>
      <c r="AC3" s="177" t="s">
        <v>76</v>
      </c>
      <c r="AG3" t="s">
        <v>77</v>
      </c>
    </row>
    <row r="4" spans="1:60" ht="24.95" customHeight="1" x14ac:dyDescent="0.2">
      <c r="A4" s="203" t="s">
        <v>9</v>
      </c>
      <c r="B4" s="204" t="s">
        <v>47</v>
      </c>
      <c r="C4" s="205" t="s">
        <v>46</v>
      </c>
      <c r="D4" s="206"/>
      <c r="E4" s="206"/>
      <c r="F4" s="206"/>
      <c r="G4" s="207"/>
      <c r="AG4" t="s">
        <v>78</v>
      </c>
    </row>
    <row r="5" spans="1:60" x14ac:dyDescent="0.2">
      <c r="D5" s="10"/>
    </row>
    <row r="6" spans="1:60" ht="38.25" x14ac:dyDescent="0.2">
      <c r="A6" s="209" t="s">
        <v>79</v>
      </c>
      <c r="B6" s="211" t="s">
        <v>80</v>
      </c>
      <c r="C6" s="211" t="s">
        <v>81</v>
      </c>
      <c r="D6" s="210" t="s">
        <v>82</v>
      </c>
      <c r="E6" s="209" t="s">
        <v>83</v>
      </c>
      <c r="F6" s="208" t="s">
        <v>84</v>
      </c>
      <c r="G6" s="209" t="s">
        <v>29</v>
      </c>
      <c r="H6" s="212" t="s">
        <v>30</v>
      </c>
      <c r="I6" s="212" t="s">
        <v>85</v>
      </c>
      <c r="J6" s="212" t="s">
        <v>31</v>
      </c>
      <c r="K6" s="212" t="s">
        <v>86</v>
      </c>
      <c r="L6" s="212" t="s">
        <v>87</v>
      </c>
      <c r="M6" s="212" t="s">
        <v>88</v>
      </c>
      <c r="N6" s="212" t="s">
        <v>89</v>
      </c>
      <c r="O6" s="212" t="s">
        <v>90</v>
      </c>
      <c r="P6" s="212" t="s">
        <v>91</v>
      </c>
      <c r="Q6" s="212" t="s">
        <v>92</v>
      </c>
      <c r="R6" s="212" t="s">
        <v>93</v>
      </c>
      <c r="S6" s="212" t="s">
        <v>94</v>
      </c>
      <c r="T6" s="212" t="s">
        <v>95</v>
      </c>
      <c r="U6" s="212" t="s">
        <v>96</v>
      </c>
      <c r="V6" s="212" t="s">
        <v>97</v>
      </c>
      <c r="W6" s="212" t="s">
        <v>98</v>
      </c>
      <c r="X6" s="212" t="s">
        <v>99</v>
      </c>
      <c r="Y6" s="212" t="s">
        <v>100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5" t="s">
        <v>101</v>
      </c>
      <c r="B8" s="226" t="s">
        <v>70</v>
      </c>
      <c r="C8" s="244" t="s">
        <v>27</v>
      </c>
      <c r="D8" s="227"/>
      <c r="E8" s="228"/>
      <c r="F8" s="229"/>
      <c r="G8" s="229">
        <f>SUMIF(AG9:AG29,"&lt;&gt;NOR",G9:G29)</f>
        <v>0</v>
      </c>
      <c r="H8" s="229"/>
      <c r="I8" s="229">
        <f>SUM(I9:I29)</f>
        <v>0</v>
      </c>
      <c r="J8" s="229"/>
      <c r="K8" s="229">
        <f>SUM(K9:K29)</f>
        <v>0</v>
      </c>
      <c r="L8" s="229"/>
      <c r="M8" s="229">
        <f>SUM(M9:M29)</f>
        <v>0</v>
      </c>
      <c r="N8" s="228"/>
      <c r="O8" s="228">
        <f>SUM(O9:O29)</f>
        <v>0</v>
      </c>
      <c r="P8" s="228"/>
      <c r="Q8" s="228">
        <f>SUM(Q9:Q29)</f>
        <v>0</v>
      </c>
      <c r="R8" s="229"/>
      <c r="S8" s="229"/>
      <c r="T8" s="230"/>
      <c r="U8" s="224"/>
      <c r="V8" s="224">
        <f>SUM(V9:V29)</f>
        <v>0</v>
      </c>
      <c r="W8" s="224"/>
      <c r="X8" s="224"/>
      <c r="Y8" s="224"/>
      <c r="AG8" t="s">
        <v>102</v>
      </c>
    </row>
    <row r="9" spans="1:60" outlineLevel="1" x14ac:dyDescent="0.2">
      <c r="A9" s="232">
        <v>1</v>
      </c>
      <c r="B9" s="233" t="s">
        <v>103</v>
      </c>
      <c r="C9" s="245" t="s">
        <v>104</v>
      </c>
      <c r="D9" s="234" t="s">
        <v>105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/>
      <c r="S9" s="237" t="s">
        <v>106</v>
      </c>
      <c r="T9" s="238" t="s">
        <v>107</v>
      </c>
      <c r="U9" s="223">
        <v>0</v>
      </c>
      <c r="V9" s="223">
        <f>ROUND(E9*U9,2)</f>
        <v>0</v>
      </c>
      <c r="W9" s="223"/>
      <c r="X9" s="223" t="s">
        <v>108</v>
      </c>
      <c r="Y9" s="223" t="s">
        <v>109</v>
      </c>
      <c r="Z9" s="213"/>
      <c r="AA9" s="213"/>
      <c r="AB9" s="213"/>
      <c r="AC9" s="213"/>
      <c r="AD9" s="213"/>
      <c r="AE9" s="213"/>
      <c r="AF9" s="213"/>
      <c r="AG9" s="213" t="s">
        <v>110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46" t="s">
        <v>150</v>
      </c>
      <c r="D10" s="239"/>
      <c r="E10" s="239"/>
      <c r="F10" s="239"/>
      <c r="G10" s="23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111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3" x14ac:dyDescent="0.2">
      <c r="A11" s="220"/>
      <c r="B11" s="221"/>
      <c r="C11" s="247" t="s">
        <v>112</v>
      </c>
      <c r="D11" s="241"/>
      <c r="E11" s="241"/>
      <c r="F11" s="241"/>
      <c r="G11" s="241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111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40" t="str">
        <f>C11</f>
        <v>Vyhotovení protokolu o vytyčení stavby se seznamem souřadnic vytyčených bodů a jejich polohopisnými (S-JTSK) a výškopisnými (Bpv) hodnotami.</v>
      </c>
      <c r="BB11" s="213"/>
      <c r="BC11" s="213"/>
      <c r="BD11" s="213"/>
      <c r="BE11" s="213"/>
      <c r="BF11" s="213"/>
      <c r="BG11" s="213"/>
      <c r="BH11" s="213"/>
    </row>
    <row r="12" spans="1:60" outlineLevel="2" x14ac:dyDescent="0.2">
      <c r="A12" s="220"/>
      <c r="B12" s="221"/>
      <c r="C12" s="248"/>
      <c r="D12" s="242"/>
      <c r="E12" s="242"/>
      <c r="F12" s="242"/>
      <c r="G12" s="242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113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32">
        <v>2</v>
      </c>
      <c r="B13" s="233" t="s">
        <v>114</v>
      </c>
      <c r="C13" s="245" t="s">
        <v>115</v>
      </c>
      <c r="D13" s="234" t="s">
        <v>105</v>
      </c>
      <c r="E13" s="235">
        <v>1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7"/>
      <c r="S13" s="237" t="s">
        <v>106</v>
      </c>
      <c r="T13" s="238" t="s">
        <v>107</v>
      </c>
      <c r="U13" s="223">
        <v>0</v>
      </c>
      <c r="V13" s="223">
        <f>ROUND(E13*U13,2)</f>
        <v>0</v>
      </c>
      <c r="W13" s="223"/>
      <c r="X13" s="223" t="s">
        <v>108</v>
      </c>
      <c r="Y13" s="223" t="s">
        <v>109</v>
      </c>
      <c r="Z13" s="213"/>
      <c r="AA13" s="213"/>
      <c r="AB13" s="213"/>
      <c r="AC13" s="213"/>
      <c r="AD13" s="213"/>
      <c r="AE13" s="213"/>
      <c r="AF13" s="213"/>
      <c r="AG13" s="213" t="s">
        <v>110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46" t="s">
        <v>116</v>
      </c>
      <c r="D14" s="239"/>
      <c r="E14" s="239"/>
      <c r="F14" s="239"/>
      <c r="G14" s="239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111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40" t="str">
        <f>C14</f>
        <v>Zaměření a vytýčení stávajících inženýrských sítí v místě stavby z hlediska jejich ochrany při provádění stavby.</v>
      </c>
      <c r="BB14" s="213"/>
      <c r="BC14" s="213"/>
      <c r="BD14" s="213"/>
      <c r="BE14" s="213"/>
      <c r="BF14" s="213"/>
      <c r="BG14" s="213"/>
      <c r="BH14" s="213"/>
    </row>
    <row r="15" spans="1:60" outlineLevel="2" x14ac:dyDescent="0.2">
      <c r="A15" s="220"/>
      <c r="B15" s="221"/>
      <c r="C15" s="248"/>
      <c r="D15" s="242"/>
      <c r="E15" s="242"/>
      <c r="F15" s="242"/>
      <c r="G15" s="242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113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2">
        <v>3</v>
      </c>
      <c r="B16" s="233" t="s">
        <v>117</v>
      </c>
      <c r="C16" s="245" t="s">
        <v>118</v>
      </c>
      <c r="D16" s="234" t="s">
        <v>105</v>
      </c>
      <c r="E16" s="235">
        <v>1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5">
        <v>0</v>
      </c>
      <c r="O16" s="235">
        <f>ROUND(E16*N16,2)</f>
        <v>0</v>
      </c>
      <c r="P16" s="235">
        <v>0</v>
      </c>
      <c r="Q16" s="235">
        <f>ROUND(E16*P16,2)</f>
        <v>0</v>
      </c>
      <c r="R16" s="237"/>
      <c r="S16" s="237" t="s">
        <v>106</v>
      </c>
      <c r="T16" s="238" t="s">
        <v>107</v>
      </c>
      <c r="U16" s="223">
        <v>0</v>
      </c>
      <c r="V16" s="223">
        <f>ROUND(E16*U16,2)</f>
        <v>0</v>
      </c>
      <c r="W16" s="223"/>
      <c r="X16" s="223" t="s">
        <v>108</v>
      </c>
      <c r="Y16" s="223" t="s">
        <v>109</v>
      </c>
      <c r="Z16" s="213"/>
      <c r="AA16" s="213"/>
      <c r="AB16" s="213"/>
      <c r="AC16" s="213"/>
      <c r="AD16" s="213"/>
      <c r="AE16" s="213"/>
      <c r="AF16" s="213"/>
      <c r="AG16" s="213" t="s">
        <v>110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 x14ac:dyDescent="0.2">
      <c r="A17" s="220"/>
      <c r="B17" s="221"/>
      <c r="C17" s="246" t="s">
        <v>119</v>
      </c>
      <c r="D17" s="239"/>
      <c r="E17" s="239"/>
      <c r="F17" s="239"/>
      <c r="G17" s="239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111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48"/>
      <c r="D18" s="242"/>
      <c r="E18" s="242"/>
      <c r="F18" s="242"/>
      <c r="G18" s="242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113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2">
        <v>4</v>
      </c>
      <c r="B19" s="233" t="s">
        <v>120</v>
      </c>
      <c r="C19" s="245" t="s">
        <v>121</v>
      </c>
      <c r="D19" s="234" t="s">
        <v>122</v>
      </c>
      <c r="E19" s="235">
        <v>1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5">
        <v>0</v>
      </c>
      <c r="O19" s="235">
        <f>ROUND(E19*N19,2)</f>
        <v>0</v>
      </c>
      <c r="P19" s="235">
        <v>0</v>
      </c>
      <c r="Q19" s="235">
        <f>ROUND(E19*P19,2)</f>
        <v>0</v>
      </c>
      <c r="R19" s="237"/>
      <c r="S19" s="237" t="s">
        <v>123</v>
      </c>
      <c r="T19" s="238" t="s">
        <v>107</v>
      </c>
      <c r="U19" s="223">
        <v>0</v>
      </c>
      <c r="V19" s="223">
        <f>ROUND(E19*U19,2)</f>
        <v>0</v>
      </c>
      <c r="W19" s="223"/>
      <c r="X19" s="223" t="s">
        <v>108</v>
      </c>
      <c r="Y19" s="223" t="s">
        <v>109</v>
      </c>
      <c r="Z19" s="213"/>
      <c r="AA19" s="213"/>
      <c r="AB19" s="213"/>
      <c r="AC19" s="213"/>
      <c r="AD19" s="213"/>
      <c r="AE19" s="213"/>
      <c r="AF19" s="213"/>
      <c r="AG19" s="213" t="s">
        <v>124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2" x14ac:dyDescent="0.2">
      <c r="A20" s="220"/>
      <c r="B20" s="221"/>
      <c r="C20" s="249"/>
      <c r="D20" s="243"/>
      <c r="E20" s="243"/>
      <c r="F20" s="243"/>
      <c r="G20" s="24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113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32">
        <v>5</v>
      </c>
      <c r="B21" s="233" t="s">
        <v>125</v>
      </c>
      <c r="C21" s="245" t="s">
        <v>126</v>
      </c>
      <c r="D21" s="234" t="s">
        <v>127</v>
      </c>
      <c r="E21" s="235">
        <v>1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5">
        <v>0</v>
      </c>
      <c r="O21" s="235">
        <f>ROUND(E21*N21,2)</f>
        <v>0</v>
      </c>
      <c r="P21" s="235">
        <v>0</v>
      </c>
      <c r="Q21" s="235">
        <f>ROUND(E21*P21,2)</f>
        <v>0</v>
      </c>
      <c r="R21" s="237"/>
      <c r="S21" s="237" t="s">
        <v>123</v>
      </c>
      <c r="T21" s="238" t="s">
        <v>107</v>
      </c>
      <c r="U21" s="223">
        <v>0</v>
      </c>
      <c r="V21" s="223">
        <f>ROUND(E21*U21,2)</f>
        <v>0</v>
      </c>
      <c r="W21" s="223"/>
      <c r="X21" s="223" t="s">
        <v>108</v>
      </c>
      <c r="Y21" s="223" t="s">
        <v>109</v>
      </c>
      <c r="Z21" s="213"/>
      <c r="AA21" s="213"/>
      <c r="AB21" s="213"/>
      <c r="AC21" s="213"/>
      <c r="AD21" s="213"/>
      <c r="AE21" s="213"/>
      <c r="AF21" s="213"/>
      <c r="AG21" s="213" t="s">
        <v>124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2" x14ac:dyDescent="0.2">
      <c r="A22" s="220"/>
      <c r="B22" s="221"/>
      <c r="C22" s="249"/>
      <c r="D22" s="243"/>
      <c r="E22" s="243"/>
      <c r="F22" s="243"/>
      <c r="G22" s="24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113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2">
        <v>6</v>
      </c>
      <c r="B23" s="233" t="s">
        <v>128</v>
      </c>
      <c r="C23" s="245" t="s">
        <v>129</v>
      </c>
      <c r="D23" s="234" t="s">
        <v>122</v>
      </c>
      <c r="E23" s="235">
        <v>1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7"/>
      <c r="S23" s="237" t="s">
        <v>123</v>
      </c>
      <c r="T23" s="238" t="s">
        <v>107</v>
      </c>
      <c r="U23" s="223">
        <v>0</v>
      </c>
      <c r="V23" s="223">
        <f>ROUND(E23*U23,2)</f>
        <v>0</v>
      </c>
      <c r="W23" s="223"/>
      <c r="X23" s="223" t="s">
        <v>108</v>
      </c>
      <c r="Y23" s="223" t="s">
        <v>109</v>
      </c>
      <c r="Z23" s="213"/>
      <c r="AA23" s="213"/>
      <c r="AB23" s="213"/>
      <c r="AC23" s="213"/>
      <c r="AD23" s="213"/>
      <c r="AE23" s="213"/>
      <c r="AF23" s="213"/>
      <c r="AG23" s="213" t="s">
        <v>124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2" x14ac:dyDescent="0.2">
      <c r="A24" s="220"/>
      <c r="B24" s="221"/>
      <c r="C24" s="249"/>
      <c r="D24" s="243"/>
      <c r="E24" s="243"/>
      <c r="F24" s="243"/>
      <c r="G24" s="24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113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32">
        <v>7</v>
      </c>
      <c r="B25" s="233" t="s">
        <v>130</v>
      </c>
      <c r="C25" s="245" t="s">
        <v>131</v>
      </c>
      <c r="D25" s="234" t="s">
        <v>122</v>
      </c>
      <c r="E25" s="235">
        <v>1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5">
        <v>0</v>
      </c>
      <c r="O25" s="235">
        <f>ROUND(E25*N25,2)</f>
        <v>0</v>
      </c>
      <c r="P25" s="235">
        <v>0</v>
      </c>
      <c r="Q25" s="235">
        <f>ROUND(E25*P25,2)</f>
        <v>0</v>
      </c>
      <c r="R25" s="237"/>
      <c r="S25" s="237" t="s">
        <v>123</v>
      </c>
      <c r="T25" s="238" t="s">
        <v>107</v>
      </c>
      <c r="U25" s="223">
        <v>0</v>
      </c>
      <c r="V25" s="223">
        <f>ROUND(E25*U25,2)</f>
        <v>0</v>
      </c>
      <c r="W25" s="223"/>
      <c r="X25" s="223" t="s">
        <v>108</v>
      </c>
      <c r="Y25" s="223" t="s">
        <v>109</v>
      </c>
      <c r="Z25" s="213"/>
      <c r="AA25" s="213"/>
      <c r="AB25" s="213"/>
      <c r="AC25" s="213"/>
      <c r="AD25" s="213"/>
      <c r="AE25" s="213"/>
      <c r="AF25" s="213"/>
      <c r="AG25" s="213" t="s">
        <v>124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2" x14ac:dyDescent="0.2">
      <c r="A26" s="220"/>
      <c r="B26" s="221"/>
      <c r="C26" s="249"/>
      <c r="D26" s="243"/>
      <c r="E26" s="243"/>
      <c r="F26" s="243"/>
      <c r="G26" s="24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113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32">
        <v>8</v>
      </c>
      <c r="B27" s="233" t="s">
        <v>132</v>
      </c>
      <c r="C27" s="245" t="s">
        <v>133</v>
      </c>
      <c r="D27" s="234" t="s">
        <v>122</v>
      </c>
      <c r="E27" s="235">
        <v>1</v>
      </c>
      <c r="F27" s="236"/>
      <c r="G27" s="237">
        <f>ROUND(E27*F27,2)</f>
        <v>0</v>
      </c>
      <c r="H27" s="236"/>
      <c r="I27" s="237">
        <f>ROUND(E27*H27,2)</f>
        <v>0</v>
      </c>
      <c r="J27" s="236"/>
      <c r="K27" s="237">
        <f>ROUND(E27*J27,2)</f>
        <v>0</v>
      </c>
      <c r="L27" s="237">
        <v>21</v>
      </c>
      <c r="M27" s="237">
        <f>G27*(1+L27/100)</f>
        <v>0</v>
      </c>
      <c r="N27" s="235">
        <v>0</v>
      </c>
      <c r="O27" s="235">
        <f>ROUND(E27*N27,2)</f>
        <v>0</v>
      </c>
      <c r="P27" s="235">
        <v>0</v>
      </c>
      <c r="Q27" s="235">
        <f>ROUND(E27*P27,2)</f>
        <v>0</v>
      </c>
      <c r="R27" s="237"/>
      <c r="S27" s="237" t="s">
        <v>123</v>
      </c>
      <c r="T27" s="238" t="s">
        <v>107</v>
      </c>
      <c r="U27" s="223">
        <v>0</v>
      </c>
      <c r="V27" s="223">
        <f>ROUND(E27*U27,2)</f>
        <v>0</v>
      </c>
      <c r="W27" s="223"/>
      <c r="X27" s="223" t="s">
        <v>108</v>
      </c>
      <c r="Y27" s="223" t="s">
        <v>109</v>
      </c>
      <c r="Z27" s="213"/>
      <c r="AA27" s="213"/>
      <c r="AB27" s="213"/>
      <c r="AC27" s="213"/>
      <c r="AD27" s="213"/>
      <c r="AE27" s="213"/>
      <c r="AF27" s="213"/>
      <c r="AG27" s="213" t="s">
        <v>124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">
      <c r="A28" s="220"/>
      <c r="B28" s="221"/>
      <c r="C28" s="246" t="s">
        <v>134</v>
      </c>
      <c r="D28" s="239"/>
      <c r="E28" s="239"/>
      <c r="F28" s="239"/>
      <c r="G28" s="239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111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">
      <c r="A29" s="220"/>
      <c r="B29" s="221"/>
      <c r="C29" s="248"/>
      <c r="D29" s="242"/>
      <c r="E29" s="242"/>
      <c r="F29" s="242"/>
      <c r="G29" s="242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113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x14ac:dyDescent="0.2">
      <c r="A30" s="225" t="s">
        <v>101</v>
      </c>
      <c r="B30" s="226" t="s">
        <v>71</v>
      </c>
      <c r="C30" s="244" t="s">
        <v>28</v>
      </c>
      <c r="D30" s="227"/>
      <c r="E30" s="228"/>
      <c r="F30" s="229"/>
      <c r="G30" s="229">
        <f>SUMIF(AG31:AG43,"&lt;&gt;NOR",G31:G43)</f>
        <v>0</v>
      </c>
      <c r="H30" s="229"/>
      <c r="I30" s="229">
        <f>SUM(I31:I43)</f>
        <v>0</v>
      </c>
      <c r="J30" s="229"/>
      <c r="K30" s="229">
        <f>SUM(K31:K43)</f>
        <v>0</v>
      </c>
      <c r="L30" s="229"/>
      <c r="M30" s="229">
        <f>SUM(M31:M43)</f>
        <v>0</v>
      </c>
      <c r="N30" s="228"/>
      <c r="O30" s="228">
        <f>SUM(O31:O43)</f>
        <v>0</v>
      </c>
      <c r="P30" s="228"/>
      <c r="Q30" s="228">
        <f>SUM(Q31:Q43)</f>
        <v>0</v>
      </c>
      <c r="R30" s="229"/>
      <c r="S30" s="229"/>
      <c r="T30" s="230"/>
      <c r="U30" s="224"/>
      <c r="V30" s="224">
        <f>SUM(V31:V43)</f>
        <v>0</v>
      </c>
      <c r="W30" s="224"/>
      <c r="X30" s="224"/>
      <c r="Y30" s="224"/>
      <c r="AG30" t="s">
        <v>102</v>
      </c>
    </row>
    <row r="31" spans="1:60" outlineLevel="1" x14ac:dyDescent="0.2">
      <c r="A31" s="232">
        <v>9</v>
      </c>
      <c r="B31" s="233" t="s">
        <v>135</v>
      </c>
      <c r="C31" s="245" t="s">
        <v>136</v>
      </c>
      <c r="D31" s="234" t="s">
        <v>105</v>
      </c>
      <c r="E31" s="235">
        <v>1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21</v>
      </c>
      <c r="M31" s="237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7"/>
      <c r="S31" s="237" t="s">
        <v>106</v>
      </c>
      <c r="T31" s="238" t="s">
        <v>107</v>
      </c>
      <c r="U31" s="223">
        <v>0</v>
      </c>
      <c r="V31" s="223">
        <f>ROUND(E31*U31,2)</f>
        <v>0</v>
      </c>
      <c r="W31" s="223"/>
      <c r="X31" s="223" t="s">
        <v>108</v>
      </c>
      <c r="Y31" s="223" t="s">
        <v>109</v>
      </c>
      <c r="Z31" s="213"/>
      <c r="AA31" s="213"/>
      <c r="AB31" s="213"/>
      <c r="AC31" s="213"/>
      <c r="AD31" s="213"/>
      <c r="AE31" s="213"/>
      <c r="AF31" s="213"/>
      <c r="AG31" s="213" t="s">
        <v>137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2.5" outlineLevel="2" x14ac:dyDescent="0.2">
      <c r="A32" s="220"/>
      <c r="B32" s="221"/>
      <c r="C32" s="246" t="s">
        <v>138</v>
      </c>
      <c r="D32" s="239"/>
      <c r="E32" s="239"/>
      <c r="F32" s="239"/>
      <c r="G32" s="239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111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40" t="str">
        <f>C32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48"/>
      <c r="D33" s="242"/>
      <c r="E33" s="242"/>
      <c r="F33" s="242"/>
      <c r="G33" s="242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113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32">
        <v>10</v>
      </c>
      <c r="B34" s="233" t="s">
        <v>139</v>
      </c>
      <c r="C34" s="245" t="s">
        <v>140</v>
      </c>
      <c r="D34" s="234" t="s">
        <v>105</v>
      </c>
      <c r="E34" s="235">
        <v>1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21</v>
      </c>
      <c r="M34" s="237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7"/>
      <c r="S34" s="237" t="s">
        <v>106</v>
      </c>
      <c r="T34" s="238" t="s">
        <v>107</v>
      </c>
      <c r="U34" s="223">
        <v>0</v>
      </c>
      <c r="V34" s="223">
        <f>ROUND(E34*U34,2)</f>
        <v>0</v>
      </c>
      <c r="W34" s="223"/>
      <c r="X34" s="223" t="s">
        <v>108</v>
      </c>
      <c r="Y34" s="223" t="s">
        <v>109</v>
      </c>
      <c r="Z34" s="213"/>
      <c r="AA34" s="213"/>
      <c r="AB34" s="213"/>
      <c r="AC34" s="213"/>
      <c r="AD34" s="213"/>
      <c r="AE34" s="213"/>
      <c r="AF34" s="213"/>
      <c r="AG34" s="213" t="s">
        <v>110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33.75" outlineLevel="2" x14ac:dyDescent="0.2">
      <c r="A35" s="220"/>
      <c r="B35" s="221"/>
      <c r="C35" s="246" t="s">
        <v>141</v>
      </c>
      <c r="D35" s="239"/>
      <c r="E35" s="239"/>
      <c r="F35" s="239"/>
      <c r="G35" s="239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111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40" t="str">
        <f>C35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5" s="213"/>
      <c r="BC35" s="213"/>
      <c r="BD35" s="213"/>
      <c r="BE35" s="213"/>
      <c r="BF35" s="213"/>
      <c r="BG35" s="213"/>
      <c r="BH35" s="213"/>
    </row>
    <row r="36" spans="1:60" outlineLevel="2" x14ac:dyDescent="0.2">
      <c r="A36" s="220"/>
      <c r="B36" s="221"/>
      <c r="C36" s="248"/>
      <c r="D36" s="242"/>
      <c r="E36" s="242"/>
      <c r="F36" s="242"/>
      <c r="G36" s="242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113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32">
        <v>11</v>
      </c>
      <c r="B37" s="233" t="s">
        <v>142</v>
      </c>
      <c r="C37" s="245" t="s">
        <v>143</v>
      </c>
      <c r="D37" s="234" t="s">
        <v>105</v>
      </c>
      <c r="E37" s="235">
        <v>1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21</v>
      </c>
      <c r="M37" s="237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7"/>
      <c r="S37" s="237" t="s">
        <v>106</v>
      </c>
      <c r="T37" s="238" t="s">
        <v>107</v>
      </c>
      <c r="U37" s="223">
        <v>0</v>
      </c>
      <c r="V37" s="223">
        <f>ROUND(E37*U37,2)</f>
        <v>0</v>
      </c>
      <c r="W37" s="223"/>
      <c r="X37" s="223" t="s">
        <v>108</v>
      </c>
      <c r="Y37" s="223" t="s">
        <v>109</v>
      </c>
      <c r="Z37" s="213"/>
      <c r="AA37" s="213"/>
      <c r="AB37" s="213"/>
      <c r="AC37" s="213"/>
      <c r="AD37" s="213"/>
      <c r="AE37" s="213"/>
      <c r="AF37" s="213"/>
      <c r="AG37" s="213" t="s">
        <v>110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46" t="s">
        <v>144</v>
      </c>
      <c r="D38" s="239"/>
      <c r="E38" s="239"/>
      <c r="F38" s="239"/>
      <c r="G38" s="239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111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40" t="str">
        <f>C38</f>
        <v>Náklady na vyhotovení dokumentace skutečného provedení stavby a její předání objednateli v požadované formě a požadovaném počtu.</v>
      </c>
      <c r="BB38" s="213"/>
      <c r="BC38" s="213"/>
      <c r="BD38" s="213"/>
      <c r="BE38" s="213"/>
      <c r="BF38" s="213"/>
      <c r="BG38" s="213"/>
      <c r="BH38" s="213"/>
    </row>
    <row r="39" spans="1:60" outlineLevel="2" x14ac:dyDescent="0.2">
      <c r="A39" s="220"/>
      <c r="B39" s="221"/>
      <c r="C39" s="248"/>
      <c r="D39" s="242"/>
      <c r="E39" s="242"/>
      <c r="F39" s="242"/>
      <c r="G39" s="242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113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32">
        <v>12</v>
      </c>
      <c r="B40" s="233" t="s">
        <v>145</v>
      </c>
      <c r="C40" s="245" t="s">
        <v>146</v>
      </c>
      <c r="D40" s="234" t="s">
        <v>105</v>
      </c>
      <c r="E40" s="235">
        <v>1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21</v>
      </c>
      <c r="M40" s="237">
        <f>G40*(1+L40/100)</f>
        <v>0</v>
      </c>
      <c r="N40" s="235">
        <v>0</v>
      </c>
      <c r="O40" s="235">
        <f>ROUND(E40*N40,2)</f>
        <v>0</v>
      </c>
      <c r="P40" s="235">
        <v>0</v>
      </c>
      <c r="Q40" s="235">
        <f>ROUND(E40*P40,2)</f>
        <v>0</v>
      </c>
      <c r="R40" s="237"/>
      <c r="S40" s="237" t="s">
        <v>106</v>
      </c>
      <c r="T40" s="238" t="s">
        <v>107</v>
      </c>
      <c r="U40" s="223">
        <v>0</v>
      </c>
      <c r="V40" s="223">
        <f>ROUND(E40*U40,2)</f>
        <v>0</v>
      </c>
      <c r="W40" s="223"/>
      <c r="X40" s="223" t="s">
        <v>108</v>
      </c>
      <c r="Y40" s="223" t="s">
        <v>109</v>
      </c>
      <c r="Z40" s="213"/>
      <c r="AA40" s="213"/>
      <c r="AB40" s="213"/>
      <c r="AC40" s="213"/>
      <c r="AD40" s="213"/>
      <c r="AE40" s="213"/>
      <c r="AF40" s="213"/>
      <c r="AG40" s="213" t="s">
        <v>110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2" x14ac:dyDescent="0.2">
      <c r="A41" s="220"/>
      <c r="B41" s="221"/>
      <c r="C41" s="246" t="s">
        <v>147</v>
      </c>
      <c r="D41" s="239"/>
      <c r="E41" s="239"/>
      <c r="F41" s="239"/>
      <c r="G41" s="239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111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40" t="str">
        <f>C41</f>
        <v>- náklady na provedení skutečného zaměření stavby v rozsahu nezbytném pro zápis změny do katastru nemovitostí, vyhotovení geometrického plánu</v>
      </c>
      <c r="BB41" s="213"/>
      <c r="BC41" s="213"/>
      <c r="BD41" s="213"/>
      <c r="BE41" s="213"/>
      <c r="BF41" s="213"/>
      <c r="BG41" s="213"/>
      <c r="BH41" s="213"/>
    </row>
    <row r="42" spans="1:60" outlineLevel="3" x14ac:dyDescent="0.2">
      <c r="A42" s="220"/>
      <c r="B42" s="221"/>
      <c r="C42" s="247" t="s">
        <v>148</v>
      </c>
      <c r="D42" s="241"/>
      <c r="E42" s="241"/>
      <c r="F42" s="241"/>
      <c r="G42" s="241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111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 x14ac:dyDescent="0.2">
      <c r="A43" s="220"/>
      <c r="B43" s="221"/>
      <c r="C43" s="248"/>
      <c r="D43" s="242"/>
      <c r="E43" s="242"/>
      <c r="F43" s="242"/>
      <c r="G43" s="242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113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x14ac:dyDescent="0.2">
      <c r="A44" s="3"/>
      <c r="B44" s="4"/>
      <c r="C44" s="250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E44">
        <v>12</v>
      </c>
      <c r="AF44">
        <v>21</v>
      </c>
      <c r="AG44" t="s">
        <v>87</v>
      </c>
    </row>
    <row r="45" spans="1:60" x14ac:dyDescent="0.2">
      <c r="A45" s="216"/>
      <c r="B45" s="217" t="s">
        <v>29</v>
      </c>
      <c r="C45" s="251"/>
      <c r="D45" s="218"/>
      <c r="E45" s="219"/>
      <c r="F45" s="219"/>
      <c r="G45" s="231">
        <f>G8+G30</f>
        <v>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E45">
        <f>SUMIF(L7:L43,AE44,G7:G43)</f>
        <v>0</v>
      </c>
      <c r="AF45">
        <f>SUMIF(L7:L43,AF44,G7:G43)</f>
        <v>0</v>
      </c>
      <c r="AG45" t="s">
        <v>149</v>
      </c>
    </row>
    <row r="46" spans="1:60" x14ac:dyDescent="0.2">
      <c r="C46" s="252"/>
      <c r="D46" s="10"/>
      <c r="AG46" t="s">
        <v>151</v>
      </c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WhHo6cM49xLS1WJqQHIaz9bMgEk1e5PrcM9/Jv5Y4/lfVmQCt6okCrzyftHfV5Onjw4YTZK1xwJlFp4gv4ZFA==" saltValue="6YuyQ5KqBLJOdCgLqpjnhg==" spinCount="100000" sheet="1" formatRows="0"/>
  <mergeCells count="26">
    <mergeCell ref="C42:G42"/>
    <mergeCell ref="C43:G43"/>
    <mergeCell ref="C33:G33"/>
    <mergeCell ref="C35:G35"/>
    <mergeCell ref="C36:G36"/>
    <mergeCell ref="C38:G38"/>
    <mergeCell ref="C39:G39"/>
    <mergeCell ref="C41:G41"/>
    <mergeCell ref="C22:G22"/>
    <mergeCell ref="C24:G24"/>
    <mergeCell ref="C26:G26"/>
    <mergeCell ref="C28:G28"/>
    <mergeCell ref="C29:G29"/>
    <mergeCell ref="C32:G32"/>
    <mergeCell ref="C12:G12"/>
    <mergeCell ref="C14:G14"/>
    <mergeCell ref="C15:G15"/>
    <mergeCell ref="C17:G17"/>
    <mergeCell ref="C18:G18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B1DF-AF2A-46D8-A71F-95E78F55072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152</v>
      </c>
      <c r="B1" s="198"/>
      <c r="C1" s="198"/>
      <c r="D1" s="198"/>
      <c r="E1" s="198"/>
      <c r="F1" s="198"/>
      <c r="G1" s="198"/>
      <c r="AG1" t="s">
        <v>73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74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7" t="s">
        <v>74</v>
      </c>
      <c r="AG3" t="s">
        <v>77</v>
      </c>
    </row>
    <row r="4" spans="1:60" ht="24.95" customHeight="1" x14ac:dyDescent="0.2">
      <c r="A4" s="203" t="s">
        <v>9</v>
      </c>
      <c r="B4" s="204" t="s">
        <v>47</v>
      </c>
      <c r="C4" s="205" t="s">
        <v>49</v>
      </c>
      <c r="D4" s="206"/>
      <c r="E4" s="206"/>
      <c r="F4" s="206"/>
      <c r="G4" s="207"/>
      <c r="AG4" t="s">
        <v>78</v>
      </c>
    </row>
    <row r="5" spans="1:60" x14ac:dyDescent="0.2">
      <c r="D5" s="10"/>
    </row>
    <row r="6" spans="1:60" ht="38.25" x14ac:dyDescent="0.2">
      <c r="A6" s="209" t="s">
        <v>79</v>
      </c>
      <c r="B6" s="211" t="s">
        <v>80</v>
      </c>
      <c r="C6" s="211" t="s">
        <v>81</v>
      </c>
      <c r="D6" s="210" t="s">
        <v>82</v>
      </c>
      <c r="E6" s="209" t="s">
        <v>83</v>
      </c>
      <c r="F6" s="208" t="s">
        <v>84</v>
      </c>
      <c r="G6" s="209" t="s">
        <v>29</v>
      </c>
      <c r="H6" s="212" t="s">
        <v>30</v>
      </c>
      <c r="I6" s="212" t="s">
        <v>85</v>
      </c>
      <c r="J6" s="212" t="s">
        <v>31</v>
      </c>
      <c r="K6" s="212" t="s">
        <v>86</v>
      </c>
      <c r="L6" s="212" t="s">
        <v>87</v>
      </c>
      <c r="M6" s="212" t="s">
        <v>88</v>
      </c>
      <c r="N6" s="212" t="s">
        <v>89</v>
      </c>
      <c r="O6" s="212" t="s">
        <v>90</v>
      </c>
      <c r="P6" s="212" t="s">
        <v>91</v>
      </c>
      <c r="Q6" s="212" t="s">
        <v>92</v>
      </c>
      <c r="R6" s="212" t="s">
        <v>93</v>
      </c>
      <c r="S6" s="212" t="s">
        <v>94</v>
      </c>
      <c r="T6" s="212" t="s">
        <v>95</v>
      </c>
      <c r="U6" s="212" t="s">
        <v>96</v>
      </c>
      <c r="V6" s="212" t="s">
        <v>97</v>
      </c>
      <c r="W6" s="212" t="s">
        <v>98</v>
      </c>
      <c r="X6" s="212" t="s">
        <v>99</v>
      </c>
      <c r="Y6" s="212" t="s">
        <v>100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5" t="s">
        <v>101</v>
      </c>
      <c r="B8" s="226" t="s">
        <v>62</v>
      </c>
      <c r="C8" s="244" t="s">
        <v>63</v>
      </c>
      <c r="D8" s="227"/>
      <c r="E8" s="228"/>
      <c r="F8" s="229"/>
      <c r="G8" s="229">
        <f>SUMIF(AG9:AG94,"&lt;&gt;NOR",G9:G94)</f>
        <v>0</v>
      </c>
      <c r="H8" s="229"/>
      <c r="I8" s="229">
        <f>SUM(I9:I94)</f>
        <v>0</v>
      </c>
      <c r="J8" s="229"/>
      <c r="K8" s="229">
        <f>SUM(K9:K94)</f>
        <v>0</v>
      </c>
      <c r="L8" s="229"/>
      <c r="M8" s="229">
        <f>SUM(M9:M94)</f>
        <v>0</v>
      </c>
      <c r="N8" s="228"/>
      <c r="O8" s="228">
        <f>SUM(O9:O94)</f>
        <v>0.52</v>
      </c>
      <c r="P8" s="228"/>
      <c r="Q8" s="228">
        <f>SUM(Q9:Q94)</f>
        <v>237.6</v>
      </c>
      <c r="R8" s="229"/>
      <c r="S8" s="229"/>
      <c r="T8" s="230"/>
      <c r="U8" s="224"/>
      <c r="V8" s="224">
        <f>SUM(V9:V94)</f>
        <v>1488.1100000000001</v>
      </c>
      <c r="W8" s="224"/>
      <c r="X8" s="224"/>
      <c r="Y8" s="224"/>
      <c r="AG8" t="s">
        <v>102</v>
      </c>
    </row>
    <row r="9" spans="1:60" outlineLevel="1" x14ac:dyDescent="0.2">
      <c r="A9" s="232">
        <v>1</v>
      </c>
      <c r="B9" s="233" t="s">
        <v>153</v>
      </c>
      <c r="C9" s="245" t="s">
        <v>154</v>
      </c>
      <c r="D9" s="234" t="s">
        <v>155</v>
      </c>
      <c r="E9" s="235">
        <v>35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 t="s">
        <v>156</v>
      </c>
      <c r="S9" s="237" t="s">
        <v>106</v>
      </c>
      <c r="T9" s="238" t="s">
        <v>106</v>
      </c>
      <c r="U9" s="223">
        <v>0.17199999999999999</v>
      </c>
      <c r="V9" s="223">
        <f>ROUND(E9*U9,2)</f>
        <v>6.02</v>
      </c>
      <c r="W9" s="223"/>
      <c r="X9" s="223" t="s">
        <v>157</v>
      </c>
      <c r="Y9" s="223" t="s">
        <v>109</v>
      </c>
      <c r="Z9" s="213"/>
      <c r="AA9" s="213"/>
      <c r="AB9" s="213"/>
      <c r="AC9" s="213"/>
      <c r="AD9" s="213"/>
      <c r="AE9" s="213"/>
      <c r="AF9" s="213"/>
      <c r="AG9" s="213" t="s">
        <v>158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2" x14ac:dyDescent="0.2">
      <c r="A10" s="220"/>
      <c r="B10" s="221"/>
      <c r="C10" s="256" t="s">
        <v>159</v>
      </c>
      <c r="D10" s="255"/>
      <c r="E10" s="255"/>
      <c r="F10" s="255"/>
      <c r="G10" s="255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160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0" t="str">
        <f>C10</f>
        <v>s odstraněním kořenů a s případným nutným odklizením křovin a stromů na hromady na vzdálenost do 50 m nebo s naložením na dopravní prostředek, do sklonu terénu 1 : 5,</v>
      </c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48"/>
      <c r="D11" s="242"/>
      <c r="E11" s="242"/>
      <c r="F11" s="242"/>
      <c r="G11" s="242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113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33.75" outlineLevel="1" x14ac:dyDescent="0.2">
      <c r="A12" s="232">
        <v>2</v>
      </c>
      <c r="B12" s="233" t="s">
        <v>161</v>
      </c>
      <c r="C12" s="245" t="s">
        <v>162</v>
      </c>
      <c r="D12" s="234" t="s">
        <v>155</v>
      </c>
      <c r="E12" s="235">
        <v>1455.76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7" t="s">
        <v>163</v>
      </c>
      <c r="S12" s="237" t="s">
        <v>106</v>
      </c>
      <c r="T12" s="238" t="s">
        <v>106</v>
      </c>
      <c r="U12" s="223">
        <v>0.20899999999999999</v>
      </c>
      <c r="V12" s="223">
        <f>ROUND(E12*U12,2)</f>
        <v>304.25</v>
      </c>
      <c r="W12" s="223"/>
      <c r="X12" s="223" t="s">
        <v>157</v>
      </c>
      <c r="Y12" s="223" t="s">
        <v>109</v>
      </c>
      <c r="Z12" s="213"/>
      <c r="AA12" s="213"/>
      <c r="AB12" s="213"/>
      <c r="AC12" s="213"/>
      <c r="AD12" s="213"/>
      <c r="AE12" s="213"/>
      <c r="AF12" s="213"/>
      <c r="AG12" s="213" t="s">
        <v>158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2" x14ac:dyDescent="0.2">
      <c r="A13" s="220"/>
      <c r="B13" s="221"/>
      <c r="C13" s="256" t="s">
        <v>164</v>
      </c>
      <c r="D13" s="255"/>
      <c r="E13" s="255"/>
      <c r="F13" s="255"/>
      <c r="G13" s="255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160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40" t="str">
        <f>C13</f>
        <v>tl. do 10 cm s nařezáním, vyrýpnutím, zvednutím, přemístěním a složením na vzdálenost do 50 m nebo s naložením na dopravní prostředek,</v>
      </c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57" t="s">
        <v>165</v>
      </c>
      <c r="D14" s="253"/>
      <c r="E14" s="254">
        <v>590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166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3" x14ac:dyDescent="0.2">
      <c r="A15" s="220"/>
      <c r="B15" s="221"/>
      <c r="C15" s="257" t="s">
        <v>167</v>
      </c>
      <c r="D15" s="253"/>
      <c r="E15" s="254">
        <v>865.76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166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48"/>
      <c r="D16" s="242"/>
      <c r="E16" s="242"/>
      <c r="F16" s="242"/>
      <c r="G16" s="242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113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32">
        <v>3</v>
      </c>
      <c r="B17" s="233" t="s">
        <v>168</v>
      </c>
      <c r="C17" s="245" t="s">
        <v>169</v>
      </c>
      <c r="D17" s="234" t="s">
        <v>155</v>
      </c>
      <c r="E17" s="235">
        <v>540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5">
        <v>0</v>
      </c>
      <c r="O17" s="235">
        <f>ROUND(E17*N17,2)</f>
        <v>0</v>
      </c>
      <c r="P17" s="235">
        <v>0.44</v>
      </c>
      <c r="Q17" s="235">
        <f>ROUND(E17*P17,2)</f>
        <v>237.6</v>
      </c>
      <c r="R17" s="237" t="s">
        <v>170</v>
      </c>
      <c r="S17" s="237" t="s">
        <v>106</v>
      </c>
      <c r="T17" s="238" t="s">
        <v>106</v>
      </c>
      <c r="U17" s="223">
        <v>7.2999999999999995E-2</v>
      </c>
      <c r="V17" s="223">
        <f>ROUND(E17*U17,2)</f>
        <v>39.42</v>
      </c>
      <c r="W17" s="223"/>
      <c r="X17" s="223" t="s">
        <v>157</v>
      </c>
      <c r="Y17" s="223" t="s">
        <v>109</v>
      </c>
      <c r="Z17" s="213"/>
      <c r="AA17" s="213"/>
      <c r="AB17" s="213"/>
      <c r="AC17" s="213"/>
      <c r="AD17" s="213"/>
      <c r="AE17" s="213"/>
      <c r="AF17" s="213"/>
      <c r="AG17" s="213" t="s">
        <v>158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49"/>
      <c r="D18" s="243"/>
      <c r="E18" s="243"/>
      <c r="F18" s="243"/>
      <c r="G18" s="243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113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32">
        <v>4</v>
      </c>
      <c r="B19" s="233" t="s">
        <v>171</v>
      </c>
      <c r="C19" s="245" t="s">
        <v>172</v>
      </c>
      <c r="D19" s="234" t="s">
        <v>173</v>
      </c>
      <c r="E19" s="235">
        <v>608.75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5">
        <v>0</v>
      </c>
      <c r="O19" s="235">
        <f>ROUND(E19*N19,2)</f>
        <v>0</v>
      </c>
      <c r="P19" s="235">
        <v>0</v>
      </c>
      <c r="Q19" s="235">
        <f>ROUND(E19*P19,2)</f>
        <v>0</v>
      </c>
      <c r="R19" s="237" t="s">
        <v>156</v>
      </c>
      <c r="S19" s="237" t="s">
        <v>106</v>
      </c>
      <c r="T19" s="238" t="s">
        <v>106</v>
      </c>
      <c r="U19" s="223">
        <v>0.222</v>
      </c>
      <c r="V19" s="223">
        <f>ROUND(E19*U19,2)</f>
        <v>135.13999999999999</v>
      </c>
      <c r="W19" s="223"/>
      <c r="X19" s="223" t="s">
        <v>157</v>
      </c>
      <c r="Y19" s="223" t="s">
        <v>109</v>
      </c>
      <c r="Z19" s="213"/>
      <c r="AA19" s="213"/>
      <c r="AB19" s="213"/>
      <c r="AC19" s="213"/>
      <c r="AD19" s="213"/>
      <c r="AE19" s="213"/>
      <c r="AF19" s="213"/>
      <c r="AG19" s="213" t="s">
        <v>158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2" x14ac:dyDescent="0.2">
      <c r="A20" s="220"/>
      <c r="B20" s="221"/>
      <c r="C20" s="256" t="s">
        <v>174</v>
      </c>
      <c r="D20" s="255"/>
      <c r="E20" s="255"/>
      <c r="F20" s="255"/>
      <c r="G20" s="255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160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40" t="str">
        <f>C20</f>
        <v>z lomového kamene nebo betonových tvárnic a záhozů. S naložením na dopravní prostředek, nebo uložení na vzdálenost do 3 m za břehovou čáru.</v>
      </c>
      <c r="BB20" s="213"/>
      <c r="BC20" s="213"/>
      <c r="BD20" s="213"/>
      <c r="BE20" s="213"/>
      <c r="BF20" s="213"/>
      <c r="BG20" s="213"/>
      <c r="BH20" s="213"/>
    </row>
    <row r="21" spans="1:60" outlineLevel="2" x14ac:dyDescent="0.2">
      <c r="A21" s="220"/>
      <c r="B21" s="221"/>
      <c r="C21" s="257" t="s">
        <v>175</v>
      </c>
      <c r="D21" s="253"/>
      <c r="E21" s="254">
        <v>608.75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166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2" x14ac:dyDescent="0.2">
      <c r="A22" s="220"/>
      <c r="B22" s="221"/>
      <c r="C22" s="248"/>
      <c r="D22" s="242"/>
      <c r="E22" s="242"/>
      <c r="F22" s="242"/>
      <c r="G22" s="242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113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2">
        <v>5</v>
      </c>
      <c r="B23" s="233" t="s">
        <v>176</v>
      </c>
      <c r="C23" s="245" t="s">
        <v>177</v>
      </c>
      <c r="D23" s="234" t="s">
        <v>173</v>
      </c>
      <c r="E23" s="235">
        <v>608.75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7" t="s">
        <v>156</v>
      </c>
      <c r="S23" s="237" t="s">
        <v>106</v>
      </c>
      <c r="T23" s="238" t="s">
        <v>106</v>
      </c>
      <c r="U23" s="223">
        <v>0.98099999999999998</v>
      </c>
      <c r="V23" s="223">
        <f>ROUND(E23*U23,2)</f>
        <v>597.17999999999995</v>
      </c>
      <c r="W23" s="223"/>
      <c r="X23" s="223" t="s">
        <v>157</v>
      </c>
      <c r="Y23" s="223" t="s">
        <v>109</v>
      </c>
      <c r="Z23" s="213"/>
      <c r="AA23" s="213"/>
      <c r="AB23" s="213"/>
      <c r="AC23" s="213"/>
      <c r="AD23" s="213"/>
      <c r="AE23" s="213"/>
      <c r="AF23" s="213"/>
      <c r="AG23" s="213" t="s">
        <v>158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33.75" outlineLevel="2" x14ac:dyDescent="0.2">
      <c r="A24" s="220"/>
      <c r="B24" s="221"/>
      <c r="C24" s="256" t="s">
        <v>178</v>
      </c>
      <c r="D24" s="255"/>
      <c r="E24" s="255"/>
      <c r="F24" s="255"/>
      <c r="G24" s="255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160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40" t="str">
        <f>C24</f>
        <v>získaných při rozebrání dlažeb, záhozů, rovnanin a soustřeďovacích staveb. S přehozením znečištěného a očištěného kamene nebo tvárnic na vzdálenost do 3 m nebo jeho naložení na dopravní prostředek. S odklizením a uložením úlomků kamene a uvolněné hlíny nebo malty na vzdálenost do 10 m.</v>
      </c>
      <c r="BB24" s="213"/>
      <c r="BC24" s="213"/>
      <c r="BD24" s="213"/>
      <c r="BE24" s="213"/>
      <c r="BF24" s="213"/>
      <c r="BG24" s="213"/>
      <c r="BH24" s="213"/>
    </row>
    <row r="25" spans="1:60" outlineLevel="2" x14ac:dyDescent="0.2">
      <c r="A25" s="220"/>
      <c r="B25" s="221"/>
      <c r="C25" s="248"/>
      <c r="D25" s="242"/>
      <c r="E25" s="242"/>
      <c r="F25" s="242"/>
      <c r="G25" s="242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113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32">
        <v>6</v>
      </c>
      <c r="B26" s="233" t="s">
        <v>179</v>
      </c>
      <c r="C26" s="245" t="s">
        <v>180</v>
      </c>
      <c r="D26" s="234" t="s">
        <v>173</v>
      </c>
      <c r="E26" s="235">
        <v>44.17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35">
        <v>0</v>
      </c>
      <c r="O26" s="235">
        <f>ROUND(E26*N26,2)</f>
        <v>0</v>
      </c>
      <c r="P26" s="235">
        <v>0</v>
      </c>
      <c r="Q26" s="235">
        <f>ROUND(E26*P26,2)</f>
        <v>0</v>
      </c>
      <c r="R26" s="237" t="s">
        <v>156</v>
      </c>
      <c r="S26" s="237" t="s">
        <v>106</v>
      </c>
      <c r="T26" s="238" t="s">
        <v>106</v>
      </c>
      <c r="U26" s="223">
        <v>0.36799999999999999</v>
      </c>
      <c r="V26" s="223">
        <f>ROUND(E26*U26,2)</f>
        <v>16.25</v>
      </c>
      <c r="W26" s="223"/>
      <c r="X26" s="223" t="s">
        <v>157</v>
      </c>
      <c r="Y26" s="223" t="s">
        <v>109</v>
      </c>
      <c r="Z26" s="213"/>
      <c r="AA26" s="213"/>
      <c r="AB26" s="213"/>
      <c r="AC26" s="213"/>
      <c r="AD26" s="213"/>
      <c r="AE26" s="213"/>
      <c r="AF26" s="213"/>
      <c r="AG26" s="213" t="s">
        <v>158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56" t="s">
        <v>181</v>
      </c>
      <c r="D27" s="255"/>
      <c r="E27" s="255"/>
      <c r="F27" s="255"/>
      <c r="G27" s="255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160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">
      <c r="A28" s="220"/>
      <c r="B28" s="221"/>
      <c r="C28" s="257" t="s">
        <v>182</v>
      </c>
      <c r="D28" s="253"/>
      <c r="E28" s="254">
        <v>44.17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166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">
      <c r="A29" s="220"/>
      <c r="B29" s="221"/>
      <c r="C29" s="248"/>
      <c r="D29" s="242"/>
      <c r="E29" s="242"/>
      <c r="F29" s="242"/>
      <c r="G29" s="242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113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 x14ac:dyDescent="0.2">
      <c r="A30" s="232">
        <v>7</v>
      </c>
      <c r="B30" s="233" t="s">
        <v>183</v>
      </c>
      <c r="C30" s="245" t="s">
        <v>184</v>
      </c>
      <c r="D30" s="234" t="s">
        <v>173</v>
      </c>
      <c r="E30" s="235">
        <v>8.8339999999999996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7" t="s">
        <v>156</v>
      </c>
      <c r="S30" s="237" t="s">
        <v>106</v>
      </c>
      <c r="T30" s="238" t="s">
        <v>106</v>
      </c>
      <c r="U30" s="223">
        <v>5.8000000000000003E-2</v>
      </c>
      <c r="V30" s="223">
        <f>ROUND(E30*U30,2)</f>
        <v>0.51</v>
      </c>
      <c r="W30" s="223"/>
      <c r="X30" s="223" t="s">
        <v>157</v>
      </c>
      <c r="Y30" s="223" t="s">
        <v>109</v>
      </c>
      <c r="Z30" s="213"/>
      <c r="AA30" s="213"/>
      <c r="AB30" s="213"/>
      <c r="AC30" s="213"/>
      <c r="AD30" s="213"/>
      <c r="AE30" s="213"/>
      <c r="AF30" s="213"/>
      <c r="AG30" s="213" t="s">
        <v>158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">
      <c r="A31" s="220"/>
      <c r="B31" s="221"/>
      <c r="C31" s="256" t="s">
        <v>181</v>
      </c>
      <c r="D31" s="255"/>
      <c r="E31" s="255"/>
      <c r="F31" s="255"/>
      <c r="G31" s="255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160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">
      <c r="A32" s="220"/>
      <c r="B32" s="221"/>
      <c r="C32" s="257" t="s">
        <v>185</v>
      </c>
      <c r="D32" s="253"/>
      <c r="E32" s="254">
        <v>8.8339999999999996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166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48"/>
      <c r="D33" s="242"/>
      <c r="E33" s="242"/>
      <c r="F33" s="242"/>
      <c r="G33" s="242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113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32">
        <v>8</v>
      </c>
      <c r="B34" s="233" t="s">
        <v>186</v>
      </c>
      <c r="C34" s="245" t="s">
        <v>187</v>
      </c>
      <c r="D34" s="234" t="s">
        <v>173</v>
      </c>
      <c r="E34" s="235">
        <v>44.62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21</v>
      </c>
      <c r="M34" s="237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7" t="s">
        <v>156</v>
      </c>
      <c r="S34" s="237" t="s">
        <v>106</v>
      </c>
      <c r="T34" s="238" t="s">
        <v>106</v>
      </c>
      <c r="U34" s="223">
        <v>0.12</v>
      </c>
      <c r="V34" s="223">
        <f>ROUND(E34*U34,2)</f>
        <v>5.35</v>
      </c>
      <c r="W34" s="223"/>
      <c r="X34" s="223" t="s">
        <v>157</v>
      </c>
      <c r="Y34" s="223" t="s">
        <v>109</v>
      </c>
      <c r="Z34" s="213"/>
      <c r="AA34" s="213"/>
      <c r="AB34" s="213"/>
      <c r="AC34" s="213"/>
      <c r="AD34" s="213"/>
      <c r="AE34" s="213"/>
      <c r="AF34" s="213"/>
      <c r="AG34" s="213" t="s">
        <v>158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33.75" outlineLevel="2" x14ac:dyDescent="0.2">
      <c r="A35" s="220"/>
      <c r="B35" s="221"/>
      <c r="C35" s="256" t="s">
        <v>188</v>
      </c>
      <c r="D35" s="255"/>
      <c r="E35" s="255"/>
      <c r="F35" s="255"/>
      <c r="G35" s="255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160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40" t="str">
        <f>C35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5" s="213"/>
      <c r="BC35" s="213"/>
      <c r="BD35" s="213"/>
      <c r="BE35" s="213"/>
      <c r="BF35" s="213"/>
      <c r="BG35" s="213"/>
      <c r="BH35" s="213"/>
    </row>
    <row r="36" spans="1:60" outlineLevel="2" x14ac:dyDescent="0.2">
      <c r="A36" s="220"/>
      <c r="B36" s="221"/>
      <c r="C36" s="248"/>
      <c r="D36" s="242"/>
      <c r="E36" s="242"/>
      <c r="F36" s="242"/>
      <c r="G36" s="242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113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32">
        <v>9</v>
      </c>
      <c r="B37" s="233" t="s">
        <v>189</v>
      </c>
      <c r="C37" s="245" t="s">
        <v>190</v>
      </c>
      <c r="D37" s="234" t="s">
        <v>173</v>
      </c>
      <c r="E37" s="235">
        <v>8.9239999999999995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21</v>
      </c>
      <c r="M37" s="237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7" t="s">
        <v>156</v>
      </c>
      <c r="S37" s="237" t="s">
        <v>106</v>
      </c>
      <c r="T37" s="238" t="s">
        <v>106</v>
      </c>
      <c r="U37" s="223">
        <v>4.3099999999999999E-2</v>
      </c>
      <c r="V37" s="223">
        <f>ROUND(E37*U37,2)</f>
        <v>0.38</v>
      </c>
      <c r="W37" s="223"/>
      <c r="X37" s="223" t="s">
        <v>157</v>
      </c>
      <c r="Y37" s="223" t="s">
        <v>109</v>
      </c>
      <c r="Z37" s="213"/>
      <c r="AA37" s="213"/>
      <c r="AB37" s="213"/>
      <c r="AC37" s="213"/>
      <c r="AD37" s="213"/>
      <c r="AE37" s="213"/>
      <c r="AF37" s="213"/>
      <c r="AG37" s="213" t="s">
        <v>158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33.75" outlineLevel="2" x14ac:dyDescent="0.2">
      <c r="A38" s="220"/>
      <c r="B38" s="221"/>
      <c r="C38" s="256" t="s">
        <v>188</v>
      </c>
      <c r="D38" s="255"/>
      <c r="E38" s="255"/>
      <c r="F38" s="255"/>
      <c r="G38" s="255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160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40" t="str">
        <f>C38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8" s="213"/>
      <c r="BC38" s="213"/>
      <c r="BD38" s="213"/>
      <c r="BE38" s="213"/>
      <c r="BF38" s="213"/>
      <c r="BG38" s="213"/>
      <c r="BH38" s="213"/>
    </row>
    <row r="39" spans="1:60" outlineLevel="2" x14ac:dyDescent="0.2">
      <c r="A39" s="220"/>
      <c r="B39" s="221"/>
      <c r="C39" s="257" t="s">
        <v>191</v>
      </c>
      <c r="D39" s="253"/>
      <c r="E39" s="254">
        <v>8.9239999999999995</v>
      </c>
      <c r="F39" s="223"/>
      <c r="G39" s="223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166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2" x14ac:dyDescent="0.2">
      <c r="A40" s="220"/>
      <c r="B40" s="221"/>
      <c r="C40" s="248"/>
      <c r="D40" s="242"/>
      <c r="E40" s="242"/>
      <c r="F40" s="242"/>
      <c r="G40" s="242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113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2">
        <v>10</v>
      </c>
      <c r="B41" s="233" t="s">
        <v>192</v>
      </c>
      <c r="C41" s="245" t="s">
        <v>193</v>
      </c>
      <c r="D41" s="234" t="s">
        <v>173</v>
      </c>
      <c r="E41" s="235">
        <v>145.57599999999999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21</v>
      </c>
      <c r="M41" s="237">
        <f>G41*(1+L41/100)</f>
        <v>0</v>
      </c>
      <c r="N41" s="235">
        <v>0</v>
      </c>
      <c r="O41" s="235">
        <f>ROUND(E41*N41,2)</f>
        <v>0</v>
      </c>
      <c r="P41" s="235">
        <v>0</v>
      </c>
      <c r="Q41" s="235">
        <f>ROUND(E41*P41,2)</f>
        <v>0</v>
      </c>
      <c r="R41" s="237" t="s">
        <v>163</v>
      </c>
      <c r="S41" s="237" t="s">
        <v>106</v>
      </c>
      <c r="T41" s="238" t="s">
        <v>106</v>
      </c>
      <c r="U41" s="223">
        <v>0</v>
      </c>
      <c r="V41" s="223">
        <f>ROUND(E41*U41,2)</f>
        <v>0</v>
      </c>
      <c r="W41" s="223"/>
      <c r="X41" s="223" t="s">
        <v>157</v>
      </c>
      <c r="Y41" s="223" t="s">
        <v>109</v>
      </c>
      <c r="Z41" s="213"/>
      <c r="AA41" s="213"/>
      <c r="AB41" s="213"/>
      <c r="AC41" s="213"/>
      <c r="AD41" s="213"/>
      <c r="AE41" s="213"/>
      <c r="AF41" s="213"/>
      <c r="AG41" s="213" t="s">
        <v>158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2" x14ac:dyDescent="0.2">
      <c r="A42" s="220"/>
      <c r="B42" s="221"/>
      <c r="C42" s="249"/>
      <c r="D42" s="243"/>
      <c r="E42" s="243"/>
      <c r="F42" s="243"/>
      <c r="G42" s="24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113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33.75" outlineLevel="1" x14ac:dyDescent="0.2">
      <c r="A43" s="232">
        <v>11</v>
      </c>
      <c r="B43" s="233" t="s">
        <v>194</v>
      </c>
      <c r="C43" s="245" t="s">
        <v>195</v>
      </c>
      <c r="D43" s="234" t="s">
        <v>173</v>
      </c>
      <c r="E43" s="235">
        <v>221.33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21</v>
      </c>
      <c r="M43" s="237">
        <f>G43*(1+L43/100)</f>
        <v>0</v>
      </c>
      <c r="N43" s="235">
        <v>0</v>
      </c>
      <c r="O43" s="235">
        <f>ROUND(E43*N43,2)</f>
        <v>0</v>
      </c>
      <c r="P43" s="235">
        <v>0</v>
      </c>
      <c r="Q43" s="235">
        <f>ROUND(E43*P43,2)</f>
        <v>0</v>
      </c>
      <c r="R43" s="237" t="s">
        <v>156</v>
      </c>
      <c r="S43" s="237" t="s">
        <v>106</v>
      </c>
      <c r="T43" s="238" t="s">
        <v>106</v>
      </c>
      <c r="U43" s="223">
        <v>4.4999999999999998E-2</v>
      </c>
      <c r="V43" s="223">
        <f>ROUND(E43*U43,2)</f>
        <v>9.9600000000000009</v>
      </c>
      <c r="W43" s="223"/>
      <c r="X43" s="223" t="s">
        <v>157</v>
      </c>
      <c r="Y43" s="223" t="s">
        <v>109</v>
      </c>
      <c r="Z43" s="213"/>
      <c r="AA43" s="213"/>
      <c r="AB43" s="213"/>
      <c r="AC43" s="213"/>
      <c r="AD43" s="213"/>
      <c r="AE43" s="213"/>
      <c r="AF43" s="213"/>
      <c r="AG43" s="213" t="s">
        <v>158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2" x14ac:dyDescent="0.2">
      <c r="A44" s="220"/>
      <c r="B44" s="221"/>
      <c r="C44" s="256" t="s">
        <v>196</v>
      </c>
      <c r="D44" s="255"/>
      <c r="E44" s="255"/>
      <c r="F44" s="255"/>
      <c r="G44" s="255"/>
      <c r="H44" s="223"/>
      <c r="I44" s="223"/>
      <c r="J44" s="223"/>
      <c r="K44" s="223"/>
      <c r="L44" s="223"/>
      <c r="M44" s="223"/>
      <c r="N44" s="222"/>
      <c r="O44" s="222"/>
      <c r="P44" s="222"/>
      <c r="Q44" s="222"/>
      <c r="R44" s="223"/>
      <c r="S44" s="223"/>
      <c r="T44" s="223"/>
      <c r="U44" s="223"/>
      <c r="V44" s="223"/>
      <c r="W44" s="223"/>
      <c r="X44" s="223"/>
      <c r="Y44" s="223"/>
      <c r="Z44" s="213"/>
      <c r="AA44" s="213"/>
      <c r="AB44" s="213"/>
      <c r="AC44" s="213"/>
      <c r="AD44" s="213"/>
      <c r="AE44" s="213"/>
      <c r="AF44" s="213"/>
      <c r="AG44" s="213" t="s">
        <v>160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47" t="s">
        <v>197</v>
      </c>
      <c r="D45" s="241"/>
      <c r="E45" s="241"/>
      <c r="F45" s="241"/>
      <c r="G45" s="241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111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3" x14ac:dyDescent="0.2">
      <c r="A46" s="220"/>
      <c r="B46" s="221"/>
      <c r="C46" s="247" t="s">
        <v>198</v>
      </c>
      <c r="D46" s="241"/>
      <c r="E46" s="241"/>
      <c r="F46" s="241"/>
      <c r="G46" s="241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111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">
      <c r="A47" s="220"/>
      <c r="B47" s="221"/>
      <c r="C47" s="248"/>
      <c r="D47" s="242"/>
      <c r="E47" s="242"/>
      <c r="F47" s="242"/>
      <c r="G47" s="242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113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32">
        <v>12</v>
      </c>
      <c r="B48" s="233" t="s">
        <v>199</v>
      </c>
      <c r="C48" s="245" t="s">
        <v>200</v>
      </c>
      <c r="D48" s="234" t="s">
        <v>155</v>
      </c>
      <c r="E48" s="235">
        <v>50</v>
      </c>
      <c r="F48" s="236"/>
      <c r="G48" s="237">
        <f>ROUND(E48*F48,2)</f>
        <v>0</v>
      </c>
      <c r="H48" s="236"/>
      <c r="I48" s="237">
        <f>ROUND(E48*H48,2)</f>
        <v>0</v>
      </c>
      <c r="J48" s="236"/>
      <c r="K48" s="237">
        <f>ROUND(E48*J48,2)</f>
        <v>0</v>
      </c>
      <c r="L48" s="237">
        <v>21</v>
      </c>
      <c r="M48" s="237">
        <f>G48*(1+L48/100)</f>
        <v>0</v>
      </c>
      <c r="N48" s="235">
        <v>0</v>
      </c>
      <c r="O48" s="235">
        <f>ROUND(E48*N48,2)</f>
        <v>0</v>
      </c>
      <c r="P48" s="235">
        <v>0</v>
      </c>
      <c r="Q48" s="235">
        <f>ROUND(E48*P48,2)</f>
        <v>0</v>
      </c>
      <c r="R48" s="237" t="s">
        <v>201</v>
      </c>
      <c r="S48" s="237" t="s">
        <v>106</v>
      </c>
      <c r="T48" s="238" t="s">
        <v>106</v>
      </c>
      <c r="U48" s="223">
        <v>8.0000000000000002E-3</v>
      </c>
      <c r="V48" s="223">
        <f>ROUND(E48*U48,2)</f>
        <v>0.4</v>
      </c>
      <c r="W48" s="223"/>
      <c r="X48" s="223" t="s">
        <v>157</v>
      </c>
      <c r="Y48" s="223" t="s">
        <v>109</v>
      </c>
      <c r="Z48" s="213"/>
      <c r="AA48" s="213"/>
      <c r="AB48" s="213"/>
      <c r="AC48" s="213"/>
      <c r="AD48" s="213"/>
      <c r="AE48" s="213"/>
      <c r="AF48" s="213"/>
      <c r="AG48" s="213" t="s">
        <v>158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2" x14ac:dyDescent="0.2">
      <c r="A49" s="220"/>
      <c r="B49" s="221"/>
      <c r="C49" s="256" t="s">
        <v>202</v>
      </c>
      <c r="D49" s="255"/>
      <c r="E49" s="255"/>
      <c r="F49" s="255"/>
      <c r="G49" s="255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23"/>
      <c r="Z49" s="213"/>
      <c r="AA49" s="213"/>
      <c r="AB49" s="213"/>
      <c r="AC49" s="213"/>
      <c r="AD49" s="213"/>
      <c r="AE49" s="213"/>
      <c r="AF49" s="213"/>
      <c r="AG49" s="213" t="s">
        <v>160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">
      <c r="A50" s="220"/>
      <c r="B50" s="221"/>
      <c r="C50" s="257" t="s">
        <v>203</v>
      </c>
      <c r="D50" s="253"/>
      <c r="E50" s="254">
        <v>50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166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">
      <c r="A51" s="220"/>
      <c r="B51" s="221"/>
      <c r="C51" s="248"/>
      <c r="D51" s="242"/>
      <c r="E51" s="242"/>
      <c r="F51" s="242"/>
      <c r="G51" s="242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113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32">
        <v>13</v>
      </c>
      <c r="B52" s="233" t="s">
        <v>204</v>
      </c>
      <c r="C52" s="245" t="s">
        <v>205</v>
      </c>
      <c r="D52" s="234" t="s">
        <v>155</v>
      </c>
      <c r="E52" s="235">
        <v>865.76</v>
      </c>
      <c r="F52" s="236"/>
      <c r="G52" s="237">
        <f>ROUND(E52*F52,2)</f>
        <v>0</v>
      </c>
      <c r="H52" s="236"/>
      <c r="I52" s="237">
        <f>ROUND(E52*H52,2)</f>
        <v>0</v>
      </c>
      <c r="J52" s="236"/>
      <c r="K52" s="237">
        <f>ROUND(E52*J52,2)</f>
        <v>0</v>
      </c>
      <c r="L52" s="237">
        <v>21</v>
      </c>
      <c r="M52" s="237">
        <f>G52*(1+L52/100)</f>
        <v>0</v>
      </c>
      <c r="N52" s="235">
        <v>0</v>
      </c>
      <c r="O52" s="235">
        <f>ROUND(E52*N52,2)</f>
        <v>0</v>
      </c>
      <c r="P52" s="235">
        <v>0</v>
      </c>
      <c r="Q52" s="235">
        <f>ROUND(E52*P52,2)</f>
        <v>0</v>
      </c>
      <c r="R52" s="237" t="s">
        <v>201</v>
      </c>
      <c r="S52" s="237" t="s">
        <v>106</v>
      </c>
      <c r="T52" s="238" t="s">
        <v>106</v>
      </c>
      <c r="U52" s="223">
        <v>0.255</v>
      </c>
      <c r="V52" s="223">
        <f>ROUND(E52*U52,2)</f>
        <v>220.77</v>
      </c>
      <c r="W52" s="223"/>
      <c r="X52" s="223" t="s">
        <v>157</v>
      </c>
      <c r="Y52" s="223" t="s">
        <v>109</v>
      </c>
      <c r="Z52" s="213"/>
      <c r="AA52" s="213"/>
      <c r="AB52" s="213"/>
      <c r="AC52" s="213"/>
      <c r="AD52" s="213"/>
      <c r="AE52" s="213"/>
      <c r="AF52" s="213"/>
      <c r="AG52" s="213" t="s">
        <v>158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2" x14ac:dyDescent="0.2">
      <c r="A53" s="220"/>
      <c r="B53" s="221"/>
      <c r="C53" s="256" t="s">
        <v>202</v>
      </c>
      <c r="D53" s="255"/>
      <c r="E53" s="255"/>
      <c r="F53" s="255"/>
      <c r="G53" s="255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160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">
      <c r="A54" s="220"/>
      <c r="B54" s="221"/>
      <c r="C54" s="257" t="s">
        <v>167</v>
      </c>
      <c r="D54" s="253"/>
      <c r="E54" s="254">
        <v>865.76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166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2" x14ac:dyDescent="0.2">
      <c r="A55" s="220"/>
      <c r="B55" s="221"/>
      <c r="C55" s="248"/>
      <c r="D55" s="242"/>
      <c r="E55" s="242"/>
      <c r="F55" s="242"/>
      <c r="G55" s="242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113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32">
        <v>14</v>
      </c>
      <c r="B56" s="233" t="s">
        <v>206</v>
      </c>
      <c r="C56" s="245" t="s">
        <v>207</v>
      </c>
      <c r="D56" s="234" t="s">
        <v>155</v>
      </c>
      <c r="E56" s="235">
        <v>560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21</v>
      </c>
      <c r="M56" s="237">
        <f>G56*(1+L56/100)</f>
        <v>0</v>
      </c>
      <c r="N56" s="235">
        <v>0</v>
      </c>
      <c r="O56" s="235">
        <f>ROUND(E56*N56,2)</f>
        <v>0</v>
      </c>
      <c r="P56" s="235">
        <v>0</v>
      </c>
      <c r="Q56" s="235">
        <f>ROUND(E56*P56,2)</f>
        <v>0</v>
      </c>
      <c r="R56" s="237" t="s">
        <v>156</v>
      </c>
      <c r="S56" s="237" t="s">
        <v>106</v>
      </c>
      <c r="T56" s="238" t="s">
        <v>106</v>
      </c>
      <c r="U56" s="223">
        <v>1.7999999999999999E-2</v>
      </c>
      <c r="V56" s="223">
        <f>ROUND(E56*U56,2)</f>
        <v>10.08</v>
      </c>
      <c r="W56" s="223"/>
      <c r="X56" s="223" t="s">
        <v>157</v>
      </c>
      <c r="Y56" s="223" t="s">
        <v>109</v>
      </c>
      <c r="Z56" s="213"/>
      <c r="AA56" s="213"/>
      <c r="AB56" s="213"/>
      <c r="AC56" s="213"/>
      <c r="AD56" s="213"/>
      <c r="AE56" s="213"/>
      <c r="AF56" s="213"/>
      <c r="AG56" s="213" t="s">
        <v>158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">
      <c r="A57" s="220"/>
      <c r="B57" s="221"/>
      <c r="C57" s="256" t="s">
        <v>208</v>
      </c>
      <c r="D57" s="255"/>
      <c r="E57" s="255"/>
      <c r="F57" s="255"/>
      <c r="G57" s="255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160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2" x14ac:dyDescent="0.2">
      <c r="A58" s="220"/>
      <c r="B58" s="221"/>
      <c r="C58" s="248"/>
      <c r="D58" s="242"/>
      <c r="E58" s="242"/>
      <c r="F58" s="242"/>
      <c r="G58" s="242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23"/>
      <c r="Z58" s="213"/>
      <c r="AA58" s="213"/>
      <c r="AB58" s="213"/>
      <c r="AC58" s="213"/>
      <c r="AD58" s="213"/>
      <c r="AE58" s="213"/>
      <c r="AF58" s="213"/>
      <c r="AG58" s="213" t="s">
        <v>113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32">
        <v>15</v>
      </c>
      <c r="B59" s="233" t="s">
        <v>206</v>
      </c>
      <c r="C59" s="245" t="s">
        <v>207</v>
      </c>
      <c r="D59" s="234" t="s">
        <v>155</v>
      </c>
      <c r="E59" s="235">
        <v>900</v>
      </c>
      <c r="F59" s="236"/>
      <c r="G59" s="237">
        <f>ROUND(E59*F59,2)</f>
        <v>0</v>
      </c>
      <c r="H59" s="236"/>
      <c r="I59" s="237">
        <f>ROUND(E59*H59,2)</f>
        <v>0</v>
      </c>
      <c r="J59" s="236"/>
      <c r="K59" s="237">
        <f>ROUND(E59*J59,2)</f>
        <v>0</v>
      </c>
      <c r="L59" s="237">
        <v>21</v>
      </c>
      <c r="M59" s="237">
        <f>G59*(1+L59/100)</f>
        <v>0</v>
      </c>
      <c r="N59" s="235">
        <v>0</v>
      </c>
      <c r="O59" s="235">
        <f>ROUND(E59*N59,2)</f>
        <v>0</v>
      </c>
      <c r="P59" s="235">
        <v>0</v>
      </c>
      <c r="Q59" s="235">
        <f>ROUND(E59*P59,2)</f>
        <v>0</v>
      </c>
      <c r="R59" s="237" t="s">
        <v>156</v>
      </c>
      <c r="S59" s="237" t="s">
        <v>106</v>
      </c>
      <c r="T59" s="238" t="s">
        <v>106</v>
      </c>
      <c r="U59" s="223">
        <v>1.7999999999999999E-2</v>
      </c>
      <c r="V59" s="223">
        <f>ROUND(E59*U59,2)</f>
        <v>16.2</v>
      </c>
      <c r="W59" s="223"/>
      <c r="X59" s="223" t="s">
        <v>157</v>
      </c>
      <c r="Y59" s="223" t="s">
        <v>109</v>
      </c>
      <c r="Z59" s="213"/>
      <c r="AA59" s="213"/>
      <c r="AB59" s="213"/>
      <c r="AC59" s="213"/>
      <c r="AD59" s="213"/>
      <c r="AE59" s="213"/>
      <c r="AF59" s="213"/>
      <c r="AG59" s="213" t="s">
        <v>158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2" x14ac:dyDescent="0.2">
      <c r="A60" s="220"/>
      <c r="B60" s="221"/>
      <c r="C60" s="256" t="s">
        <v>208</v>
      </c>
      <c r="D60" s="255"/>
      <c r="E60" s="255"/>
      <c r="F60" s="255"/>
      <c r="G60" s="255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160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2" x14ac:dyDescent="0.2">
      <c r="A61" s="220"/>
      <c r="B61" s="221"/>
      <c r="C61" s="257" t="s">
        <v>209</v>
      </c>
      <c r="D61" s="253"/>
      <c r="E61" s="254">
        <v>900</v>
      </c>
      <c r="F61" s="223"/>
      <c r="G61" s="223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166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2" x14ac:dyDescent="0.2">
      <c r="A62" s="220"/>
      <c r="B62" s="221"/>
      <c r="C62" s="248"/>
      <c r="D62" s="242"/>
      <c r="E62" s="242"/>
      <c r="F62" s="242"/>
      <c r="G62" s="242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113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2">
        <v>16</v>
      </c>
      <c r="B63" s="233" t="s">
        <v>210</v>
      </c>
      <c r="C63" s="245" t="s">
        <v>211</v>
      </c>
      <c r="D63" s="234" t="s">
        <v>155</v>
      </c>
      <c r="E63" s="235">
        <v>865.76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21</v>
      </c>
      <c r="M63" s="237">
        <f>G63*(1+L63/100)</f>
        <v>0</v>
      </c>
      <c r="N63" s="235">
        <v>0</v>
      </c>
      <c r="O63" s="235">
        <f>ROUND(E63*N63,2)</f>
        <v>0</v>
      </c>
      <c r="P63" s="235">
        <v>0</v>
      </c>
      <c r="Q63" s="235">
        <f>ROUND(E63*P63,2)</f>
        <v>0</v>
      </c>
      <c r="R63" s="237" t="s">
        <v>156</v>
      </c>
      <c r="S63" s="237" t="s">
        <v>106</v>
      </c>
      <c r="T63" s="238" t="s">
        <v>106</v>
      </c>
      <c r="U63" s="223">
        <v>0.107</v>
      </c>
      <c r="V63" s="223">
        <f>ROUND(E63*U63,2)</f>
        <v>92.64</v>
      </c>
      <c r="W63" s="223"/>
      <c r="X63" s="223" t="s">
        <v>157</v>
      </c>
      <c r="Y63" s="223" t="s">
        <v>109</v>
      </c>
      <c r="Z63" s="213"/>
      <c r="AA63" s="213"/>
      <c r="AB63" s="213"/>
      <c r="AC63" s="213"/>
      <c r="AD63" s="213"/>
      <c r="AE63" s="213"/>
      <c r="AF63" s="213"/>
      <c r="AG63" s="213" t="s">
        <v>158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2" x14ac:dyDescent="0.2">
      <c r="A64" s="220"/>
      <c r="B64" s="221"/>
      <c r="C64" s="256" t="s">
        <v>212</v>
      </c>
      <c r="D64" s="255"/>
      <c r="E64" s="255"/>
      <c r="F64" s="255"/>
      <c r="G64" s="255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3"/>
      <c r="AA64" s="213"/>
      <c r="AB64" s="213"/>
      <c r="AC64" s="213"/>
      <c r="AD64" s="213"/>
      <c r="AE64" s="213"/>
      <c r="AF64" s="213"/>
      <c r="AG64" s="213" t="s">
        <v>160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">
      <c r="A65" s="220"/>
      <c r="B65" s="221"/>
      <c r="C65" s="257" t="s">
        <v>213</v>
      </c>
      <c r="D65" s="253"/>
      <c r="E65" s="254">
        <v>865.76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23"/>
      <c r="Z65" s="213"/>
      <c r="AA65" s="213"/>
      <c r="AB65" s="213"/>
      <c r="AC65" s="213"/>
      <c r="AD65" s="213"/>
      <c r="AE65" s="213"/>
      <c r="AF65" s="213"/>
      <c r="AG65" s="213" t="s">
        <v>166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2" x14ac:dyDescent="0.2">
      <c r="A66" s="220"/>
      <c r="B66" s="221"/>
      <c r="C66" s="248"/>
      <c r="D66" s="242"/>
      <c r="E66" s="242"/>
      <c r="F66" s="242"/>
      <c r="G66" s="242"/>
      <c r="H66" s="223"/>
      <c r="I66" s="223"/>
      <c r="J66" s="223"/>
      <c r="K66" s="223"/>
      <c r="L66" s="223"/>
      <c r="M66" s="223"/>
      <c r="N66" s="222"/>
      <c r="O66" s="222"/>
      <c r="P66" s="222"/>
      <c r="Q66" s="222"/>
      <c r="R66" s="223"/>
      <c r="S66" s="223"/>
      <c r="T66" s="223"/>
      <c r="U66" s="223"/>
      <c r="V66" s="223"/>
      <c r="W66" s="223"/>
      <c r="X66" s="223"/>
      <c r="Y66" s="223"/>
      <c r="Z66" s="213"/>
      <c r="AA66" s="213"/>
      <c r="AB66" s="213"/>
      <c r="AC66" s="213"/>
      <c r="AD66" s="213"/>
      <c r="AE66" s="213"/>
      <c r="AF66" s="213"/>
      <c r="AG66" s="213" t="s">
        <v>113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32">
        <v>17</v>
      </c>
      <c r="B67" s="233" t="s">
        <v>214</v>
      </c>
      <c r="C67" s="245" t="s">
        <v>215</v>
      </c>
      <c r="D67" s="234" t="s">
        <v>155</v>
      </c>
      <c r="E67" s="235">
        <v>915.76</v>
      </c>
      <c r="F67" s="236"/>
      <c r="G67" s="237">
        <f>ROUND(E67*F67,2)</f>
        <v>0</v>
      </c>
      <c r="H67" s="236"/>
      <c r="I67" s="237">
        <f>ROUND(E67*H67,2)</f>
        <v>0</v>
      </c>
      <c r="J67" s="236"/>
      <c r="K67" s="237">
        <f>ROUND(E67*J67,2)</f>
        <v>0</v>
      </c>
      <c r="L67" s="237">
        <v>21</v>
      </c>
      <c r="M67" s="237">
        <f>G67*(1+L67/100)</f>
        <v>0</v>
      </c>
      <c r="N67" s="235">
        <v>5.4000000000000001E-4</v>
      </c>
      <c r="O67" s="235">
        <f>ROUND(E67*N67,2)</f>
        <v>0.49</v>
      </c>
      <c r="P67" s="235">
        <v>0</v>
      </c>
      <c r="Q67" s="235">
        <f>ROUND(E67*P67,2)</f>
        <v>0</v>
      </c>
      <c r="R67" s="237" t="s">
        <v>163</v>
      </c>
      <c r="S67" s="237" t="s">
        <v>106</v>
      </c>
      <c r="T67" s="238" t="s">
        <v>106</v>
      </c>
      <c r="U67" s="223">
        <v>1.2E-2</v>
      </c>
      <c r="V67" s="223">
        <f>ROUND(E67*U67,2)</f>
        <v>10.99</v>
      </c>
      <c r="W67" s="223"/>
      <c r="X67" s="223" t="s">
        <v>157</v>
      </c>
      <c r="Y67" s="223" t="s">
        <v>109</v>
      </c>
      <c r="Z67" s="213"/>
      <c r="AA67" s="213"/>
      <c r="AB67" s="213"/>
      <c r="AC67" s="213"/>
      <c r="AD67" s="213"/>
      <c r="AE67" s="213"/>
      <c r="AF67" s="213"/>
      <c r="AG67" s="213" t="s">
        <v>158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2" x14ac:dyDescent="0.2">
      <c r="A68" s="220"/>
      <c r="B68" s="221"/>
      <c r="C68" s="246" t="s">
        <v>216</v>
      </c>
      <c r="D68" s="239"/>
      <c r="E68" s="239"/>
      <c r="F68" s="239"/>
      <c r="G68" s="239"/>
      <c r="H68" s="223"/>
      <c r="I68" s="223"/>
      <c r="J68" s="223"/>
      <c r="K68" s="223"/>
      <c r="L68" s="223"/>
      <c r="M68" s="223"/>
      <c r="N68" s="222"/>
      <c r="O68" s="222"/>
      <c r="P68" s="222"/>
      <c r="Q68" s="222"/>
      <c r="R68" s="223"/>
      <c r="S68" s="223"/>
      <c r="T68" s="223"/>
      <c r="U68" s="223"/>
      <c r="V68" s="223"/>
      <c r="W68" s="223"/>
      <c r="X68" s="223"/>
      <c r="Y68" s="223"/>
      <c r="Z68" s="213"/>
      <c r="AA68" s="213"/>
      <c r="AB68" s="213"/>
      <c r="AC68" s="213"/>
      <c r="AD68" s="213"/>
      <c r="AE68" s="213"/>
      <c r="AF68" s="213"/>
      <c r="AG68" s="213" t="s">
        <v>111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2" x14ac:dyDescent="0.2">
      <c r="A69" s="220"/>
      <c r="B69" s="221"/>
      <c r="C69" s="257" t="s">
        <v>217</v>
      </c>
      <c r="D69" s="253"/>
      <c r="E69" s="254">
        <v>915.76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3"/>
      <c r="AA69" s="213"/>
      <c r="AB69" s="213"/>
      <c r="AC69" s="213"/>
      <c r="AD69" s="213"/>
      <c r="AE69" s="213"/>
      <c r="AF69" s="213"/>
      <c r="AG69" s="213" t="s">
        <v>166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2" x14ac:dyDescent="0.2">
      <c r="A70" s="220"/>
      <c r="B70" s="221"/>
      <c r="C70" s="248"/>
      <c r="D70" s="242"/>
      <c r="E70" s="242"/>
      <c r="F70" s="242"/>
      <c r="G70" s="242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113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32">
        <v>18</v>
      </c>
      <c r="B71" s="233" t="s">
        <v>218</v>
      </c>
      <c r="C71" s="245" t="s">
        <v>219</v>
      </c>
      <c r="D71" s="234" t="s">
        <v>122</v>
      </c>
      <c r="E71" s="235">
        <v>1</v>
      </c>
      <c r="F71" s="236"/>
      <c r="G71" s="237">
        <f>ROUND(E71*F71,2)</f>
        <v>0</v>
      </c>
      <c r="H71" s="236"/>
      <c r="I71" s="237">
        <f>ROUND(E71*H71,2)</f>
        <v>0</v>
      </c>
      <c r="J71" s="236"/>
      <c r="K71" s="237">
        <f>ROUND(E71*J71,2)</f>
        <v>0</v>
      </c>
      <c r="L71" s="237">
        <v>21</v>
      </c>
      <c r="M71" s="237">
        <f>G71*(1+L71/100)</f>
        <v>0</v>
      </c>
      <c r="N71" s="235">
        <v>0</v>
      </c>
      <c r="O71" s="235">
        <f>ROUND(E71*N71,2)</f>
        <v>0</v>
      </c>
      <c r="P71" s="235">
        <v>0</v>
      </c>
      <c r="Q71" s="235">
        <f>ROUND(E71*P71,2)</f>
        <v>0</v>
      </c>
      <c r="R71" s="237"/>
      <c r="S71" s="237" t="s">
        <v>123</v>
      </c>
      <c r="T71" s="238" t="s">
        <v>107</v>
      </c>
      <c r="U71" s="223">
        <v>3.0019999999999998</v>
      </c>
      <c r="V71" s="223">
        <f>ROUND(E71*U71,2)</f>
        <v>3</v>
      </c>
      <c r="W71" s="223"/>
      <c r="X71" s="223" t="s">
        <v>157</v>
      </c>
      <c r="Y71" s="223" t="s">
        <v>109</v>
      </c>
      <c r="Z71" s="213"/>
      <c r="AA71" s="213"/>
      <c r="AB71" s="213"/>
      <c r="AC71" s="213"/>
      <c r="AD71" s="213"/>
      <c r="AE71" s="213"/>
      <c r="AF71" s="213"/>
      <c r="AG71" s="213" t="s">
        <v>158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2" x14ac:dyDescent="0.2">
      <c r="A72" s="220"/>
      <c r="B72" s="221"/>
      <c r="C72" s="246" t="s">
        <v>220</v>
      </c>
      <c r="D72" s="239"/>
      <c r="E72" s="239"/>
      <c r="F72" s="239"/>
      <c r="G72" s="239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111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3" x14ac:dyDescent="0.2">
      <c r="A73" s="220"/>
      <c r="B73" s="221"/>
      <c r="C73" s="247" t="s">
        <v>221</v>
      </c>
      <c r="D73" s="241"/>
      <c r="E73" s="241"/>
      <c r="F73" s="241"/>
      <c r="G73" s="241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3"/>
      <c r="AA73" s="213"/>
      <c r="AB73" s="213"/>
      <c r="AC73" s="213"/>
      <c r="AD73" s="213"/>
      <c r="AE73" s="213"/>
      <c r="AF73" s="213"/>
      <c r="AG73" s="213" t="s">
        <v>111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3" x14ac:dyDescent="0.2">
      <c r="A74" s="220"/>
      <c r="B74" s="221"/>
      <c r="C74" s="247" t="s">
        <v>222</v>
      </c>
      <c r="D74" s="241"/>
      <c r="E74" s="241"/>
      <c r="F74" s="241"/>
      <c r="G74" s="241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23"/>
      <c r="Z74" s="213"/>
      <c r="AA74" s="213"/>
      <c r="AB74" s="213"/>
      <c r="AC74" s="213"/>
      <c r="AD74" s="213"/>
      <c r="AE74" s="213"/>
      <c r="AF74" s="213"/>
      <c r="AG74" s="213" t="s">
        <v>111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2" x14ac:dyDescent="0.2">
      <c r="A75" s="220"/>
      <c r="B75" s="221"/>
      <c r="C75" s="248"/>
      <c r="D75" s="242"/>
      <c r="E75" s="242"/>
      <c r="F75" s="242"/>
      <c r="G75" s="242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3"/>
      <c r="AA75" s="213"/>
      <c r="AB75" s="213"/>
      <c r="AC75" s="213"/>
      <c r="AD75" s="213"/>
      <c r="AE75" s="213"/>
      <c r="AF75" s="213"/>
      <c r="AG75" s="213" t="s">
        <v>113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32">
        <v>19</v>
      </c>
      <c r="B76" s="233" t="s">
        <v>223</v>
      </c>
      <c r="C76" s="245" t="s">
        <v>224</v>
      </c>
      <c r="D76" s="234" t="s">
        <v>173</v>
      </c>
      <c r="E76" s="235">
        <v>315.69200000000001</v>
      </c>
      <c r="F76" s="236"/>
      <c r="G76" s="237">
        <f>ROUND(E76*F76,2)</f>
        <v>0</v>
      </c>
      <c r="H76" s="236"/>
      <c r="I76" s="237">
        <f>ROUND(E76*H76,2)</f>
        <v>0</v>
      </c>
      <c r="J76" s="236"/>
      <c r="K76" s="237">
        <f>ROUND(E76*J76,2)</f>
        <v>0</v>
      </c>
      <c r="L76" s="237">
        <v>21</v>
      </c>
      <c r="M76" s="237">
        <f>G76*(1+L76/100)</f>
        <v>0</v>
      </c>
      <c r="N76" s="235">
        <v>0</v>
      </c>
      <c r="O76" s="235">
        <f>ROUND(E76*N76,2)</f>
        <v>0</v>
      </c>
      <c r="P76" s="235">
        <v>0</v>
      </c>
      <c r="Q76" s="235">
        <f>ROUND(E76*P76,2)</f>
        <v>0</v>
      </c>
      <c r="R76" s="237"/>
      <c r="S76" s="237" t="s">
        <v>123</v>
      </c>
      <c r="T76" s="238" t="s">
        <v>107</v>
      </c>
      <c r="U76" s="223">
        <v>6.2E-2</v>
      </c>
      <c r="V76" s="223">
        <f>ROUND(E76*U76,2)</f>
        <v>19.57</v>
      </c>
      <c r="W76" s="223"/>
      <c r="X76" s="223" t="s">
        <v>157</v>
      </c>
      <c r="Y76" s="223" t="s">
        <v>109</v>
      </c>
      <c r="Z76" s="213"/>
      <c r="AA76" s="213"/>
      <c r="AB76" s="213"/>
      <c r="AC76" s="213"/>
      <c r="AD76" s="213"/>
      <c r="AE76" s="213"/>
      <c r="AF76" s="213"/>
      <c r="AG76" s="213" t="s">
        <v>158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2" x14ac:dyDescent="0.2">
      <c r="A77" s="220"/>
      <c r="B77" s="221"/>
      <c r="C77" s="246" t="s">
        <v>225</v>
      </c>
      <c r="D77" s="239"/>
      <c r="E77" s="239"/>
      <c r="F77" s="239"/>
      <c r="G77" s="239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111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3" x14ac:dyDescent="0.2">
      <c r="A78" s="220"/>
      <c r="B78" s="221"/>
      <c r="C78" s="247" t="s">
        <v>226</v>
      </c>
      <c r="D78" s="241"/>
      <c r="E78" s="241"/>
      <c r="F78" s="241"/>
      <c r="G78" s="241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23"/>
      <c r="Z78" s="213"/>
      <c r="AA78" s="213"/>
      <c r="AB78" s="213"/>
      <c r="AC78" s="213"/>
      <c r="AD78" s="213"/>
      <c r="AE78" s="213"/>
      <c r="AF78" s="213"/>
      <c r="AG78" s="213" t="s">
        <v>111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3" x14ac:dyDescent="0.2">
      <c r="A79" s="220"/>
      <c r="B79" s="221"/>
      <c r="C79" s="247" t="s">
        <v>227</v>
      </c>
      <c r="D79" s="241"/>
      <c r="E79" s="241"/>
      <c r="F79" s="241"/>
      <c r="G79" s="241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3"/>
      <c r="AA79" s="213"/>
      <c r="AB79" s="213"/>
      <c r="AC79" s="213"/>
      <c r="AD79" s="213"/>
      <c r="AE79" s="213"/>
      <c r="AF79" s="213"/>
      <c r="AG79" s="213" t="s">
        <v>111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3" x14ac:dyDescent="0.2">
      <c r="A80" s="220"/>
      <c r="B80" s="221"/>
      <c r="C80" s="247" t="s">
        <v>228</v>
      </c>
      <c r="D80" s="241"/>
      <c r="E80" s="241"/>
      <c r="F80" s="241"/>
      <c r="G80" s="241"/>
      <c r="H80" s="223"/>
      <c r="I80" s="223"/>
      <c r="J80" s="223"/>
      <c r="K80" s="223"/>
      <c r="L80" s="223"/>
      <c r="M80" s="223"/>
      <c r="N80" s="222"/>
      <c r="O80" s="222"/>
      <c r="P80" s="222"/>
      <c r="Q80" s="222"/>
      <c r="R80" s="223"/>
      <c r="S80" s="223"/>
      <c r="T80" s="223"/>
      <c r="U80" s="223"/>
      <c r="V80" s="223"/>
      <c r="W80" s="223"/>
      <c r="X80" s="223"/>
      <c r="Y80" s="223"/>
      <c r="Z80" s="213"/>
      <c r="AA80" s="213"/>
      <c r="AB80" s="213"/>
      <c r="AC80" s="213"/>
      <c r="AD80" s="213"/>
      <c r="AE80" s="213"/>
      <c r="AF80" s="213"/>
      <c r="AG80" s="213" t="s">
        <v>111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3" x14ac:dyDescent="0.2">
      <c r="A81" s="220"/>
      <c r="B81" s="221"/>
      <c r="C81" s="247" t="s">
        <v>229</v>
      </c>
      <c r="D81" s="241"/>
      <c r="E81" s="241"/>
      <c r="F81" s="241"/>
      <c r="G81" s="241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23"/>
      <c r="Z81" s="213"/>
      <c r="AA81" s="213"/>
      <c r="AB81" s="213"/>
      <c r="AC81" s="213"/>
      <c r="AD81" s="213"/>
      <c r="AE81" s="213"/>
      <c r="AF81" s="213"/>
      <c r="AG81" s="213" t="s">
        <v>111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2" x14ac:dyDescent="0.2">
      <c r="A82" s="220"/>
      <c r="B82" s="221"/>
      <c r="C82" s="257" t="s">
        <v>230</v>
      </c>
      <c r="D82" s="253"/>
      <c r="E82" s="254">
        <v>132.54</v>
      </c>
      <c r="F82" s="223"/>
      <c r="G82" s="223"/>
      <c r="H82" s="223"/>
      <c r="I82" s="223"/>
      <c r="J82" s="223"/>
      <c r="K82" s="223"/>
      <c r="L82" s="223"/>
      <c r="M82" s="223"/>
      <c r="N82" s="222"/>
      <c r="O82" s="222"/>
      <c r="P82" s="222"/>
      <c r="Q82" s="222"/>
      <c r="R82" s="223"/>
      <c r="S82" s="223"/>
      <c r="T82" s="223"/>
      <c r="U82" s="223"/>
      <c r="V82" s="223"/>
      <c r="W82" s="223"/>
      <c r="X82" s="223"/>
      <c r="Y82" s="223"/>
      <c r="Z82" s="213"/>
      <c r="AA82" s="213"/>
      <c r="AB82" s="213"/>
      <c r="AC82" s="213"/>
      <c r="AD82" s="213"/>
      <c r="AE82" s="213"/>
      <c r="AF82" s="213"/>
      <c r="AG82" s="213" t="s">
        <v>166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3" x14ac:dyDescent="0.2">
      <c r="A83" s="220"/>
      <c r="B83" s="221"/>
      <c r="C83" s="257" t="s">
        <v>231</v>
      </c>
      <c r="D83" s="253"/>
      <c r="E83" s="254">
        <v>183.15199999999999</v>
      </c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3"/>
      <c r="AA83" s="213"/>
      <c r="AB83" s="213"/>
      <c r="AC83" s="213"/>
      <c r="AD83" s="213"/>
      <c r="AE83" s="213"/>
      <c r="AF83" s="213"/>
      <c r="AG83" s="213" t="s">
        <v>166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2" x14ac:dyDescent="0.2">
      <c r="A84" s="220"/>
      <c r="B84" s="221"/>
      <c r="C84" s="248"/>
      <c r="D84" s="242"/>
      <c r="E84" s="242"/>
      <c r="F84" s="242"/>
      <c r="G84" s="242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3"/>
      <c r="AA84" s="213"/>
      <c r="AB84" s="213"/>
      <c r="AC84" s="213"/>
      <c r="AD84" s="213"/>
      <c r="AE84" s="213"/>
      <c r="AF84" s="213"/>
      <c r="AG84" s="213" t="s">
        <v>113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32">
        <v>20</v>
      </c>
      <c r="B85" s="233" t="s">
        <v>232</v>
      </c>
      <c r="C85" s="245" t="s">
        <v>233</v>
      </c>
      <c r="D85" s="234" t="s">
        <v>234</v>
      </c>
      <c r="E85" s="235">
        <v>27.472799999999999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21</v>
      </c>
      <c r="M85" s="237">
        <f>G85*(1+L85/100)</f>
        <v>0</v>
      </c>
      <c r="N85" s="235">
        <v>1E-3</v>
      </c>
      <c r="O85" s="235">
        <f>ROUND(E85*N85,2)</f>
        <v>0.03</v>
      </c>
      <c r="P85" s="235">
        <v>0</v>
      </c>
      <c r="Q85" s="235">
        <f>ROUND(E85*P85,2)</f>
        <v>0</v>
      </c>
      <c r="R85" s="237" t="s">
        <v>235</v>
      </c>
      <c r="S85" s="237" t="s">
        <v>106</v>
      </c>
      <c r="T85" s="238" t="s">
        <v>106</v>
      </c>
      <c r="U85" s="223">
        <v>0</v>
      </c>
      <c r="V85" s="223">
        <f>ROUND(E85*U85,2)</f>
        <v>0</v>
      </c>
      <c r="W85" s="223"/>
      <c r="X85" s="223" t="s">
        <v>236</v>
      </c>
      <c r="Y85" s="223" t="s">
        <v>109</v>
      </c>
      <c r="Z85" s="213"/>
      <c r="AA85" s="213"/>
      <c r="AB85" s="213"/>
      <c r="AC85" s="213"/>
      <c r="AD85" s="213"/>
      <c r="AE85" s="213"/>
      <c r="AF85" s="213"/>
      <c r="AG85" s="213" t="s">
        <v>237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2" x14ac:dyDescent="0.2">
      <c r="A86" s="220"/>
      <c r="B86" s="221"/>
      <c r="C86" s="257" t="s">
        <v>238</v>
      </c>
      <c r="D86" s="253"/>
      <c r="E86" s="254">
        <v>27.472799999999999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3"/>
      <c r="AA86" s="213"/>
      <c r="AB86" s="213"/>
      <c r="AC86" s="213"/>
      <c r="AD86" s="213"/>
      <c r="AE86" s="213"/>
      <c r="AF86" s="213"/>
      <c r="AG86" s="213" t="s">
        <v>166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2" x14ac:dyDescent="0.2">
      <c r="A87" s="220"/>
      <c r="B87" s="221"/>
      <c r="C87" s="248"/>
      <c r="D87" s="242"/>
      <c r="E87" s="242"/>
      <c r="F87" s="242"/>
      <c r="G87" s="242"/>
      <c r="H87" s="223"/>
      <c r="I87" s="223"/>
      <c r="J87" s="223"/>
      <c r="K87" s="223"/>
      <c r="L87" s="223"/>
      <c r="M87" s="223"/>
      <c r="N87" s="222"/>
      <c r="O87" s="222"/>
      <c r="P87" s="222"/>
      <c r="Q87" s="222"/>
      <c r="R87" s="223"/>
      <c r="S87" s="223"/>
      <c r="T87" s="223"/>
      <c r="U87" s="223"/>
      <c r="V87" s="223"/>
      <c r="W87" s="223"/>
      <c r="X87" s="223"/>
      <c r="Y87" s="223"/>
      <c r="Z87" s="213"/>
      <c r="AA87" s="213"/>
      <c r="AB87" s="213"/>
      <c r="AC87" s="213"/>
      <c r="AD87" s="213"/>
      <c r="AE87" s="213"/>
      <c r="AF87" s="213"/>
      <c r="AG87" s="213" t="s">
        <v>113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32">
        <v>21</v>
      </c>
      <c r="B88" s="233" t="s">
        <v>239</v>
      </c>
      <c r="C88" s="245" t="s">
        <v>240</v>
      </c>
      <c r="D88" s="234" t="s">
        <v>173</v>
      </c>
      <c r="E88" s="235">
        <v>145.57599999999999</v>
      </c>
      <c r="F88" s="236"/>
      <c r="G88" s="237">
        <f>ROUND(E88*F88,2)</f>
        <v>0</v>
      </c>
      <c r="H88" s="236"/>
      <c r="I88" s="237">
        <f>ROUND(E88*H88,2)</f>
        <v>0</v>
      </c>
      <c r="J88" s="236"/>
      <c r="K88" s="237">
        <f>ROUND(E88*J88,2)</f>
        <v>0</v>
      </c>
      <c r="L88" s="237">
        <v>21</v>
      </c>
      <c r="M88" s="237">
        <f>G88*(1+L88/100)</f>
        <v>0</v>
      </c>
      <c r="N88" s="235">
        <v>0</v>
      </c>
      <c r="O88" s="235">
        <f>ROUND(E88*N88,2)</f>
        <v>0</v>
      </c>
      <c r="P88" s="235">
        <v>0</v>
      </c>
      <c r="Q88" s="235">
        <f>ROUND(E88*P88,2)</f>
        <v>0</v>
      </c>
      <c r="R88" s="237"/>
      <c r="S88" s="237" t="s">
        <v>123</v>
      </c>
      <c r="T88" s="238" t="s">
        <v>107</v>
      </c>
      <c r="U88" s="223">
        <v>0</v>
      </c>
      <c r="V88" s="223">
        <f>ROUND(E88*U88,2)</f>
        <v>0</v>
      </c>
      <c r="W88" s="223"/>
      <c r="X88" s="223" t="s">
        <v>241</v>
      </c>
      <c r="Y88" s="223" t="s">
        <v>109</v>
      </c>
      <c r="Z88" s="213"/>
      <c r="AA88" s="213"/>
      <c r="AB88" s="213"/>
      <c r="AC88" s="213"/>
      <c r="AD88" s="213"/>
      <c r="AE88" s="213"/>
      <c r="AF88" s="213"/>
      <c r="AG88" s="213" t="s">
        <v>242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2" x14ac:dyDescent="0.2">
      <c r="A89" s="220"/>
      <c r="B89" s="221"/>
      <c r="C89" s="246" t="s">
        <v>243</v>
      </c>
      <c r="D89" s="239"/>
      <c r="E89" s="239"/>
      <c r="F89" s="239"/>
      <c r="G89" s="239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111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3" x14ac:dyDescent="0.2">
      <c r="A90" s="220"/>
      <c r="B90" s="221"/>
      <c r="C90" s="247" t="s">
        <v>244</v>
      </c>
      <c r="D90" s="241"/>
      <c r="E90" s="241"/>
      <c r="F90" s="241"/>
      <c r="G90" s="241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3"/>
      <c r="AA90" s="213"/>
      <c r="AB90" s="213"/>
      <c r="AC90" s="213"/>
      <c r="AD90" s="213"/>
      <c r="AE90" s="213"/>
      <c r="AF90" s="213"/>
      <c r="AG90" s="213" t="s">
        <v>111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3" x14ac:dyDescent="0.2">
      <c r="A91" s="220"/>
      <c r="B91" s="221"/>
      <c r="C91" s="247" t="s">
        <v>245</v>
      </c>
      <c r="D91" s="241"/>
      <c r="E91" s="241"/>
      <c r="F91" s="241"/>
      <c r="G91" s="241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3"/>
      <c r="AA91" s="213"/>
      <c r="AB91" s="213"/>
      <c r="AC91" s="213"/>
      <c r="AD91" s="213"/>
      <c r="AE91" s="213"/>
      <c r="AF91" s="213"/>
      <c r="AG91" s="213" t="s">
        <v>111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3" x14ac:dyDescent="0.2">
      <c r="A92" s="220"/>
      <c r="B92" s="221"/>
      <c r="C92" s="247" t="s">
        <v>246</v>
      </c>
      <c r="D92" s="241"/>
      <c r="E92" s="241"/>
      <c r="F92" s="241"/>
      <c r="G92" s="241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111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2" x14ac:dyDescent="0.2">
      <c r="A93" s="220"/>
      <c r="B93" s="221"/>
      <c r="C93" s="257" t="s">
        <v>247</v>
      </c>
      <c r="D93" s="253"/>
      <c r="E93" s="254">
        <v>145.57599999999999</v>
      </c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23"/>
      <c r="Z93" s="213"/>
      <c r="AA93" s="213"/>
      <c r="AB93" s="213"/>
      <c r="AC93" s="213"/>
      <c r="AD93" s="213"/>
      <c r="AE93" s="213"/>
      <c r="AF93" s="213"/>
      <c r="AG93" s="213" t="s">
        <v>166</v>
      </c>
      <c r="AH93" s="213">
        <v>0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2" x14ac:dyDescent="0.2">
      <c r="A94" s="220"/>
      <c r="B94" s="221"/>
      <c r="C94" s="248"/>
      <c r="D94" s="242"/>
      <c r="E94" s="242"/>
      <c r="F94" s="242"/>
      <c r="G94" s="242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3"/>
      <c r="AA94" s="213"/>
      <c r="AB94" s="213"/>
      <c r="AC94" s="213"/>
      <c r="AD94" s="213"/>
      <c r="AE94" s="213"/>
      <c r="AF94" s="213"/>
      <c r="AG94" s="213" t="s">
        <v>113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x14ac:dyDescent="0.2">
      <c r="A95" s="225" t="s">
        <v>101</v>
      </c>
      <c r="B95" s="226" t="s">
        <v>64</v>
      </c>
      <c r="C95" s="244" t="s">
        <v>65</v>
      </c>
      <c r="D95" s="227"/>
      <c r="E95" s="228"/>
      <c r="F95" s="229"/>
      <c r="G95" s="229">
        <f>SUMIF(AG96:AG107,"&lt;&gt;NOR",G96:G107)</f>
        <v>0</v>
      </c>
      <c r="H95" s="229"/>
      <c r="I95" s="229">
        <f>SUM(I96:I107)</f>
        <v>0</v>
      </c>
      <c r="J95" s="229"/>
      <c r="K95" s="229">
        <f>SUM(K96:K107)</f>
        <v>0</v>
      </c>
      <c r="L95" s="229"/>
      <c r="M95" s="229">
        <f>SUM(M96:M107)</f>
        <v>0</v>
      </c>
      <c r="N95" s="228"/>
      <c r="O95" s="228">
        <f>SUM(O96:O107)</f>
        <v>1215.8899999999999</v>
      </c>
      <c r="P95" s="228"/>
      <c r="Q95" s="228">
        <f>SUM(Q96:Q107)</f>
        <v>0</v>
      </c>
      <c r="R95" s="229"/>
      <c r="S95" s="229"/>
      <c r="T95" s="230"/>
      <c r="U95" s="224"/>
      <c r="V95" s="224">
        <f>SUM(V96:V107)</f>
        <v>2173.88</v>
      </c>
      <c r="W95" s="224"/>
      <c r="X95" s="224"/>
      <c r="Y95" s="224"/>
      <c r="AG95" t="s">
        <v>102</v>
      </c>
    </row>
    <row r="96" spans="1:60" outlineLevel="1" x14ac:dyDescent="0.2">
      <c r="A96" s="232">
        <v>22</v>
      </c>
      <c r="B96" s="233" t="s">
        <v>248</v>
      </c>
      <c r="C96" s="245" t="s">
        <v>249</v>
      </c>
      <c r="D96" s="234" t="s">
        <v>173</v>
      </c>
      <c r="E96" s="235">
        <v>152.1875</v>
      </c>
      <c r="F96" s="236"/>
      <c r="G96" s="237">
        <f>ROUND(E96*F96,2)</f>
        <v>0</v>
      </c>
      <c r="H96" s="236"/>
      <c r="I96" s="237">
        <f>ROUND(E96*H96,2)</f>
        <v>0</v>
      </c>
      <c r="J96" s="236"/>
      <c r="K96" s="237">
        <f>ROUND(E96*J96,2)</f>
        <v>0</v>
      </c>
      <c r="L96" s="237">
        <v>21</v>
      </c>
      <c r="M96" s="237">
        <f>G96*(1+L96/100)</f>
        <v>0</v>
      </c>
      <c r="N96" s="235">
        <v>1.9973700000000001</v>
      </c>
      <c r="O96" s="235">
        <f>ROUND(E96*N96,2)</f>
        <v>303.97000000000003</v>
      </c>
      <c r="P96" s="235">
        <v>0</v>
      </c>
      <c r="Q96" s="235">
        <f>ROUND(E96*P96,2)</f>
        <v>0</v>
      </c>
      <c r="R96" s="237" t="s">
        <v>250</v>
      </c>
      <c r="S96" s="237" t="s">
        <v>106</v>
      </c>
      <c r="T96" s="238" t="s">
        <v>106</v>
      </c>
      <c r="U96" s="223">
        <v>2.4710000000000001</v>
      </c>
      <c r="V96" s="223">
        <f>ROUND(E96*U96,2)</f>
        <v>376.06</v>
      </c>
      <c r="W96" s="223"/>
      <c r="X96" s="223" t="s">
        <v>157</v>
      </c>
      <c r="Y96" s="223" t="s">
        <v>109</v>
      </c>
      <c r="Z96" s="213"/>
      <c r="AA96" s="213"/>
      <c r="AB96" s="213"/>
      <c r="AC96" s="213"/>
      <c r="AD96" s="213"/>
      <c r="AE96" s="213"/>
      <c r="AF96" s="213"/>
      <c r="AG96" s="213" t="s">
        <v>158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2" x14ac:dyDescent="0.2">
      <c r="A97" s="220"/>
      <c r="B97" s="221"/>
      <c r="C97" s="256" t="s">
        <v>251</v>
      </c>
      <c r="D97" s="255"/>
      <c r="E97" s="255"/>
      <c r="F97" s="255"/>
      <c r="G97" s="255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160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2" x14ac:dyDescent="0.2">
      <c r="A98" s="220"/>
      <c r="B98" s="221"/>
      <c r="C98" s="257" t="s">
        <v>252</v>
      </c>
      <c r="D98" s="253"/>
      <c r="E98" s="254">
        <v>152.1875</v>
      </c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3"/>
      <c r="AA98" s="213"/>
      <c r="AB98" s="213"/>
      <c r="AC98" s="213"/>
      <c r="AD98" s="213"/>
      <c r="AE98" s="213"/>
      <c r="AF98" s="213"/>
      <c r="AG98" s="213" t="s">
        <v>166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2" x14ac:dyDescent="0.2">
      <c r="A99" s="220"/>
      <c r="B99" s="221"/>
      <c r="C99" s="248"/>
      <c r="D99" s="242"/>
      <c r="E99" s="242"/>
      <c r="F99" s="242"/>
      <c r="G99" s="242"/>
      <c r="H99" s="223"/>
      <c r="I99" s="223"/>
      <c r="J99" s="223"/>
      <c r="K99" s="223"/>
      <c r="L99" s="223"/>
      <c r="M99" s="223"/>
      <c r="N99" s="222"/>
      <c r="O99" s="222"/>
      <c r="P99" s="222"/>
      <c r="Q99" s="222"/>
      <c r="R99" s="223"/>
      <c r="S99" s="223"/>
      <c r="T99" s="223"/>
      <c r="U99" s="223"/>
      <c r="V99" s="223"/>
      <c r="W99" s="223"/>
      <c r="X99" s="223"/>
      <c r="Y99" s="223"/>
      <c r="Z99" s="213"/>
      <c r="AA99" s="213"/>
      <c r="AB99" s="213"/>
      <c r="AC99" s="213"/>
      <c r="AD99" s="213"/>
      <c r="AE99" s="213"/>
      <c r="AF99" s="213"/>
      <c r="AG99" s="213" t="s">
        <v>113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ht="22.5" outlineLevel="1" x14ac:dyDescent="0.2">
      <c r="A100" s="232">
        <v>23</v>
      </c>
      <c r="B100" s="233" t="s">
        <v>253</v>
      </c>
      <c r="C100" s="245" t="s">
        <v>254</v>
      </c>
      <c r="D100" s="234" t="s">
        <v>155</v>
      </c>
      <c r="E100" s="235">
        <v>1455.76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21</v>
      </c>
      <c r="M100" s="237">
        <f>G100*(1+L100/100)</f>
        <v>0</v>
      </c>
      <c r="N100" s="235">
        <v>0</v>
      </c>
      <c r="O100" s="235">
        <f>ROUND(E100*N100,2)</f>
        <v>0</v>
      </c>
      <c r="P100" s="235">
        <v>0</v>
      </c>
      <c r="Q100" s="235">
        <f>ROUND(E100*P100,2)</f>
        <v>0</v>
      </c>
      <c r="R100" s="237" t="s">
        <v>250</v>
      </c>
      <c r="S100" s="237" t="s">
        <v>106</v>
      </c>
      <c r="T100" s="238" t="s">
        <v>106</v>
      </c>
      <c r="U100" s="223">
        <v>0.46</v>
      </c>
      <c r="V100" s="223">
        <f>ROUND(E100*U100,2)</f>
        <v>669.65</v>
      </c>
      <c r="W100" s="223"/>
      <c r="X100" s="223" t="s">
        <v>157</v>
      </c>
      <c r="Y100" s="223" t="s">
        <v>109</v>
      </c>
      <c r="Z100" s="213"/>
      <c r="AA100" s="213"/>
      <c r="AB100" s="213"/>
      <c r="AC100" s="213"/>
      <c r="AD100" s="213"/>
      <c r="AE100" s="213"/>
      <c r="AF100" s="213"/>
      <c r="AG100" s="213" t="s">
        <v>158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2" x14ac:dyDescent="0.2">
      <c r="A101" s="220"/>
      <c r="B101" s="221"/>
      <c r="C101" s="256" t="s">
        <v>251</v>
      </c>
      <c r="D101" s="255"/>
      <c r="E101" s="255"/>
      <c r="F101" s="255"/>
      <c r="G101" s="255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3"/>
      <c r="AA101" s="213"/>
      <c r="AB101" s="213"/>
      <c r="AC101" s="213"/>
      <c r="AD101" s="213"/>
      <c r="AE101" s="213"/>
      <c r="AF101" s="213"/>
      <c r="AG101" s="213" t="s">
        <v>160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2" x14ac:dyDescent="0.2">
      <c r="A102" s="220"/>
      <c r="B102" s="221"/>
      <c r="C102" s="257" t="s">
        <v>165</v>
      </c>
      <c r="D102" s="253"/>
      <c r="E102" s="254">
        <v>590</v>
      </c>
      <c r="F102" s="223"/>
      <c r="G102" s="223"/>
      <c r="H102" s="223"/>
      <c r="I102" s="223"/>
      <c r="J102" s="223"/>
      <c r="K102" s="223"/>
      <c r="L102" s="223"/>
      <c r="M102" s="223"/>
      <c r="N102" s="222"/>
      <c r="O102" s="222"/>
      <c r="P102" s="222"/>
      <c r="Q102" s="222"/>
      <c r="R102" s="223"/>
      <c r="S102" s="223"/>
      <c r="T102" s="223"/>
      <c r="U102" s="223"/>
      <c r="V102" s="223"/>
      <c r="W102" s="223"/>
      <c r="X102" s="223"/>
      <c r="Y102" s="223"/>
      <c r="Z102" s="213"/>
      <c r="AA102" s="213"/>
      <c r="AB102" s="213"/>
      <c r="AC102" s="213"/>
      <c r="AD102" s="213"/>
      <c r="AE102" s="213"/>
      <c r="AF102" s="213"/>
      <c r="AG102" s="213" t="s">
        <v>166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3" x14ac:dyDescent="0.2">
      <c r="A103" s="220"/>
      <c r="B103" s="221"/>
      <c r="C103" s="257" t="s">
        <v>167</v>
      </c>
      <c r="D103" s="253"/>
      <c r="E103" s="254">
        <v>865.76</v>
      </c>
      <c r="F103" s="223"/>
      <c r="G103" s="223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166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2" x14ac:dyDescent="0.2">
      <c r="A104" s="220"/>
      <c r="B104" s="221"/>
      <c r="C104" s="248"/>
      <c r="D104" s="242"/>
      <c r="E104" s="242"/>
      <c r="F104" s="242"/>
      <c r="G104" s="242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3"/>
      <c r="AA104" s="213"/>
      <c r="AB104" s="213"/>
      <c r="AC104" s="213"/>
      <c r="AD104" s="213"/>
      <c r="AE104" s="213"/>
      <c r="AF104" s="213"/>
      <c r="AG104" s="213" t="s">
        <v>113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32">
        <v>24</v>
      </c>
      <c r="B105" s="233" t="s">
        <v>255</v>
      </c>
      <c r="C105" s="245" t="s">
        <v>256</v>
      </c>
      <c r="D105" s="234" t="s">
        <v>173</v>
      </c>
      <c r="E105" s="235">
        <v>456.5625</v>
      </c>
      <c r="F105" s="236"/>
      <c r="G105" s="237">
        <f>ROUND(E105*F105,2)</f>
        <v>0</v>
      </c>
      <c r="H105" s="236"/>
      <c r="I105" s="237">
        <f>ROUND(E105*H105,2)</f>
        <v>0</v>
      </c>
      <c r="J105" s="236"/>
      <c r="K105" s="237">
        <f>ROUND(E105*J105,2)</f>
        <v>0</v>
      </c>
      <c r="L105" s="237">
        <v>21</v>
      </c>
      <c r="M105" s="237">
        <f>G105*(1+L105/100)</f>
        <v>0</v>
      </c>
      <c r="N105" s="235">
        <v>1.9973700000000001</v>
      </c>
      <c r="O105" s="235">
        <f>ROUND(E105*N105,2)</f>
        <v>911.92</v>
      </c>
      <c r="P105" s="235">
        <v>0</v>
      </c>
      <c r="Q105" s="235">
        <f>ROUND(E105*P105,2)</f>
        <v>0</v>
      </c>
      <c r="R105" s="237"/>
      <c r="S105" s="237" t="s">
        <v>123</v>
      </c>
      <c r="T105" s="238" t="s">
        <v>107</v>
      </c>
      <c r="U105" s="223">
        <v>2.4710000000000001</v>
      </c>
      <c r="V105" s="223">
        <f>ROUND(E105*U105,2)</f>
        <v>1128.17</v>
      </c>
      <c r="W105" s="223"/>
      <c r="X105" s="223" t="s">
        <v>157</v>
      </c>
      <c r="Y105" s="223" t="s">
        <v>109</v>
      </c>
      <c r="Z105" s="213"/>
      <c r="AA105" s="213"/>
      <c r="AB105" s="213"/>
      <c r="AC105" s="213"/>
      <c r="AD105" s="213"/>
      <c r="AE105" s="213"/>
      <c r="AF105" s="213"/>
      <c r="AG105" s="213" t="s">
        <v>158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2" x14ac:dyDescent="0.2">
      <c r="A106" s="220"/>
      <c r="B106" s="221"/>
      <c r="C106" s="257" t="s">
        <v>257</v>
      </c>
      <c r="D106" s="253"/>
      <c r="E106" s="254">
        <v>456.5625</v>
      </c>
      <c r="F106" s="223"/>
      <c r="G106" s="223"/>
      <c r="H106" s="223"/>
      <c r="I106" s="223"/>
      <c r="J106" s="223"/>
      <c r="K106" s="223"/>
      <c r="L106" s="223"/>
      <c r="M106" s="223"/>
      <c r="N106" s="222"/>
      <c r="O106" s="222"/>
      <c r="P106" s="222"/>
      <c r="Q106" s="222"/>
      <c r="R106" s="223"/>
      <c r="S106" s="223"/>
      <c r="T106" s="223"/>
      <c r="U106" s="223"/>
      <c r="V106" s="223"/>
      <c r="W106" s="223"/>
      <c r="X106" s="223"/>
      <c r="Y106" s="223"/>
      <c r="Z106" s="213"/>
      <c r="AA106" s="213"/>
      <c r="AB106" s="213"/>
      <c r="AC106" s="213"/>
      <c r="AD106" s="213"/>
      <c r="AE106" s="213"/>
      <c r="AF106" s="213"/>
      <c r="AG106" s="213" t="s">
        <v>166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2" x14ac:dyDescent="0.2">
      <c r="A107" s="220"/>
      <c r="B107" s="221"/>
      <c r="C107" s="248"/>
      <c r="D107" s="242"/>
      <c r="E107" s="242"/>
      <c r="F107" s="242"/>
      <c r="G107" s="242"/>
      <c r="H107" s="223"/>
      <c r="I107" s="223"/>
      <c r="J107" s="223"/>
      <c r="K107" s="223"/>
      <c r="L107" s="223"/>
      <c r="M107" s="223"/>
      <c r="N107" s="222"/>
      <c r="O107" s="222"/>
      <c r="P107" s="222"/>
      <c r="Q107" s="222"/>
      <c r="R107" s="223"/>
      <c r="S107" s="223"/>
      <c r="T107" s="223"/>
      <c r="U107" s="223"/>
      <c r="V107" s="223"/>
      <c r="W107" s="223"/>
      <c r="X107" s="223"/>
      <c r="Y107" s="223"/>
      <c r="Z107" s="213"/>
      <c r="AA107" s="213"/>
      <c r="AB107" s="213"/>
      <c r="AC107" s="213"/>
      <c r="AD107" s="213"/>
      <c r="AE107" s="213"/>
      <c r="AF107" s="213"/>
      <c r="AG107" s="213" t="s">
        <v>113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x14ac:dyDescent="0.2">
      <c r="A108" s="225" t="s">
        <v>101</v>
      </c>
      <c r="B108" s="226" t="s">
        <v>66</v>
      </c>
      <c r="C108" s="244" t="s">
        <v>67</v>
      </c>
      <c r="D108" s="227"/>
      <c r="E108" s="228"/>
      <c r="F108" s="229"/>
      <c r="G108" s="229">
        <f>SUMIF(AG109:AG117,"&lt;&gt;NOR",G109:G117)</f>
        <v>0</v>
      </c>
      <c r="H108" s="229"/>
      <c r="I108" s="229">
        <f>SUM(I109:I117)</f>
        <v>0</v>
      </c>
      <c r="J108" s="229"/>
      <c r="K108" s="229">
        <f>SUM(K109:K117)</f>
        <v>0</v>
      </c>
      <c r="L108" s="229"/>
      <c r="M108" s="229">
        <f>SUM(M109:M117)</f>
        <v>0</v>
      </c>
      <c r="N108" s="228"/>
      <c r="O108" s="228">
        <f>SUM(O109:O117)</f>
        <v>239.48000000000002</v>
      </c>
      <c r="P108" s="228"/>
      <c r="Q108" s="228">
        <f>SUM(Q109:Q117)</f>
        <v>0</v>
      </c>
      <c r="R108" s="229"/>
      <c r="S108" s="229"/>
      <c r="T108" s="230"/>
      <c r="U108" s="224"/>
      <c r="V108" s="224">
        <f>SUM(V109:V117)</f>
        <v>25.919999999999998</v>
      </c>
      <c r="W108" s="224"/>
      <c r="X108" s="224"/>
      <c r="Y108" s="224"/>
      <c r="AG108" t="s">
        <v>102</v>
      </c>
    </row>
    <row r="109" spans="1:60" ht="22.5" outlineLevel="1" x14ac:dyDescent="0.2">
      <c r="A109" s="232">
        <v>25</v>
      </c>
      <c r="B109" s="233" t="s">
        <v>258</v>
      </c>
      <c r="C109" s="245" t="s">
        <v>259</v>
      </c>
      <c r="D109" s="234" t="s">
        <v>155</v>
      </c>
      <c r="E109" s="235">
        <v>270</v>
      </c>
      <c r="F109" s="236"/>
      <c r="G109" s="237">
        <f>ROUND(E109*F109,2)</f>
        <v>0</v>
      </c>
      <c r="H109" s="236"/>
      <c r="I109" s="237">
        <f>ROUND(E109*H109,2)</f>
        <v>0</v>
      </c>
      <c r="J109" s="236"/>
      <c r="K109" s="237">
        <f>ROUND(E109*J109,2)</f>
        <v>0</v>
      </c>
      <c r="L109" s="237">
        <v>21</v>
      </c>
      <c r="M109" s="237">
        <f>G109*(1+L109/100)</f>
        <v>0</v>
      </c>
      <c r="N109" s="235">
        <v>0.34499999999999997</v>
      </c>
      <c r="O109" s="235">
        <f>ROUND(E109*N109,2)</f>
        <v>93.15</v>
      </c>
      <c r="P109" s="235">
        <v>0</v>
      </c>
      <c r="Q109" s="235">
        <f>ROUND(E109*P109,2)</f>
        <v>0</v>
      </c>
      <c r="R109" s="237" t="s">
        <v>170</v>
      </c>
      <c r="S109" s="237" t="s">
        <v>106</v>
      </c>
      <c r="T109" s="238" t="s">
        <v>106</v>
      </c>
      <c r="U109" s="223">
        <v>2.5999999999999999E-2</v>
      </c>
      <c r="V109" s="223">
        <f>ROUND(E109*U109,2)</f>
        <v>7.02</v>
      </c>
      <c r="W109" s="223"/>
      <c r="X109" s="223" t="s">
        <v>157</v>
      </c>
      <c r="Y109" s="223" t="s">
        <v>109</v>
      </c>
      <c r="Z109" s="213"/>
      <c r="AA109" s="213"/>
      <c r="AB109" s="213"/>
      <c r="AC109" s="213"/>
      <c r="AD109" s="213"/>
      <c r="AE109" s="213"/>
      <c r="AF109" s="213"/>
      <c r="AG109" s="213" t="s">
        <v>158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2" x14ac:dyDescent="0.2">
      <c r="A110" s="220"/>
      <c r="B110" s="221"/>
      <c r="C110" s="257" t="s">
        <v>260</v>
      </c>
      <c r="D110" s="253"/>
      <c r="E110" s="254">
        <v>270</v>
      </c>
      <c r="F110" s="223"/>
      <c r="G110" s="223"/>
      <c r="H110" s="223"/>
      <c r="I110" s="223"/>
      <c r="J110" s="223"/>
      <c r="K110" s="223"/>
      <c r="L110" s="223"/>
      <c r="M110" s="223"/>
      <c r="N110" s="222"/>
      <c r="O110" s="222"/>
      <c r="P110" s="222"/>
      <c r="Q110" s="222"/>
      <c r="R110" s="223"/>
      <c r="S110" s="223"/>
      <c r="T110" s="223"/>
      <c r="U110" s="223"/>
      <c r="V110" s="223"/>
      <c r="W110" s="223"/>
      <c r="X110" s="223"/>
      <c r="Y110" s="223"/>
      <c r="Z110" s="213"/>
      <c r="AA110" s="213"/>
      <c r="AB110" s="213"/>
      <c r="AC110" s="213"/>
      <c r="AD110" s="213"/>
      <c r="AE110" s="213"/>
      <c r="AF110" s="213"/>
      <c r="AG110" s="213" t="s">
        <v>166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2" x14ac:dyDescent="0.2">
      <c r="A111" s="220"/>
      <c r="B111" s="221"/>
      <c r="C111" s="248"/>
      <c r="D111" s="242"/>
      <c r="E111" s="242"/>
      <c r="F111" s="242"/>
      <c r="G111" s="242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113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32">
        <v>26</v>
      </c>
      <c r="B112" s="233" t="s">
        <v>261</v>
      </c>
      <c r="C112" s="245" t="s">
        <v>262</v>
      </c>
      <c r="D112" s="234" t="s">
        <v>155</v>
      </c>
      <c r="E112" s="235">
        <v>540</v>
      </c>
      <c r="F112" s="236"/>
      <c r="G112" s="237">
        <f>ROUND(E112*F112,2)</f>
        <v>0</v>
      </c>
      <c r="H112" s="236"/>
      <c r="I112" s="237">
        <f>ROUND(E112*H112,2)</f>
        <v>0</v>
      </c>
      <c r="J112" s="236"/>
      <c r="K112" s="237">
        <f>ROUND(E112*J112,2)</f>
        <v>0</v>
      </c>
      <c r="L112" s="237">
        <v>21</v>
      </c>
      <c r="M112" s="237">
        <f>G112*(1+L112/100)</f>
        <v>0</v>
      </c>
      <c r="N112" s="235">
        <v>9.8479999999999998E-2</v>
      </c>
      <c r="O112" s="235">
        <f>ROUND(E112*N112,2)</f>
        <v>53.18</v>
      </c>
      <c r="P112" s="235">
        <v>0</v>
      </c>
      <c r="Q112" s="235">
        <f>ROUND(E112*P112,2)</f>
        <v>0</v>
      </c>
      <c r="R112" s="237" t="s">
        <v>170</v>
      </c>
      <c r="S112" s="237" t="s">
        <v>106</v>
      </c>
      <c r="T112" s="238" t="s">
        <v>106</v>
      </c>
      <c r="U112" s="223">
        <v>2.1999999999999999E-2</v>
      </c>
      <c r="V112" s="223">
        <f>ROUND(E112*U112,2)</f>
        <v>11.88</v>
      </c>
      <c r="W112" s="223"/>
      <c r="X112" s="223" t="s">
        <v>157</v>
      </c>
      <c r="Y112" s="223" t="s">
        <v>109</v>
      </c>
      <c r="Z112" s="213"/>
      <c r="AA112" s="213"/>
      <c r="AB112" s="213"/>
      <c r="AC112" s="213"/>
      <c r="AD112" s="213"/>
      <c r="AE112" s="213"/>
      <c r="AF112" s="213"/>
      <c r="AG112" s="213" t="s">
        <v>158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ht="22.5" outlineLevel="2" x14ac:dyDescent="0.2">
      <c r="A113" s="220"/>
      <c r="B113" s="221"/>
      <c r="C113" s="256" t="s">
        <v>263</v>
      </c>
      <c r="D113" s="255"/>
      <c r="E113" s="255"/>
      <c r="F113" s="255"/>
      <c r="G113" s="255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160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40" t="str">
        <f>C113</f>
        <v>jako podklad pro nový kryt, s vyrovnáním profilu v příčném i podélném směru, s vlhčením a zhutněním, s doplněním kamenivem drceným, jeho rozprostřením a zhutněním</v>
      </c>
      <c r="BB113" s="213"/>
      <c r="BC113" s="213"/>
      <c r="BD113" s="213"/>
      <c r="BE113" s="213"/>
      <c r="BF113" s="213"/>
      <c r="BG113" s="213"/>
      <c r="BH113" s="213"/>
    </row>
    <row r="114" spans="1:60" outlineLevel="2" x14ac:dyDescent="0.2">
      <c r="A114" s="220"/>
      <c r="B114" s="221"/>
      <c r="C114" s="248"/>
      <c r="D114" s="242"/>
      <c r="E114" s="242"/>
      <c r="F114" s="242"/>
      <c r="G114" s="242"/>
      <c r="H114" s="223"/>
      <c r="I114" s="223"/>
      <c r="J114" s="223"/>
      <c r="K114" s="223"/>
      <c r="L114" s="223"/>
      <c r="M114" s="223"/>
      <c r="N114" s="222"/>
      <c r="O114" s="222"/>
      <c r="P114" s="222"/>
      <c r="Q114" s="222"/>
      <c r="R114" s="223"/>
      <c r="S114" s="223"/>
      <c r="T114" s="223"/>
      <c r="U114" s="223"/>
      <c r="V114" s="223"/>
      <c r="W114" s="223"/>
      <c r="X114" s="223"/>
      <c r="Y114" s="223"/>
      <c r="Z114" s="213"/>
      <c r="AA114" s="213"/>
      <c r="AB114" s="213"/>
      <c r="AC114" s="213"/>
      <c r="AD114" s="213"/>
      <c r="AE114" s="213"/>
      <c r="AF114" s="213"/>
      <c r="AG114" s="213" t="s">
        <v>113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32">
        <v>27</v>
      </c>
      <c r="B115" s="233" t="s">
        <v>264</v>
      </c>
      <c r="C115" s="245" t="s">
        <v>265</v>
      </c>
      <c r="D115" s="234" t="s">
        <v>155</v>
      </c>
      <c r="E115" s="235">
        <v>270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21</v>
      </c>
      <c r="M115" s="237">
        <f>G115*(1+L115/100)</f>
        <v>0</v>
      </c>
      <c r="N115" s="235">
        <v>0.34499999999999997</v>
      </c>
      <c r="O115" s="235">
        <f>ROUND(E115*N115,2)</f>
        <v>93.15</v>
      </c>
      <c r="P115" s="235">
        <v>0</v>
      </c>
      <c r="Q115" s="235">
        <f>ROUND(E115*P115,2)</f>
        <v>0</v>
      </c>
      <c r="R115" s="237"/>
      <c r="S115" s="237" t="s">
        <v>123</v>
      </c>
      <c r="T115" s="238" t="s">
        <v>107</v>
      </c>
      <c r="U115" s="223">
        <v>2.5999999999999999E-2</v>
      </c>
      <c r="V115" s="223">
        <f>ROUND(E115*U115,2)</f>
        <v>7.02</v>
      </c>
      <c r="W115" s="223"/>
      <c r="X115" s="223" t="s">
        <v>157</v>
      </c>
      <c r="Y115" s="223" t="s">
        <v>109</v>
      </c>
      <c r="Z115" s="213"/>
      <c r="AA115" s="213"/>
      <c r="AB115" s="213"/>
      <c r="AC115" s="213"/>
      <c r="AD115" s="213"/>
      <c r="AE115" s="213"/>
      <c r="AF115" s="213"/>
      <c r="AG115" s="213" t="s">
        <v>158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2" x14ac:dyDescent="0.2">
      <c r="A116" s="220"/>
      <c r="B116" s="221"/>
      <c r="C116" s="257" t="s">
        <v>266</v>
      </c>
      <c r="D116" s="253"/>
      <c r="E116" s="254">
        <v>270</v>
      </c>
      <c r="F116" s="223"/>
      <c r="G116" s="223"/>
      <c r="H116" s="223"/>
      <c r="I116" s="223"/>
      <c r="J116" s="223"/>
      <c r="K116" s="223"/>
      <c r="L116" s="223"/>
      <c r="M116" s="223"/>
      <c r="N116" s="222"/>
      <c r="O116" s="222"/>
      <c r="P116" s="222"/>
      <c r="Q116" s="222"/>
      <c r="R116" s="223"/>
      <c r="S116" s="223"/>
      <c r="T116" s="223"/>
      <c r="U116" s="223"/>
      <c r="V116" s="223"/>
      <c r="W116" s="223"/>
      <c r="X116" s="223"/>
      <c r="Y116" s="223"/>
      <c r="Z116" s="213"/>
      <c r="AA116" s="213"/>
      <c r="AB116" s="213"/>
      <c r="AC116" s="213"/>
      <c r="AD116" s="213"/>
      <c r="AE116" s="213"/>
      <c r="AF116" s="213"/>
      <c r="AG116" s="213" t="s">
        <v>166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2" x14ac:dyDescent="0.2">
      <c r="A117" s="220"/>
      <c r="B117" s="221"/>
      <c r="C117" s="248"/>
      <c r="D117" s="242"/>
      <c r="E117" s="242"/>
      <c r="F117" s="242"/>
      <c r="G117" s="242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3"/>
      <c r="AA117" s="213"/>
      <c r="AB117" s="213"/>
      <c r="AC117" s="213"/>
      <c r="AD117" s="213"/>
      <c r="AE117" s="213"/>
      <c r="AF117" s="213"/>
      <c r="AG117" s="213" t="s">
        <v>113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x14ac:dyDescent="0.2">
      <c r="A118" s="225" t="s">
        <v>101</v>
      </c>
      <c r="B118" s="226" t="s">
        <v>68</v>
      </c>
      <c r="C118" s="244" t="s">
        <v>69</v>
      </c>
      <c r="D118" s="227"/>
      <c r="E118" s="228"/>
      <c r="F118" s="229"/>
      <c r="G118" s="229">
        <f>SUMIF(AG119:AG121,"&lt;&gt;NOR",G119:G121)</f>
        <v>0</v>
      </c>
      <c r="H118" s="229"/>
      <c r="I118" s="229">
        <f>SUM(I119:I121)</f>
        <v>0</v>
      </c>
      <c r="J118" s="229"/>
      <c r="K118" s="229">
        <f>SUM(K119:K121)</f>
        <v>0</v>
      </c>
      <c r="L118" s="229"/>
      <c r="M118" s="229">
        <f>SUM(M119:M121)</f>
        <v>0</v>
      </c>
      <c r="N118" s="228"/>
      <c r="O118" s="228">
        <f>SUM(O119:O121)</f>
        <v>0</v>
      </c>
      <c r="P118" s="228"/>
      <c r="Q118" s="228">
        <f>SUM(Q119:Q121)</f>
        <v>0</v>
      </c>
      <c r="R118" s="229"/>
      <c r="S118" s="229"/>
      <c r="T118" s="230"/>
      <c r="U118" s="224"/>
      <c r="V118" s="224">
        <f>SUM(V119:V121)</f>
        <v>337.77</v>
      </c>
      <c r="W118" s="224"/>
      <c r="X118" s="224"/>
      <c r="Y118" s="224"/>
      <c r="AG118" t="s">
        <v>102</v>
      </c>
    </row>
    <row r="119" spans="1:60" ht="22.5" outlineLevel="1" x14ac:dyDescent="0.2">
      <c r="A119" s="232">
        <v>28</v>
      </c>
      <c r="B119" s="233" t="s">
        <v>267</v>
      </c>
      <c r="C119" s="245" t="s">
        <v>268</v>
      </c>
      <c r="D119" s="234" t="s">
        <v>269</v>
      </c>
      <c r="E119" s="235">
        <v>1455.9001699999999</v>
      </c>
      <c r="F119" s="236"/>
      <c r="G119" s="237">
        <f>ROUND(E119*F119,2)</f>
        <v>0</v>
      </c>
      <c r="H119" s="236"/>
      <c r="I119" s="237">
        <f>ROUND(E119*H119,2)</f>
        <v>0</v>
      </c>
      <c r="J119" s="236"/>
      <c r="K119" s="237">
        <f>ROUND(E119*J119,2)</f>
        <v>0</v>
      </c>
      <c r="L119" s="237">
        <v>21</v>
      </c>
      <c r="M119" s="237">
        <f>G119*(1+L119/100)</f>
        <v>0</v>
      </c>
      <c r="N119" s="235">
        <v>0</v>
      </c>
      <c r="O119" s="235">
        <f>ROUND(E119*N119,2)</f>
        <v>0</v>
      </c>
      <c r="P119" s="235">
        <v>0</v>
      </c>
      <c r="Q119" s="235">
        <f>ROUND(E119*P119,2)</f>
        <v>0</v>
      </c>
      <c r="R119" s="237" t="s">
        <v>250</v>
      </c>
      <c r="S119" s="237" t="s">
        <v>106</v>
      </c>
      <c r="T119" s="238" t="s">
        <v>106</v>
      </c>
      <c r="U119" s="223">
        <v>0.23200000000000001</v>
      </c>
      <c r="V119" s="223">
        <f>ROUND(E119*U119,2)</f>
        <v>337.77</v>
      </c>
      <c r="W119" s="223"/>
      <c r="X119" s="223" t="s">
        <v>270</v>
      </c>
      <c r="Y119" s="223" t="s">
        <v>109</v>
      </c>
      <c r="Z119" s="213"/>
      <c r="AA119" s="213"/>
      <c r="AB119" s="213"/>
      <c r="AC119" s="213"/>
      <c r="AD119" s="213"/>
      <c r="AE119" s="213"/>
      <c r="AF119" s="213"/>
      <c r="AG119" s="213" t="s">
        <v>271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2" x14ac:dyDescent="0.2">
      <c r="A120" s="220"/>
      <c r="B120" s="221"/>
      <c r="C120" s="256" t="s">
        <v>272</v>
      </c>
      <c r="D120" s="255"/>
      <c r="E120" s="255"/>
      <c r="F120" s="255"/>
      <c r="G120" s="255"/>
      <c r="H120" s="223"/>
      <c r="I120" s="223"/>
      <c r="J120" s="223"/>
      <c r="K120" s="223"/>
      <c r="L120" s="223"/>
      <c r="M120" s="223"/>
      <c r="N120" s="222"/>
      <c r="O120" s="222"/>
      <c r="P120" s="222"/>
      <c r="Q120" s="222"/>
      <c r="R120" s="223"/>
      <c r="S120" s="223"/>
      <c r="T120" s="223"/>
      <c r="U120" s="223"/>
      <c r="V120" s="223"/>
      <c r="W120" s="223"/>
      <c r="X120" s="223"/>
      <c r="Y120" s="223"/>
      <c r="Z120" s="213"/>
      <c r="AA120" s="213"/>
      <c r="AB120" s="213"/>
      <c r="AC120" s="213"/>
      <c r="AD120" s="213"/>
      <c r="AE120" s="213"/>
      <c r="AF120" s="213"/>
      <c r="AG120" s="213" t="s">
        <v>160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2" x14ac:dyDescent="0.2">
      <c r="A121" s="220"/>
      <c r="B121" s="221"/>
      <c r="C121" s="248"/>
      <c r="D121" s="242"/>
      <c r="E121" s="242"/>
      <c r="F121" s="242"/>
      <c r="G121" s="242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3"/>
      <c r="AA121" s="213"/>
      <c r="AB121" s="213"/>
      <c r="AC121" s="213"/>
      <c r="AD121" s="213"/>
      <c r="AE121" s="213"/>
      <c r="AF121" s="213"/>
      <c r="AG121" s="213" t="s">
        <v>113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x14ac:dyDescent="0.2">
      <c r="A122" s="3"/>
      <c r="B122" s="4"/>
      <c r="C122" s="250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AE122">
        <v>12</v>
      </c>
      <c r="AF122">
        <v>21</v>
      </c>
      <c r="AG122" t="s">
        <v>87</v>
      </c>
    </row>
    <row r="123" spans="1:60" x14ac:dyDescent="0.2">
      <c r="A123" s="216"/>
      <c r="B123" s="217" t="s">
        <v>29</v>
      </c>
      <c r="C123" s="251"/>
      <c r="D123" s="218"/>
      <c r="E123" s="219"/>
      <c r="F123" s="219"/>
      <c r="G123" s="231">
        <f>G8+G95+G108+G118</f>
        <v>0</v>
      </c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AE123">
        <f>SUMIF(L7:L121,AE122,G7:G121)</f>
        <v>0</v>
      </c>
      <c r="AF123">
        <f>SUMIF(L7:L121,AF122,G7:G121)</f>
        <v>0</v>
      </c>
      <c r="AG123" t="s">
        <v>149</v>
      </c>
    </row>
    <row r="124" spans="1:60" x14ac:dyDescent="0.2">
      <c r="C124" s="252"/>
      <c r="D124" s="10"/>
      <c r="AG124" t="s">
        <v>151</v>
      </c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ghTYxKGTeBTlS0kti32SRYO0CbLrMl6+shpWuVg0nGwoJ8OMmQswy4FTL5mGxcoEtVaM/7DJ7+Uvz+vv3t3/A==" saltValue="DYpSK50CmuXxcEsUZ9kcAQ==" spinCount="100000" sheet="1" formatRows="0"/>
  <mergeCells count="65">
    <mergeCell ref="C113:G113"/>
    <mergeCell ref="C114:G114"/>
    <mergeCell ref="C117:G117"/>
    <mergeCell ref="C120:G120"/>
    <mergeCell ref="C121:G121"/>
    <mergeCell ref="C97:G97"/>
    <mergeCell ref="C99:G99"/>
    <mergeCell ref="C101:G101"/>
    <mergeCell ref="C104:G104"/>
    <mergeCell ref="C107:G107"/>
    <mergeCell ref="C111:G111"/>
    <mergeCell ref="C87:G87"/>
    <mergeCell ref="C89:G89"/>
    <mergeCell ref="C90:G90"/>
    <mergeCell ref="C91:G91"/>
    <mergeCell ref="C92:G92"/>
    <mergeCell ref="C94:G94"/>
    <mergeCell ref="C77:G77"/>
    <mergeCell ref="C78:G78"/>
    <mergeCell ref="C79:G79"/>
    <mergeCell ref="C80:G80"/>
    <mergeCell ref="C81:G81"/>
    <mergeCell ref="C84:G84"/>
    <mergeCell ref="C68:G68"/>
    <mergeCell ref="C70:G70"/>
    <mergeCell ref="C72:G72"/>
    <mergeCell ref="C73:G73"/>
    <mergeCell ref="C74:G74"/>
    <mergeCell ref="C75:G75"/>
    <mergeCell ref="C57:G57"/>
    <mergeCell ref="C58:G58"/>
    <mergeCell ref="C60:G60"/>
    <mergeCell ref="C62:G62"/>
    <mergeCell ref="C64:G64"/>
    <mergeCell ref="C66:G66"/>
    <mergeCell ref="C46:G46"/>
    <mergeCell ref="C47:G47"/>
    <mergeCell ref="C49:G49"/>
    <mergeCell ref="C51:G51"/>
    <mergeCell ref="C53:G53"/>
    <mergeCell ref="C55:G55"/>
    <mergeCell ref="C36:G36"/>
    <mergeCell ref="C38:G38"/>
    <mergeCell ref="C40:G40"/>
    <mergeCell ref="C42:G42"/>
    <mergeCell ref="C44:G44"/>
    <mergeCell ref="C45:G45"/>
    <mergeCell ref="C25:G25"/>
    <mergeCell ref="C27:G27"/>
    <mergeCell ref="C29:G29"/>
    <mergeCell ref="C31:G31"/>
    <mergeCell ref="C33:G33"/>
    <mergeCell ref="C35:G35"/>
    <mergeCell ref="C13:G13"/>
    <mergeCell ref="C16:G16"/>
    <mergeCell ref="C18:G18"/>
    <mergeCell ref="C20:G20"/>
    <mergeCell ref="C22:G22"/>
    <mergeCell ref="C24:G24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000 001 Naklady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Naklady'!Názvy_tisku</vt:lpstr>
      <vt:lpstr>'001 001 Pol'!Názvy_tisku</vt:lpstr>
      <vt:lpstr>oadresa</vt:lpstr>
      <vt:lpstr>Stavba!Objednatel</vt:lpstr>
      <vt:lpstr>Stavba!Objekt</vt:lpstr>
      <vt:lpstr>'000 001 Naklady'!Oblast_tisku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aqc@wo.cz</dc:creator>
  <cp:lastModifiedBy>aqc@wo.cz</cp:lastModifiedBy>
  <cp:lastPrinted>2019-03-19T12:27:02Z</cp:lastPrinted>
  <dcterms:created xsi:type="dcterms:W3CDTF">2009-04-08T07:15:50Z</dcterms:created>
  <dcterms:modified xsi:type="dcterms:W3CDTF">2025-07-22T12:03:26Z</dcterms:modified>
</cp:coreProperties>
</file>