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KROS\"/>
    </mc:Choice>
  </mc:AlternateContent>
  <bookViews>
    <workbookView xWindow="0" yWindow="0" windowWidth="0" windowHeight="0"/>
  </bookViews>
  <sheets>
    <sheet name="Rekapitulace stavby" sheetId="1" r:id="rId1"/>
    <sheet name="SO 01 - Odstranění nánosů" sheetId="2" r:id="rId2"/>
    <sheet name="VON - Vedlejší a ostatní ..." sheetId="3" r:id="rId3"/>
    <sheet name="SO 01 - Odstranění nánosů_01" sheetId="4" r:id="rId4"/>
    <sheet name="VON - Vedlejší a ostatní ..._01" sheetId="5" r:id="rId5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 01 - Odstranění nánosů'!$C$89:$K$129</definedName>
    <definedName name="_xlnm.Print_Area" localSheetId="1">'SO 01 - Odstranění nánosů'!$C$47:$J$69,'SO 01 - Odstranění nánosů'!$C$75:$J$129</definedName>
    <definedName name="_xlnm.Print_Titles" localSheetId="1">'SO 01 - Odstranění nánosů'!$89:$89</definedName>
    <definedName name="_xlnm._FilterDatabase" localSheetId="2" hidden="1">'VON - Vedlejší a ostatní ...'!$C$89:$K$173</definedName>
    <definedName name="_xlnm.Print_Area" localSheetId="2">'VON - Vedlejší a ostatní ...'!$C$47:$J$69,'VON - Vedlejší a ostatní ...'!$C$75:$J$173</definedName>
    <definedName name="_xlnm.Print_Titles" localSheetId="2">'VON - Vedlejší a ostatní ...'!$89:$89</definedName>
    <definedName name="_xlnm._FilterDatabase" localSheetId="3" hidden="1">'SO 01 - Odstranění nánosů_01'!$C$87:$K$121</definedName>
    <definedName name="_xlnm.Print_Area" localSheetId="3">'SO 01 - Odstranění nánosů_01'!$C$47:$J$67,'SO 01 - Odstranění nánosů_01'!$C$73:$J$121</definedName>
    <definedName name="_xlnm.Print_Titles" localSheetId="3">'SO 01 - Odstranění nánosů_01'!$87:$87</definedName>
    <definedName name="_xlnm._FilterDatabase" localSheetId="4" hidden="1">'VON - Vedlejší a ostatní ..._01'!$C$89:$K$154</definedName>
    <definedName name="_xlnm.Print_Area" localSheetId="4">'VON - Vedlejší a ostatní ..._01'!$C$47:$J$69,'VON - Vedlejší a ostatní ..._01'!$C$75:$J$154</definedName>
    <definedName name="_xlnm.Print_Titles" localSheetId="4">'VON - Vedlejší a ostatní ..._01'!$89:$89</definedName>
  </definedNames>
  <calcPr/>
</workbook>
</file>

<file path=xl/calcChain.xml><?xml version="1.0" encoding="utf-8"?>
<calcChain xmlns="http://schemas.openxmlformats.org/spreadsheetml/2006/main">
  <c i="5" l="1" r="J39"/>
  <c r="J38"/>
  <c i="1" r="AY60"/>
  <c i="5" r="J37"/>
  <c i="1" r="AX60"/>
  <c i="5" r="BI153"/>
  <c r="BH153"/>
  <c r="BF153"/>
  <c r="BE153"/>
  <c r="T153"/>
  <c r="R153"/>
  <c r="P153"/>
  <c r="BI149"/>
  <c r="BH149"/>
  <c r="BF149"/>
  <c r="BE149"/>
  <c r="T149"/>
  <c r="R149"/>
  <c r="P149"/>
  <c r="BI145"/>
  <c r="BH145"/>
  <c r="BF145"/>
  <c r="BE145"/>
  <c r="T145"/>
  <c r="R145"/>
  <c r="P145"/>
  <c r="BI134"/>
  <c r="BH134"/>
  <c r="BF134"/>
  <c r="BE134"/>
  <c r="T134"/>
  <c r="R134"/>
  <c r="P134"/>
  <c r="BI133"/>
  <c r="BH133"/>
  <c r="BF133"/>
  <c r="BE133"/>
  <c r="T133"/>
  <c r="R133"/>
  <c r="P133"/>
  <c r="BI130"/>
  <c r="BH130"/>
  <c r="BF130"/>
  <c r="BE130"/>
  <c r="T130"/>
  <c r="R130"/>
  <c r="P130"/>
  <c r="BI127"/>
  <c r="BH127"/>
  <c r="BF127"/>
  <c r="BE127"/>
  <c r="T127"/>
  <c r="R127"/>
  <c r="P127"/>
  <c r="BI118"/>
  <c r="BH118"/>
  <c r="BF118"/>
  <c r="BE118"/>
  <c r="T118"/>
  <c r="T117"/>
  <c r="R118"/>
  <c r="R117"/>
  <c r="P118"/>
  <c r="P117"/>
  <c r="BI113"/>
  <c r="BH113"/>
  <c r="BF113"/>
  <c r="BE113"/>
  <c r="T113"/>
  <c r="R113"/>
  <c r="P113"/>
  <c r="BI112"/>
  <c r="BH112"/>
  <c r="BF112"/>
  <c r="BE112"/>
  <c r="T112"/>
  <c r="R112"/>
  <c r="P112"/>
  <c r="BI111"/>
  <c r="BH111"/>
  <c r="BF111"/>
  <c r="BE111"/>
  <c r="T111"/>
  <c r="R111"/>
  <c r="P111"/>
  <c r="BI102"/>
  <c r="BH102"/>
  <c r="BF102"/>
  <c r="BE102"/>
  <c r="T102"/>
  <c r="T92"/>
  <c r="R102"/>
  <c r="R92"/>
  <c r="P102"/>
  <c r="P92"/>
  <c r="BI93"/>
  <c r="BH93"/>
  <c r="BF93"/>
  <c r="BE93"/>
  <c r="T93"/>
  <c r="R93"/>
  <c r="P93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4" r="J39"/>
  <c r="J38"/>
  <c i="1" r="AY59"/>
  <c i="4" r="J37"/>
  <c i="1" r="AX59"/>
  <c i="4" r="BI119"/>
  <c r="BH119"/>
  <c r="BF119"/>
  <c r="BE119"/>
  <c r="T119"/>
  <c r="T118"/>
  <c r="R119"/>
  <c r="R118"/>
  <c r="P119"/>
  <c r="P118"/>
  <c r="BI115"/>
  <c r="BH115"/>
  <c r="BF115"/>
  <c r="BE115"/>
  <c r="T115"/>
  <c r="R115"/>
  <c r="P115"/>
  <c r="BI111"/>
  <c r="BH111"/>
  <c r="BF111"/>
  <c r="BE111"/>
  <c r="T111"/>
  <c r="R111"/>
  <c r="P111"/>
  <c r="BI107"/>
  <c r="BH107"/>
  <c r="BF107"/>
  <c r="BE107"/>
  <c r="T107"/>
  <c r="R107"/>
  <c r="P107"/>
  <c r="BI104"/>
  <c r="BH104"/>
  <c r="BF104"/>
  <c r="BE104"/>
  <c r="T104"/>
  <c r="R104"/>
  <c r="P104"/>
  <c r="BI101"/>
  <c r="BH101"/>
  <c r="BF101"/>
  <c r="BE101"/>
  <c r="T101"/>
  <c r="R101"/>
  <c r="P101"/>
  <c r="BI98"/>
  <c r="BH98"/>
  <c r="BF98"/>
  <c r="BE98"/>
  <c r="T98"/>
  <c r="R98"/>
  <c r="P98"/>
  <c r="BI94"/>
  <c r="BH94"/>
  <c r="BF94"/>
  <c r="BE94"/>
  <c r="T94"/>
  <c r="R94"/>
  <c r="P94"/>
  <c r="BI91"/>
  <c r="BH91"/>
  <c r="BF91"/>
  <c r="BE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3" r="J39"/>
  <c r="J38"/>
  <c i="1" r="AY57"/>
  <c i="3" r="J37"/>
  <c i="1" r="AX57"/>
  <c i="3" r="BI172"/>
  <c r="BH172"/>
  <c r="BF172"/>
  <c r="BE172"/>
  <c r="T172"/>
  <c r="R172"/>
  <c r="P172"/>
  <c r="BI168"/>
  <c r="BH168"/>
  <c r="BF168"/>
  <c r="BE168"/>
  <c r="T168"/>
  <c r="R168"/>
  <c r="P168"/>
  <c r="BI164"/>
  <c r="BH164"/>
  <c r="BF164"/>
  <c r="BE164"/>
  <c r="T164"/>
  <c r="R164"/>
  <c r="P164"/>
  <c r="BI159"/>
  <c r="BH159"/>
  <c r="BF159"/>
  <c r="BE159"/>
  <c r="T159"/>
  <c r="R159"/>
  <c r="P159"/>
  <c r="BI147"/>
  <c r="BH147"/>
  <c r="BF147"/>
  <c r="BE147"/>
  <c r="T147"/>
  <c r="R147"/>
  <c r="P147"/>
  <c r="BI146"/>
  <c r="BH146"/>
  <c r="BF146"/>
  <c r="BE146"/>
  <c r="T146"/>
  <c r="R146"/>
  <c r="P146"/>
  <c r="BI143"/>
  <c r="BH143"/>
  <c r="BF143"/>
  <c r="BE143"/>
  <c r="T143"/>
  <c r="R143"/>
  <c r="P143"/>
  <c r="BI140"/>
  <c r="BH140"/>
  <c r="BF140"/>
  <c r="BE140"/>
  <c r="T140"/>
  <c r="R140"/>
  <c r="P140"/>
  <c r="BI130"/>
  <c r="BH130"/>
  <c r="BF130"/>
  <c r="BE130"/>
  <c r="T130"/>
  <c r="T129"/>
  <c r="R130"/>
  <c r="R129"/>
  <c r="P130"/>
  <c r="P129"/>
  <c r="BI125"/>
  <c r="BH125"/>
  <c r="BF125"/>
  <c r="BE125"/>
  <c r="T125"/>
  <c r="R125"/>
  <c r="P125"/>
  <c r="BI124"/>
  <c r="BH124"/>
  <c r="BF124"/>
  <c r="BE124"/>
  <c r="T124"/>
  <c r="R124"/>
  <c r="P124"/>
  <c r="BI123"/>
  <c r="BH123"/>
  <c r="BF123"/>
  <c r="BE123"/>
  <c r="T123"/>
  <c r="R123"/>
  <c r="P123"/>
  <c r="BI118"/>
  <c r="BH118"/>
  <c r="BF118"/>
  <c r="BE118"/>
  <c r="T118"/>
  <c r="R118"/>
  <c r="P118"/>
  <c r="BI111"/>
  <c r="BH111"/>
  <c r="BF111"/>
  <c r="BE111"/>
  <c r="T111"/>
  <c r="R111"/>
  <c r="P111"/>
  <c r="BI101"/>
  <c r="BH101"/>
  <c r="BF101"/>
  <c r="BE101"/>
  <c r="T101"/>
  <c r="R101"/>
  <c r="P101"/>
  <c r="BI93"/>
  <c r="BH93"/>
  <c r="BF93"/>
  <c r="BE93"/>
  <c r="T93"/>
  <c r="R93"/>
  <c r="P93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2" r="J39"/>
  <c r="J38"/>
  <c i="1" r="AY56"/>
  <c i="2" r="J37"/>
  <c i="1" r="AX56"/>
  <c i="2" r="BI127"/>
  <c r="BH127"/>
  <c r="BF127"/>
  <c r="BE127"/>
  <c r="T127"/>
  <c r="T126"/>
  <c r="R127"/>
  <c r="R126"/>
  <c r="P127"/>
  <c r="P126"/>
  <c r="BI124"/>
  <c r="BH124"/>
  <c r="BF124"/>
  <c r="BE124"/>
  <c r="T124"/>
  <c r="T123"/>
  <c r="R124"/>
  <c r="R123"/>
  <c r="P124"/>
  <c r="P123"/>
  <c r="BI119"/>
  <c r="BH119"/>
  <c r="BF119"/>
  <c r="BE119"/>
  <c r="T119"/>
  <c r="T118"/>
  <c r="R119"/>
  <c r="R118"/>
  <c r="P119"/>
  <c r="P118"/>
  <c r="BI114"/>
  <c r="BH114"/>
  <c r="BF114"/>
  <c r="BE114"/>
  <c r="T114"/>
  <c r="R114"/>
  <c r="P114"/>
  <c r="BI110"/>
  <c r="BH110"/>
  <c r="BF110"/>
  <c r="BE110"/>
  <c r="T110"/>
  <c r="R110"/>
  <c r="P110"/>
  <c r="BI106"/>
  <c r="BH106"/>
  <c r="BF106"/>
  <c r="BE106"/>
  <c r="T106"/>
  <c r="R106"/>
  <c r="P106"/>
  <c r="BI100"/>
  <c r="BH100"/>
  <c r="BF100"/>
  <c r="BE100"/>
  <c r="T100"/>
  <c r="R100"/>
  <c r="P100"/>
  <c r="BI97"/>
  <c r="BH97"/>
  <c r="BF97"/>
  <c r="BE97"/>
  <c r="T97"/>
  <c r="R97"/>
  <c r="P97"/>
  <c r="BI93"/>
  <c r="BH93"/>
  <c r="BF93"/>
  <c r="BE93"/>
  <c r="T93"/>
  <c r="R93"/>
  <c r="P93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1" r="L50"/>
  <c r="AM50"/>
  <c r="AM49"/>
  <c r="L49"/>
  <c r="AM47"/>
  <c r="L47"/>
  <c r="L45"/>
  <c r="L44"/>
  <c i="2" r="BK127"/>
  <c r="J127"/>
  <c r="BK124"/>
  <c r="J124"/>
  <c r="BK119"/>
  <c r="J119"/>
  <c r="BK114"/>
  <c r="J114"/>
  <c r="BK110"/>
  <c r="J110"/>
  <c r="BK106"/>
  <c r="J106"/>
  <c r="BK100"/>
  <c r="J100"/>
  <c r="BK97"/>
  <c r="J97"/>
  <c r="BK93"/>
  <c r="J93"/>
  <c i="1" r="AS58"/>
  <c r="AS55"/>
  <c i="3" r="BK172"/>
  <c r="J172"/>
  <c r="BK168"/>
  <c r="J168"/>
  <c r="BK164"/>
  <c r="J164"/>
  <c r="BK159"/>
  <c r="J159"/>
  <c r="BK147"/>
  <c r="J147"/>
  <c r="BK146"/>
  <c r="J146"/>
  <c r="BK143"/>
  <c r="J143"/>
  <c r="BK140"/>
  <c r="J140"/>
  <c r="BK130"/>
  <c r="J130"/>
  <c r="BK125"/>
  <c r="J125"/>
  <c r="BK124"/>
  <c r="J124"/>
  <c r="BK123"/>
  <c r="J123"/>
  <c r="BK118"/>
  <c r="J118"/>
  <c r="BK111"/>
  <c r="J111"/>
  <c r="BK101"/>
  <c r="J101"/>
  <c r="BK93"/>
  <c r="J93"/>
  <c i="4" r="BK119"/>
  <c r="J119"/>
  <c r="BK115"/>
  <c r="J115"/>
  <c r="BK111"/>
  <c r="J111"/>
  <c r="BK107"/>
  <c r="J107"/>
  <c r="BK104"/>
  <c r="J104"/>
  <c r="BK101"/>
  <c r="J101"/>
  <c r="BK98"/>
  <c r="J98"/>
  <c r="BK94"/>
  <c r="J94"/>
  <c r="BK91"/>
  <c r="J91"/>
  <c i="5" r="BK153"/>
  <c r="J153"/>
  <c r="BK149"/>
  <c r="J149"/>
  <c r="BK145"/>
  <c r="J145"/>
  <c r="BK134"/>
  <c r="J134"/>
  <c r="BK133"/>
  <c r="J133"/>
  <c r="BK130"/>
  <c r="J130"/>
  <c r="BK127"/>
  <c r="J127"/>
  <c r="BK118"/>
  <c r="J118"/>
  <c r="BK113"/>
  <c r="J113"/>
  <c r="BK112"/>
  <c r="J112"/>
  <c r="BK111"/>
  <c r="J111"/>
  <c r="BK102"/>
  <c r="J102"/>
  <c r="BK93"/>
  <c r="J93"/>
  <c i="2" l="1" r="BK92"/>
  <c r="J92"/>
  <c r="J65"/>
  <c r="P92"/>
  <c r="P91"/>
  <c r="P90"/>
  <c i="1" r="AU56"/>
  <c i="2" r="R92"/>
  <c r="R91"/>
  <c r="R90"/>
  <c r="T92"/>
  <c r="T91"/>
  <c r="T90"/>
  <c i="3" r="BK92"/>
  <c r="J92"/>
  <c r="J65"/>
  <c r="P92"/>
  <c r="R92"/>
  <c r="T92"/>
  <c r="BK122"/>
  <c r="J122"/>
  <c r="J66"/>
  <c r="P122"/>
  <c r="R122"/>
  <c r="T122"/>
  <c r="BK139"/>
  <c r="J139"/>
  <c r="J68"/>
  <c r="P139"/>
  <c r="R139"/>
  <c r="T139"/>
  <c i="4" r="BK90"/>
  <c r="J90"/>
  <c r="J65"/>
  <c r="P90"/>
  <c r="P89"/>
  <c r="P88"/>
  <c i="1" r="AU59"/>
  <c i="4" r="R90"/>
  <c r="R89"/>
  <c r="R88"/>
  <c r="T90"/>
  <c r="T89"/>
  <c r="T88"/>
  <c i="5" r="BK110"/>
  <c r="J110"/>
  <c r="J66"/>
  <c r="P110"/>
  <c r="P91"/>
  <c r="P90"/>
  <c i="1" r="AU60"/>
  <c i="5" r="R110"/>
  <c r="R91"/>
  <c r="R90"/>
  <c r="T110"/>
  <c r="T91"/>
  <c r="T90"/>
  <c r="BK126"/>
  <c r="J126"/>
  <c r="J68"/>
  <c r="P126"/>
  <c r="R126"/>
  <c r="T126"/>
  <c i="2" r="BK118"/>
  <c r="J118"/>
  <c r="J66"/>
  <c r="BK123"/>
  <c r="J123"/>
  <c r="J67"/>
  <c r="BK126"/>
  <c r="J126"/>
  <c r="J68"/>
  <c i="3" r="BK129"/>
  <c r="J129"/>
  <c r="J67"/>
  <c i="4" r="BK118"/>
  <c r="J118"/>
  <c r="J66"/>
  <c i="5" r="BK92"/>
  <c r="J92"/>
  <c r="J65"/>
  <c r="BK117"/>
  <c r="J117"/>
  <c r="J67"/>
  <c r="E50"/>
  <c r="J56"/>
  <c r="F59"/>
  <c r="BG93"/>
  <c r="BG102"/>
  <c r="BG111"/>
  <c r="BG112"/>
  <c r="BG113"/>
  <c r="BG118"/>
  <c r="BG127"/>
  <c r="BG130"/>
  <c r="BG133"/>
  <c r="BG134"/>
  <c r="BG145"/>
  <c r="BG149"/>
  <c r="BG153"/>
  <c i="4" r="E50"/>
  <c r="J56"/>
  <c r="F59"/>
  <c r="BG91"/>
  <c r="BG94"/>
  <c r="BG98"/>
  <c r="BG101"/>
  <c r="BG104"/>
  <c r="BG107"/>
  <c r="BG111"/>
  <c r="BG115"/>
  <c r="BG119"/>
  <c i="3" r="E50"/>
  <c r="J56"/>
  <c r="F59"/>
  <c r="BG93"/>
  <c r="BG101"/>
  <c r="BG111"/>
  <c r="BG118"/>
  <c r="BG123"/>
  <c r="BG124"/>
  <c r="BG125"/>
  <c r="BG130"/>
  <c r="BG140"/>
  <c r="BG143"/>
  <c r="BG146"/>
  <c r="BG147"/>
  <c r="BG159"/>
  <c r="BG164"/>
  <c r="BG168"/>
  <c r="BG172"/>
  <c i="2" r="E50"/>
  <c r="J56"/>
  <c r="F59"/>
  <c r="BG93"/>
  <c r="BG97"/>
  <c r="BG100"/>
  <c r="BG106"/>
  <c r="BG110"/>
  <c r="BG114"/>
  <c r="BG119"/>
  <c r="BG124"/>
  <c r="BG127"/>
  <c r="F35"/>
  <c i="1" r="AZ56"/>
  <c i="2" r="J35"/>
  <c i="1" r="AV56"/>
  <c i="2" r="F36"/>
  <c i="1" r="BA56"/>
  <c i="2" r="J36"/>
  <c i="1" r="AW56"/>
  <c i="2" r="F38"/>
  <c i="1" r="BC56"/>
  <c i="2" r="F39"/>
  <c i="1" r="BD56"/>
  <c r="AS54"/>
  <c i="3" r="F35"/>
  <c i="1" r="AZ57"/>
  <c i="3" r="J35"/>
  <c i="1" r="AV57"/>
  <c i="3" r="F36"/>
  <c i="1" r="BA57"/>
  <c i="3" r="J36"/>
  <c i="1" r="AW57"/>
  <c i="3" r="F38"/>
  <c i="1" r="BC57"/>
  <c i="3" r="F39"/>
  <c i="1" r="BD57"/>
  <c i="4" r="F35"/>
  <c i="1" r="AZ59"/>
  <c i="4" r="J35"/>
  <c i="1" r="AV59"/>
  <c i="4" r="F36"/>
  <c i="1" r="BA59"/>
  <c i="4" r="J36"/>
  <c i="1" r="AW59"/>
  <c i="4" r="F38"/>
  <c i="1" r="BC59"/>
  <c i="4" r="F39"/>
  <c i="1" r="BD59"/>
  <c i="5" r="F35"/>
  <c i="1" r="AZ60"/>
  <c i="5" r="J35"/>
  <c i="1" r="AV60"/>
  <c i="5" r="F36"/>
  <c i="1" r="BA60"/>
  <c i="5" r="J36"/>
  <c i="1" r="AW60"/>
  <c i="5" r="F38"/>
  <c i="1" r="BC60"/>
  <c i="5" r="F39"/>
  <c i="1" r="BD60"/>
  <c i="3" l="1" r="T91"/>
  <c r="T90"/>
  <c r="R91"/>
  <c r="R90"/>
  <c r="P91"/>
  <c r="P90"/>
  <c i="1" r="AU57"/>
  <c i="2" r="BK91"/>
  <c r="J91"/>
  <c r="J64"/>
  <c i="3" r="BK91"/>
  <c r="J91"/>
  <c r="J64"/>
  <c i="4" r="BK89"/>
  <c r="J89"/>
  <c r="J64"/>
  <c i="5" r="BK91"/>
  <c r="J91"/>
  <c r="J64"/>
  <c i="1" r="AU55"/>
  <c r="AU58"/>
  <c r="AT56"/>
  <c i="2" r="F37"/>
  <c i="1" r="BB56"/>
  <c r="BD55"/>
  <c r="BC55"/>
  <c r="AY55"/>
  <c r="BA55"/>
  <c r="AW55"/>
  <c r="AZ55"/>
  <c r="AV55"/>
  <c r="AT57"/>
  <c i="3" r="F37"/>
  <c i="1" r="BB57"/>
  <c r="AT59"/>
  <c i="4" r="F37"/>
  <c i="1" r="BB59"/>
  <c r="BD58"/>
  <c r="BC58"/>
  <c r="AY58"/>
  <c r="BA58"/>
  <c r="AW58"/>
  <c r="AZ58"/>
  <c r="AV58"/>
  <c r="AT60"/>
  <c i="5" r="F37"/>
  <c i="1" r="BB60"/>
  <c i="2" l="1" r="BK90"/>
  <c r="J90"/>
  <c r="J63"/>
  <c i="3" r="BK90"/>
  <c r="J90"/>
  <c r="J63"/>
  <c i="4" r="BK88"/>
  <c r="J88"/>
  <c r="J63"/>
  <c i="5" r="BK90"/>
  <c r="J90"/>
  <c r="J63"/>
  <c i="1" r="AU54"/>
  <c r="AT55"/>
  <c r="BB55"/>
  <c r="AX55"/>
  <c r="AT58"/>
  <c r="BB58"/>
  <c r="AX58"/>
  <c r="BD54"/>
  <c r="W33"/>
  <c r="AZ54"/>
  <c r="W29"/>
  <c r="BC54"/>
  <c r="W32"/>
  <c r="BA54"/>
  <c r="W30"/>
  <c i="5" l="1" r="J32"/>
  <c i="1" r="AG60"/>
  <c i="2" r="J32"/>
  <c r="J41"/>
  <c i="3" r="J32"/>
  <c i="1" r="AG57"/>
  <c i="4" r="J32"/>
  <c r="J41"/>
  <c i="1" r="AV54"/>
  <c r="AK29"/>
  <c r="AW54"/>
  <c r="AK30"/>
  <c r="BB54"/>
  <c r="W31"/>
  <c r="AY54"/>
  <c i="5" l="1" r="J41"/>
  <c i="1" r="AG59"/>
  <c i="3" r="J41"/>
  <c i="1" r="AG56"/>
  <c r="AN56"/>
  <c r="AN57"/>
  <c r="AN59"/>
  <c r="AN60"/>
  <c r="AG58"/>
  <c r="AT54"/>
  <c r="AX54"/>
  <c l="1" r="AN58"/>
  <c r="AG55"/>
  <c r="AG54"/>
  <c r="AK26"/>
  <c r="AK35"/>
  <c l="1"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<sst xmlns="http://schemas.openxmlformats.org/spreadsheetml/2006/main">
  <si>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</si>
  <si>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</si>
  <si>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</si>
  <si>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</si>
  <si>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</si>
  <si>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{40fe048e-564d-4a09-a623-70e9cca9821d}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</si>
  <si>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</si>
  <si>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</si>
  <si>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</si>
  <si>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</si>
  <si>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</si>
  <si>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</si>
  <si>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</si>
  <si>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</si>
  <si>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105040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</si>
  <si>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</si>
  <si>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</si>
  <si>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VD Rudolfov, VD Mlýnice, odstranění nánosů ze štěrkových přehrážek</t>
  </si>
  <si>
    <t>KSO:</t>
  </si>
  <si>
    <t/>
  </si>
  <si>
    <t>CC-CZ:</t>
  </si>
  <si>
    <t>Místo:</t>
  </si>
  <si>
    <t xml:space="preserve"> </t>
  </si>
  <si>
    <t>Datum:</t>
  </si>
  <si>
    <t>24.7.2025</t>
  </si>
  <si>
    <t>Zadavatel:</t>
  </si>
  <si>
    <t>IČ:</t>
  </si>
  <si>
    <t>70890005</t>
  </si>
  <si>
    <t>Povodí Labe, státní podnik</t>
  </si>
  <si>
    <t>DIČ:</t>
  </si>
  <si>
    <t>CZ70890005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</si>
  <si>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</si>
  <si>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</si>
  <si>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</si>
  <si>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</si>
  <si>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</si>
  <si>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</si>
  <si>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</si>
  <si>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</si>
  <si>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</si>
  <si>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</si>
  <si>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</si>
  <si>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</si>
  <si>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</si>
  <si>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</si>
  <si>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</si>
  <si>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</si>
  <si>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</si>
  <si>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</si>
  <si>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</si>
  <si>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</si>
  <si>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</si>
  <si>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</si>
  <si>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</si>
  <si>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</si>
  <si>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</si>
  <si>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</si>
  <si>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</si>
  <si>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</si>
  <si>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</si>
  <si>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</si>
  <si>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</si>
  <si>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</si>
  <si>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</si>
  <si>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</si>
  <si>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</si>
  <si>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</si>
  <si>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</si>
  <si>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</si>
  <si>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</si>
  <si>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</si>
  <si>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</si>
  <si>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</si>
  <si>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</si>
  <si>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</si>
  <si>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</si>
  <si>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119251017</t>
  </si>
  <si>
    <t>VD Mlýnice, odstranění nánosů ze štěrkové přehrážky</t>
  </si>
  <si>
    <t>STA</t>
  </si>
  <si>
    <t>1</t>
  </si>
  <si>
    <t>{0bc51325-7226-4b6f-8dbe-50d6325af81e}</t>
  </si>
  <si>
    <t>832</t>
  </si>
  <si>
    <t>2</t>
  </si>
  <si>
    <t>/</t>
  </si>
  <si>
    <t>SO 01</t>
  </si>
  <si>
    <t>Odstranění nánosů</t>
  </si>
  <si>
    <t>Soupis</t>
  </si>
  <si>
    <t>{20f84d89-3fd1-4fda-965f-2bb05e4d1dc6}</t>
  </si>
  <si>
    <t>VON</t>
  </si>
  <si>
    <t>Vedlejší a ostatní náklady</t>
  </si>
  <si>
    <t>{84e0ef31-8c9a-4792-b56f-9dcc1d8028a3}</t>
  </si>
  <si>
    <t>119251015</t>
  </si>
  <si>
    <t>VD Rudolfov, odstranění nánosů ze štěrkové přehrážky</t>
  </si>
  <si>
    <t>{224f3903-5683-4be0-80a4-9369563925eb}</t>
  </si>
  <si>
    <t>{ea2a751f-e383-40aa-bc8c-7bfff6979d47}</t>
  </si>
  <si>
    <t>{867be10c-c7b8-4a73-a075-d7005d346a4b}</t>
  </si>
  <si>
    <t>KRYCÍ LIST SOUPISU PRACÍ</t>
  </si>
  <si>
    <t>Objekt:</t>
  </si>
  <si>
    <t>119251017 - VD Mlýnice, odstranění nánosů ze štěrkové přehrážky</t>
  </si>
  <si>
    <t>Soupis:</t>
  </si>
  <si>
    <t>SO 01 - Odstranění nánosů</t>
  </si>
  <si>
    <t>Nová Ves</t>
  </si>
  <si>
    <t>Ing. Eva Morkesová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</si>
  <si>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</si>
  <si>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</si>
  <si>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</si>
  <si>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</si>
  <si>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</si>
  <si>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</si>
  <si>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</si>
  <si>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998 - Přesun hmot</t>
  </si>
  <si>
    <t xml:space="preserve">    VRN5 - Výzisk celkem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</si>
  <si>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</si>
  <si>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</si>
  <si>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</si>
  <si>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</si>
  <si>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</si>
  <si>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</si>
  <si>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</si>
  <si>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</si>
  <si>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</si>
  <si>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</si>
  <si>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</si>
  <si>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</si>
  <si>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</si>
  <si>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</si>
  <si>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</si>
  <si>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</si>
  <si>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</si>
  <si>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</si>
  <si>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111203201</t>
  </si>
  <si>
    <t>Odstranění křovin a stromů s ponecháním kořenů průměru kmene do 100 mm, při jakémkoliv sklonu terénu mimo LTM, při celkové ploše do 1 000 m2</t>
  </si>
  <si>
    <t>m2</t>
  </si>
  <si>
    <t>4</t>
  </si>
  <si>
    <t>-1252797839</t>
  </si>
  <si>
    <t>Online PSC</t>
  </si>
  <si>
    <t>https://podminky.urs.cz/item/CS_URS_2025_01/111203201</t>
  </si>
  <si>
    <t>VV</t>
  </si>
  <si>
    <t>nálety z opevnění a z břehové hrany PB, viz příloha A.</t>
  </si>
  <si>
    <t>40,0</t>
  </si>
  <si>
    <t>11215531R</t>
  </si>
  <si>
    <t>Štěpkování s naložením na dopravní prostředek a odvozem do 20 km keřového porostu středně hustého, včetně likvidace a případného poplatku za uložení</t>
  </si>
  <si>
    <t>-1088970485</t>
  </si>
  <si>
    <t>keře, viz příloha A.</t>
  </si>
  <si>
    <t>3</t>
  </si>
  <si>
    <t>AGR 01.1.1</t>
  </si>
  <si>
    <t>Vytěžení nánosů běžnou mechanizací</t>
  </si>
  <si>
    <t>m3</t>
  </si>
  <si>
    <t>-1093071633</t>
  </si>
  <si>
    <t>P</t>
  </si>
  <si>
    <t>Poznámka k položce:_x000d_
Zhotovitel zvolí způsob vytěžení nánosů dle svých možností, zvyklostí, technického a technologického vybavení. Při stanovení nabídkové ceny zohlední veškeré náklady pro zdárné provedení a průběžnou kontrolu (např. jímky, hrázky a rýhy pro odklon proudu, vysakovací laguny, čerpání vody apod.).
Položka se vztahuje pro jakoukoliv třídu těžitelnosti zeminy i horniny, včetně ručního provádění prací v ochranných pásmech inženýrských sítí a v omezených prostorách, např. pod mosty.</t>
  </si>
  <si>
    <t xml:space="preserve">včetně vyčištění spodní výpusti přehrážky, viz příloha A., C.1, C.2 </t>
  </si>
  <si>
    <t>včetně ztížených vykopávek v blízkosti opevnění a objektu štěrkové přehrážky</t>
  </si>
  <si>
    <t>včetně úpravy svahů PB</t>
  </si>
  <si>
    <t>480,0</t>
  </si>
  <si>
    <t>AGR 01.1.2</t>
  </si>
  <si>
    <t>Přemístění vytěženého materiálu vodorovně i svisle na jakoukoliv vzdálenost, včetně veškeré manipulace (přehození, nakládání, překládání, vykládání, skládání apod.) a případných nákladů spojených s deponováním materiálu (např. poplatek za uložení na meziskládce, úprava meziskládky, úprava staveniště a přilehlých použitých ploch ...)</t>
  </si>
  <si>
    <t>164508911</t>
  </si>
  <si>
    <t xml:space="preserve">Poznámka k položce:_x000d_
Položka se vztahuje pro jakoukoliv třídu těžitelnosti zeminy i horniny a platí pro výkopek i sypaninu. </t>
  </si>
  <si>
    <t>viz příloha A.</t>
  </si>
  <si>
    <t>5</t>
  </si>
  <si>
    <t>AGR 01.1.3</t>
  </si>
  <si>
    <t>Likvidace vytěženého materiálu dle platné legislativy, včetně případného poplatku za uložení</t>
  </si>
  <si>
    <t>1312169088</t>
  </si>
  <si>
    <t xml:space="preserve">Poznámka k položce:_x000d_
V PŘÍPADĚ ODKUPU TUTO POLOŽKU NEVYPLŇUJTE!
Při odkupu vyzískaného říčního materiálu uveďtě jednotkovou cenu pouze v položce AGR 01.1.4. Jednotkovou cenu položky AGR 01.1.3 nevyplňujte!
Likvidace v souladu se zákonem č. 541/2020 Sb., o odpadech a jeho prováděcími předpisy.
</t>
  </si>
  <si>
    <t>6</t>
  </si>
  <si>
    <t>184818232</t>
  </si>
  <si>
    <t>Ochrana kmene bedněním před poškozením stavebním provozem zřízení včetně odstranění výšky bednění do 2 m průměru kmene přes 300 do 500 mm</t>
  </si>
  <si>
    <t>kus</t>
  </si>
  <si>
    <t>-1983998508</t>
  </si>
  <si>
    <t>https://podminky.urs.cz/item/CS_URS_2025_01/184818232</t>
  </si>
  <si>
    <t>stromy u manipulačních ploch, 7 ks stromů prům. 50 cm, viz příloha A.</t>
  </si>
  <si>
    <t>7</t>
  </si>
  <si>
    <t>9</t>
  </si>
  <si>
    <t>Ostatní konstrukce a práce, bourání</t>
  </si>
  <si>
    <t>938122111</t>
  </si>
  <si>
    <t>Ošetření řezných ploch porostů na mostech herbicidy průměru do 10 cm</t>
  </si>
  <si>
    <t>1739328606</t>
  </si>
  <si>
    <t>https://podminky.urs.cz/item/CS_URS_2025_01/938122111</t>
  </si>
  <si>
    <t>zatření pařezů proti opětovnému růstu, prům. pařezů cca 10 cm</t>
  </si>
  <si>
    <t>55</t>
  </si>
  <si>
    <t>998</t>
  </si>
  <si>
    <t>Přesun hmot</t>
  </si>
  <si>
    <t>8</t>
  </si>
  <si>
    <t>998332011</t>
  </si>
  <si>
    <t>Přesun hmot pro úpravy vodních toků a kanály, hráze rybníků apod. dopravní vzdálenost do 500 m</t>
  </si>
  <si>
    <t>t</t>
  </si>
  <si>
    <t>-431393036</t>
  </si>
  <si>
    <t>https://podminky.urs.cz/item/CS_URS_2025_01/998332011</t>
  </si>
  <si>
    <t>VRN5</t>
  </si>
  <si>
    <t>Výzisk celkem</t>
  </si>
  <si>
    <t>AGR 01.1.4</t>
  </si>
  <si>
    <t>Odkup vyzískaného říčního materiálu</t>
  </si>
  <si>
    <t>1421859499</t>
  </si>
  <si>
    <t>Poznámka k položce:_x000d_
V PŘÍPADĚ LIKVIDACE TUTO POLOŽKU NEVYPLŇUJTE!
Při likvidaci vytěženého materiálu uveďtě jednotkovou cenu pouze v položce AGR 01.1.3. Jednotkovou cenu položky AGR 01.1.4 nevyplňujte!
Zhotovitel bere na vědomí, že nános je odkupován jako surový říční materiál a nejedná se o výrobek. Objednatel proto kromě již poskytnutých informací neposkytuje žádné certifikace ani obdobné doklady. Vlastnické právo k nánosu a rizika s tím spojená přechází z objednatele na zhotovitele okamžikem jeho vytěžení z vodního prostředí.
Zhotovitel při stanovení nabídkové ceny za odkup zohlednil veškeré náklady spojené s úpravou vytěženého materiálu, jako je například odvodnění, třídění, zajištění případných rozborů a zkoušek nezbytných pro jeho využití v souladu s platnou legislativou. Dále zohlednil i skutečnost, že část vytěženého materiálu nemusí být druhotně využitelná (např. komunální odpad, dřevní hmota).</t>
  </si>
  <si>
    <t>-480,0</t>
  </si>
  <si>
    <t>VON - Vedlejší a ostatní náklady</t>
  </si>
  <si>
    <t>215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</si>
  <si>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</si>
  <si>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</si>
  <si>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</si>
  <si>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</si>
  <si>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</si>
  <si>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</si>
  <si>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</si>
  <si>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</si>
  <si>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</si>
  <si>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011</t>
  </si>
  <si>
    <t>Zajištění kompletního zařízení staveniště a jeho připojení na sítě</t>
  </si>
  <si>
    <t>soubor</t>
  </si>
  <si>
    <t>1024</t>
  </si>
  <si>
    <t>162496407</t>
  </si>
  <si>
    <t>- zajištění zázemí stavby v ZS vč. vybavení (např. stavební buňka, mobilní WC, ...) - zřízení, odstranění</t>
  </si>
  <si>
    <t>- zajištění podmínek pro použití přístupových komunikací dotčených stavbou s příslušnými vlastníky či správci a zajištění jejich splnění</t>
  </si>
  <si>
    <t>- zajištění úpravy použitých pozemků do původního stavu (např. sjezd do koryta, příjezdy ...)</t>
  </si>
  <si>
    <t>- zřízení čisticích zón před výjezdem z obvodu staveniště</t>
  </si>
  <si>
    <t>- provedení takových opatření, aby plochy obvodu staveniště nebyly znečištěny ropnými látkami a jinými podobnými produkty</t>
  </si>
  <si>
    <t>- provedení takových opatření, aby nebyly překročeny limity prašnosti a hlučnosti dané obecně závaznou vyhláškou</t>
  </si>
  <si>
    <t>0110112</t>
  </si>
  <si>
    <t>Zpevnění na přístupové komunikaci</t>
  </si>
  <si>
    <t>848801302</t>
  </si>
  <si>
    <t>přístup a manipulační plocha na cizích pozemcích, viz příloha A., B.2</t>
  </si>
  <si>
    <t>úprava nezpevněných ploch dotčených stavbou - manipulační plocha po dokončení stavby cca 57 m2 (včetně osetí travní směsí)</t>
  </si>
  <si>
    <t>zpevnění přístupu ke stavbě z provozního materiálu zhotovitele</t>
  </si>
  <si>
    <t>projektant předpokládá zpevnění podélně kladenými silnič. panely (54 x 3 m) se štěrkopískovým podsypem tl. 0,10 m na netkanou geotex. (plocha 334 m2)</t>
  </si>
  <si>
    <t>včetně úpravy terénu před položením geotextilie i po dokončení stavby (včetně osetí travní směsí)</t>
  </si>
  <si>
    <t>zřízení a odstranění panelů včetně podkladu</t>
  </si>
  <si>
    <t>použitý materiál - štěrkopískový podsyp v tl. 0,10 m, panely 3,0 x 1,0 x 0,18 m (54 ks) a netkaná geotextilie</t>
  </si>
  <si>
    <t>zhotovitel si může zvolit i jiný způsob zpevnění přístupu</t>
  </si>
  <si>
    <t>0110114</t>
  </si>
  <si>
    <t>Zpevnění přístupu a manipulační plochy na pozemcích PLa</t>
  </si>
  <si>
    <t>-896996851</t>
  </si>
  <si>
    <t>viz příloha A., B.2</t>
  </si>
  <si>
    <t>zpevnění přístupu + manupulační plochy na pozemku PLa (plošná úprava, zřízení vrstvy štěrku a úprava po stavbě)</t>
  </si>
  <si>
    <t xml:space="preserve">projektant předpokládá zpevnění štěrkem v tl. 0,15 m (plocha 265 m2) - po dokončení stavby bude ponecháno </t>
  </si>
  <si>
    <t>použitý materiál - štěrk v tl. 0,15 m</t>
  </si>
  <si>
    <t>zhotovitel si může zvolit i jiný způsob zpevnění, který bude odsouhlasen stavebním dozorem</t>
  </si>
  <si>
    <t>0112</t>
  </si>
  <si>
    <t>Zajištění obnovy stávající příjezdové asfaltové komunikace</t>
  </si>
  <si>
    <t>-271794582</t>
  </si>
  <si>
    <t>obnova stávající příjezdové komunikace při jejím případném porušení</t>
  </si>
  <si>
    <t>předpokládaná plocha komunikace - sjezd z komunikace - zastávka autobusu (7,5 x 2,0) m</t>
  </si>
  <si>
    <t>02</t>
  </si>
  <si>
    <t>Projektová dokumentace - ostatní náklady</t>
  </si>
  <si>
    <t>0210</t>
  </si>
  <si>
    <t>Zhotovitelem vypracovaný Plán opatření pro případ havárie, pro případ úniku závadných látek (např. ropné produkty, cementové výluhy, odpadní vody z těsnících clon, atd.)</t>
  </si>
  <si>
    <t>262144</t>
  </si>
  <si>
    <t>-1001221349</t>
  </si>
  <si>
    <t>0221</t>
  </si>
  <si>
    <t>Zpracování povodňového plánu stavby dle §71 zákona č. 254/2001 Sb. včetně zajištění schválení příslušnými orgány správy a Povodím Labe, státní podnik</t>
  </si>
  <si>
    <t>1189666755</t>
  </si>
  <si>
    <t>023</t>
  </si>
  <si>
    <t>Vypracování projektu skutečného provedení díla</t>
  </si>
  <si>
    <t>-406244770</t>
  </si>
  <si>
    <t>viz "Obchodní podmínky pro zhotovení stavby čl. 12.2"</t>
  </si>
  <si>
    <t>3 paré + 1 x CD</t>
  </si>
  <si>
    <t>03</t>
  </si>
  <si>
    <t>Geodetické práce a vytýčení - ostatní náklady</t>
  </si>
  <si>
    <t>0123R</t>
  </si>
  <si>
    <t>Zajištění veškerých geodetických prací souvisejících s realizací díla</t>
  </si>
  <si>
    <t>soub</t>
  </si>
  <si>
    <t>1827931057</t>
  </si>
  <si>
    <t xml:space="preserve">- vytyčení stavby, </t>
  </si>
  <si>
    <t>- průběžná měření,</t>
  </si>
  <si>
    <t>- zaměření skutečného stavu po dokončení stavby,</t>
  </si>
  <si>
    <t>- ověření polohy hranic pozemků,</t>
  </si>
  <si>
    <t>- potvrzení splnění parametrů akce</t>
  </si>
  <si>
    <t>- průběžné měření pro potřeby fakturace</t>
  </si>
  <si>
    <t>- zaměření před realizací (ověření množství z PD)</t>
  </si>
  <si>
    <t>09</t>
  </si>
  <si>
    <t>Ostatní náklady</t>
  </si>
  <si>
    <t>037</t>
  </si>
  <si>
    <t>Zajištění písemných souhlasných vyjádření všech dotčených vlastníků a případných uživatelů všech pozemků dotčených stavbou s jejich konečnou úpravou po dokončení prací</t>
  </si>
  <si>
    <t>390873327</t>
  </si>
  <si>
    <t>10</t>
  </si>
  <si>
    <t>0931</t>
  </si>
  <si>
    <t>Provedení pasportizace stávajících nemovitostí (vč. pozemků) a jejich příslušenství, zajištění fotodokumentace stávajícího stavu přístupových komunikací</t>
  </si>
  <si>
    <t>-825197232</t>
  </si>
  <si>
    <t>11</t>
  </si>
  <si>
    <t>095</t>
  </si>
  <si>
    <t>Zajištění šetření o podzemních sítích vč. zajištění nových vyjádření v případě, že před realizací pozbyly platnosti</t>
  </si>
  <si>
    <t>910281958</t>
  </si>
  <si>
    <t>0992111</t>
  </si>
  <si>
    <t>Zajištění průzkumu, biologického dozoru a servisu odborně způsobilou osobou</t>
  </si>
  <si>
    <t>634608123</t>
  </si>
  <si>
    <t>biologický dozor a servis po dobu stavby</t>
  </si>
  <si>
    <t>zajištění terénního monitoringu staveniště</t>
  </si>
  <si>
    <t>zajištění záchranného odlovu a přesunu živočichů a rostlin</t>
  </si>
  <si>
    <t>koordinace prací biologického servisu</t>
  </si>
  <si>
    <t>sledování výskytu ochranářsky významných organismů</t>
  </si>
  <si>
    <t>zajištění plnění podmínek orgánu ochrany přírody</t>
  </si>
  <si>
    <t>záchranný odlov a přesun živočichů, rostlin a případné rybí obsádky</t>
  </si>
  <si>
    <t>vedení statistik o transferech živočichů a rostlin</t>
  </si>
  <si>
    <t xml:space="preserve">zpracování zprávy o výsledcích biologického dozoru </t>
  </si>
  <si>
    <t>13</t>
  </si>
  <si>
    <t>0993</t>
  </si>
  <si>
    <t>Zajištění dopravně inženýrských opatření</t>
  </si>
  <si>
    <t>-1642141338</t>
  </si>
  <si>
    <t>- zajištění dopravně inženýrských opatření</t>
  </si>
  <si>
    <t>- zajištění zřízení a likvidace dopravního značení včetně případné světelné signalizace</t>
  </si>
  <si>
    <t>- zajištění vydání dopravně inženýrského rozhodnutí</t>
  </si>
  <si>
    <t>14</t>
  </si>
  <si>
    <t>0993000</t>
  </si>
  <si>
    <t>Zajištění zhotovení plánu bezpečnosti a ochrany zdraví při práci</t>
  </si>
  <si>
    <t>1824801441</t>
  </si>
  <si>
    <t>Poznámka k položce:_x000d_
Koordinátor bezpečnosti a ochrany zdraví při práci (BOZP) musí při zpracování plánu BOZP a jeho následné koordinaci jednat nestranně a nezávisle na zhotoviteli, a to i v případě, že je jím finančně hrazen. Pro výkon své funkce musí mít zajištěny podmínky, které umožňují rozhodování bez vnějšího ovlivňování, aby nedocházelo ke střetu zájmů. Koordinace BOZP a související dokumentace musí být v souladu se zákonem č. 309/2006 Sb., o zajištění dalších podmínek bezpečnosti a ochrany zdraví při práci, a s ostatními souvisejícími právními předpisy. Koordinátor musí splňovat požadavky odborné způsobilosti stanovené platnou legislativou, včetně příslušné kvalifikace. Zároveň musí být zajištěna transparentnost vztahů mezi koordinátorem, zhotovitelem a stavebníkem tak, aby nebyla ohrožena jeho nestrannost. Koordinátor BOZP nesmí být smluvně vázán způsobem, který by mohl narušit jeho nezávislost nebo omezit jeho rozhodovací pravomoci.</t>
  </si>
  <si>
    <t>zajistí zhotovitel nezávislou oprávěnou osobou</t>
  </si>
  <si>
    <t>15</t>
  </si>
  <si>
    <t>09968</t>
  </si>
  <si>
    <t>Čištění vozovek splachováním vodou povrchu podkladu nebo krytu živičného, betonového nebo dlážděného</t>
  </si>
  <si>
    <t>1165955204</t>
  </si>
  <si>
    <t>čištění během stavby (opakovaně) a po dokončení vodou z mobilních zdrojů, viz příloha A.</t>
  </si>
  <si>
    <t>výjezd ze staveniště (cca 100 x 7 m)</t>
  </si>
  <si>
    <t>16</t>
  </si>
  <si>
    <t>099911</t>
  </si>
  <si>
    <t>Zajištění vedení průběžné evidence odpadů</t>
  </si>
  <si>
    <t>-1174063208</t>
  </si>
  <si>
    <t>119251015 - VD Rudolfov, odstranění nánosů ze štěrkové přehrážky</t>
  </si>
  <si>
    <t>Bedřichov u Jablonce nad Nisou</t>
  </si>
  <si>
    <t>AGR 01.1.6</t>
  </si>
  <si>
    <t>Vyčerpání vody ze štěrkové přehrážky</t>
  </si>
  <si>
    <t>554262362</t>
  </si>
  <si>
    <t>vyčerpání vody (cca 1000 m3 + přitékající množství vody) ze štěrkové přehrážky před stavbou v případě nefunkční spodní výpusti</t>
  </si>
  <si>
    <t>1826738554</t>
  </si>
  <si>
    <t>včetně vyčištění průcezných otvorů a spodní výpusti přehrážky</t>
  </si>
  <si>
    <t>1510,0</t>
  </si>
  <si>
    <t>-496115206</t>
  </si>
  <si>
    <t>-332830494</t>
  </si>
  <si>
    <t>18481823R</t>
  </si>
  <si>
    <t xml:space="preserve">Ochrana kmene bedněním průměru přes 900 do 1100 mm před poškozením stavebním provozem zřízení včetně odstranění </t>
  </si>
  <si>
    <t>-2031040340</t>
  </si>
  <si>
    <t>smrk prům. 10 cm s větvemi až na zem (u sjezdu do koryta), viz příloha A.</t>
  </si>
  <si>
    <t>184818241</t>
  </si>
  <si>
    <t>Ochrana kmene bedněním před poškozením stavebním provozem zřízení včetně odstranění výšky bednění přes 2 do 3 m průměru kmene do 300 mm</t>
  </si>
  <si>
    <t>2109962579</t>
  </si>
  <si>
    <t>https://podminky.urs.cz/item/CS_URS_2025_01/184818241</t>
  </si>
  <si>
    <t>buk prům. 25 cm (u sjezdu do koryta), viz příloha A.</t>
  </si>
  <si>
    <t>184818242</t>
  </si>
  <si>
    <t>Ochrana kmene bedněním před poškozením stavebním provozem zřízení včetně odstranění výšky bednění přes 2 do 3 m průměru kmene přes 300 do 500 mm</t>
  </si>
  <si>
    <t>-75998232</t>
  </si>
  <si>
    <t>https://podminky.urs.cz/item/CS_URS_2025_01/184818242</t>
  </si>
  <si>
    <t>smrk prům. 40 cm a 50 cm (u sjezdu do koryta), viz příloha A.</t>
  </si>
  <si>
    <t>AGR 01.1.5</t>
  </si>
  <si>
    <t>Vyvětvení dřevin s likvidací odpadu</t>
  </si>
  <si>
    <t>245031206</t>
  </si>
  <si>
    <t>ořezání spodních větví stromů (5 ks) v trase sjezdu do štěrkové přehrážky, včetně likvidace (např. štěpkování a odvoz), viz příloha A.</t>
  </si>
  <si>
    <t>-289209417</t>
  </si>
  <si>
    <t>-1510,0</t>
  </si>
  <si>
    <t>1094287243</t>
  </si>
  <si>
    <t>- zajištění ochrany veškeré zeleně v prostoru staveniště a v jeho bezprostřední blízkosti pro poškození během realizace stavby</t>
  </si>
  <si>
    <t>0110111</t>
  </si>
  <si>
    <t>820011313</t>
  </si>
  <si>
    <t>z provozního materiálu zhotovitele, viz příloha A., C.1,</t>
  </si>
  <si>
    <t>zpevnění příjezdu z lesní cesty k pravému svahu přehrážky po dobu stavby,</t>
  </si>
  <si>
    <t>projektant předpokládá zpevnění silničními panely se štěrkopískovým podsypem tl. 0,10 m a netkanou geotextilií ,</t>
  </si>
  <si>
    <t>zřízení a odstranění panelů včetně podkladu,</t>
  </si>
  <si>
    <t>použitý materiál - štěrkopískový podsyp v tl. 0,10 m, panely 40,0 x 3,0 x 0,15 m (40 ks) a netkaná geotextilie,</t>
  </si>
  <si>
    <t>zhotovitel si může zvolit i jiný způsob zpevnění sjezdu</t>
  </si>
  <si>
    <t>-1639726339</t>
  </si>
  <si>
    <t>-496936199</t>
  </si>
  <si>
    <t>-2142641437</t>
  </si>
  <si>
    <t>1587721198</t>
  </si>
  <si>
    <t>- v případě těžení sedimentů, potvrzení splnění parametrů akce</t>
  </si>
  <si>
    <t>- v případě těžení sedimentů, průběžné měření pro potřeby fakturace</t>
  </si>
  <si>
    <t>- v případě těžení sedimentů, zaměření před realizací (ověření množství z PD)</t>
  </si>
  <si>
    <t>-622691584</t>
  </si>
  <si>
    <t>-609899234</t>
  </si>
  <si>
    <t>-1686060567</t>
  </si>
  <si>
    <t>-1815727753</t>
  </si>
  <si>
    <t xml:space="preserve">zajištění záchranného odlovu a přesunu živočichů vč. rybí obsádky a rostlin </t>
  </si>
  <si>
    <t>-143866042</t>
  </si>
  <si>
    <t>Poznámka k položce:_x000d_
Zpracování plánu BOZP nezávislým koordinátorem
- Koordinátor BOZP musí jednat nestranně a nezávisle na zhotoviteli, i když je jím finančně hrazen.
- Musí mít zajištěné podmínky pro výkon své funkce bez vnějšího ovlivňování, aby nedocházelo ke střetu zájmů.
Plán BOZP a jeho koordinace musí být v souladu se zákonem č. 309/2006 Sb. a souvisejícími právními předpisy.
Koordinátor BOZP musí splňovat odbornou způsobilost dle platné legislativy, včetně příslušné kvalifikace,
Musí být zajištěna transparentnost vztahů mezi koordinátorem, zhotovitelem a investorem.
Koordinátor BOZP nesmí být smluvně vázán způsobem, který by mohl ovlivnit jeho nestrannost a rozhodovací pravomoci.</t>
  </si>
  <si>
    <t>-52155571</t>
  </si>
  <si>
    <t>asfaltová komunikace od staveniště (cca 350 x 3 m)</t>
  </si>
  <si>
    <t>1638334446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</si>
</sst>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203201" TargetMode="External" /><Relationship Id="rId2" Type="http://schemas.openxmlformats.org/officeDocument/2006/relationships/hyperlink" Target="https://podminky.urs.cz/item/CS_URS_2025_01/184818232" TargetMode="External" /><Relationship Id="rId3" Type="http://schemas.openxmlformats.org/officeDocument/2006/relationships/hyperlink" Target="https://podminky.urs.cz/item/CS_URS_2025_01/938122111" TargetMode="External" /><Relationship Id="rId4" Type="http://schemas.openxmlformats.org/officeDocument/2006/relationships/hyperlink" Target="https://podminky.urs.cz/item/CS_URS_2025_01/998332011" TargetMode="External" /><Relationship Id="rId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4818241" TargetMode="External" /><Relationship Id="rId2" Type="http://schemas.openxmlformats.org/officeDocument/2006/relationships/hyperlink" Target="https://podminky.urs.cz/item/CS_URS_2025_01/184818242" TargetMode="External" /><Relationship Id="rId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27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28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30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hidden="1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hidden="1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s="3" customFormat="1" ht="14.4" customHeight="1">
      <c r="A31" s="3"/>
      <c r="B31" s="45"/>
      <c r="C31" s="46"/>
      <c r="D31" s="51" t="s">
        <v>42</v>
      </c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3"/>
      <c r="BE37" s="37"/>
    </row>
    <row r="41" s="2" customFormat="1" ht="6.96" customHeight="1">
      <c r="A41" s="37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3"/>
      <c r="C44" s="31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105040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VD Rudolfov, VD Mlýnice, odstranění nánosů ze štěrkových přehrážek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1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2" t="str">
        <f>IF(AN8= "","",AN8)</f>
        <v>24.7.2025</v>
      </c>
      <c r="AN47" s="72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4" t="str">
        <f>IF(E11= "","",E11)</f>
        <v>Povodí Labe, státní podnik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3" t="str">
        <f>IF(E17="","",E17)</f>
        <v>Povodí Labe, státní podnik</v>
      </c>
      <c r="AN49" s="64"/>
      <c r="AO49" s="64"/>
      <c r="AP49" s="64"/>
      <c r="AQ49" s="39"/>
      <c r="AR49" s="43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7"/>
    </row>
    <row r="50" s="2" customFormat="1" ht="15.1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4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35</v>
      </c>
      <c r="AJ50" s="39"/>
      <c r="AK50" s="39"/>
      <c r="AL50" s="39"/>
      <c r="AM50" s="73" t="str">
        <f>IF(E20="","",E20)</f>
        <v xml:space="preserve"> </v>
      </c>
      <c r="AN50" s="64"/>
      <c r="AO50" s="64"/>
      <c r="AP50" s="64"/>
      <c r="AQ50" s="39"/>
      <c r="AR50" s="43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7"/>
    </row>
    <row r="52" s="2" customFormat="1" ht="29.28" customHeight="1">
      <c r="A52" s="37"/>
      <c r="B52" s="38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3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7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ROUND(AG55+AG58,2)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ROUND(AS55+AS58,2)</f>
        <v>0</v>
      </c>
      <c r="AT54" s="106">
        <f>ROUND(SUM(AV54:AW54),2)</f>
        <v>0</v>
      </c>
      <c r="AU54" s="107">
        <f>ROUND(AU55+AU58,5)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ROUND(AZ55+AZ58,2)</f>
        <v>0</v>
      </c>
      <c r="BA54" s="106">
        <f>ROUND(BA55+BA58,2)</f>
        <v>0</v>
      </c>
      <c r="BB54" s="106">
        <f>ROUND(BB55+BB58,2)</f>
        <v>0</v>
      </c>
      <c r="BC54" s="106">
        <f>ROUND(BC55+BC58,2)</f>
        <v>0</v>
      </c>
      <c r="BD54" s="108">
        <f>ROUND(BD55+BD58,2)</f>
        <v>0</v>
      </c>
      <c r="BE54" s="6"/>
      <c r="BS54" s="109" t="s">
        <v>71</v>
      </c>
      <c r="BT54" s="109" t="s">
        <v>72</v>
      </c>
      <c r="BU54" s="110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7" customFormat="1" ht="24.75" customHeight="1">
      <c r="A55" s="7"/>
      <c r="B55" s="111"/>
      <c r="C55" s="112"/>
      <c r="D55" s="113" t="s">
        <v>76</v>
      </c>
      <c r="E55" s="113"/>
      <c r="F55" s="113"/>
      <c r="G55" s="113"/>
      <c r="H55" s="113"/>
      <c r="I55" s="114"/>
      <c r="J55" s="113" t="s">
        <v>77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ROUND(SUM(AG56:AG57),2)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78</v>
      </c>
      <c r="AR55" s="118"/>
      <c r="AS55" s="119">
        <f>ROUND(SUM(AS56:AS57),2)</f>
        <v>0</v>
      </c>
      <c r="AT55" s="120">
        <f>ROUND(SUM(AV55:AW55),2)</f>
        <v>0</v>
      </c>
      <c r="AU55" s="121">
        <f>ROUND(SUM(AU56:AU57),5)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ROUND(SUM(AZ56:AZ57),2)</f>
        <v>0</v>
      </c>
      <c r="BA55" s="120">
        <f>ROUND(SUM(BA56:BA57),2)</f>
        <v>0</v>
      </c>
      <c r="BB55" s="120">
        <f>ROUND(SUM(BB56:BB57),2)</f>
        <v>0</v>
      </c>
      <c r="BC55" s="120">
        <f>ROUND(SUM(BC56:BC57),2)</f>
        <v>0</v>
      </c>
      <c r="BD55" s="122">
        <f>ROUND(SUM(BD56:BD57),2)</f>
        <v>0</v>
      </c>
      <c r="BE55" s="7"/>
      <c r="BS55" s="123" t="s">
        <v>71</v>
      </c>
      <c r="BT55" s="123" t="s">
        <v>79</v>
      </c>
      <c r="BU55" s="123" t="s">
        <v>73</v>
      </c>
      <c r="BV55" s="123" t="s">
        <v>74</v>
      </c>
      <c r="BW55" s="123" t="s">
        <v>80</v>
      </c>
      <c r="BX55" s="123" t="s">
        <v>5</v>
      </c>
      <c r="CL55" s="123" t="s">
        <v>81</v>
      </c>
      <c r="CM55" s="123" t="s">
        <v>82</v>
      </c>
    </row>
    <row r="56" s="4" customFormat="1" ht="16.5" customHeight="1">
      <c r="A56" s="124" t="s">
        <v>83</v>
      </c>
      <c r="B56" s="63"/>
      <c r="C56" s="125"/>
      <c r="D56" s="125"/>
      <c r="E56" s="126" t="s">
        <v>84</v>
      </c>
      <c r="F56" s="126"/>
      <c r="G56" s="126"/>
      <c r="H56" s="126"/>
      <c r="I56" s="126"/>
      <c r="J56" s="125"/>
      <c r="K56" s="126" t="s">
        <v>85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'SO 01 - Odstranění nánosů'!J32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86</v>
      </c>
      <c r="AR56" s="65"/>
      <c r="AS56" s="129">
        <v>0</v>
      </c>
      <c r="AT56" s="130">
        <f>ROUND(SUM(AV56:AW56),2)</f>
        <v>0</v>
      </c>
      <c r="AU56" s="131">
        <f>'SO 01 - Odstranění nánosů'!P90</f>
        <v>0</v>
      </c>
      <c r="AV56" s="130">
        <f>'SO 01 - Odstranění nánosů'!J35</f>
        <v>0</v>
      </c>
      <c r="AW56" s="130">
        <f>'SO 01 - Odstranění nánosů'!J36</f>
        <v>0</v>
      </c>
      <c r="AX56" s="130">
        <f>'SO 01 - Odstranění nánosů'!J37</f>
        <v>0</v>
      </c>
      <c r="AY56" s="130">
        <f>'SO 01 - Odstranění nánosů'!J38</f>
        <v>0</v>
      </c>
      <c r="AZ56" s="130">
        <f>'SO 01 - Odstranění nánosů'!F35</f>
        <v>0</v>
      </c>
      <c r="BA56" s="130">
        <f>'SO 01 - Odstranění nánosů'!F36</f>
        <v>0</v>
      </c>
      <c r="BB56" s="130">
        <f>'SO 01 - Odstranění nánosů'!F37</f>
        <v>0</v>
      </c>
      <c r="BC56" s="130">
        <f>'SO 01 - Odstranění nánosů'!F38</f>
        <v>0</v>
      </c>
      <c r="BD56" s="132">
        <f>'SO 01 - Odstranění nánosů'!F39</f>
        <v>0</v>
      </c>
      <c r="BE56" s="4"/>
      <c r="BT56" s="133" t="s">
        <v>82</v>
      </c>
      <c r="BV56" s="133" t="s">
        <v>74</v>
      </c>
      <c r="BW56" s="133" t="s">
        <v>87</v>
      </c>
      <c r="BX56" s="133" t="s">
        <v>80</v>
      </c>
      <c r="CL56" s="133" t="s">
        <v>81</v>
      </c>
    </row>
    <row r="57" s="4" customFormat="1" ht="16.5" customHeight="1">
      <c r="A57" s="124" t="s">
        <v>83</v>
      </c>
      <c r="B57" s="63"/>
      <c r="C57" s="125"/>
      <c r="D57" s="125"/>
      <c r="E57" s="126" t="s">
        <v>88</v>
      </c>
      <c r="F57" s="126"/>
      <c r="G57" s="126"/>
      <c r="H57" s="126"/>
      <c r="I57" s="126"/>
      <c r="J57" s="125"/>
      <c r="K57" s="126" t="s">
        <v>89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'VON - Vedlejší a ostatní ...'!J32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86</v>
      </c>
      <c r="AR57" s="65"/>
      <c r="AS57" s="129">
        <v>0</v>
      </c>
      <c r="AT57" s="130">
        <f>ROUND(SUM(AV57:AW57),2)</f>
        <v>0</v>
      </c>
      <c r="AU57" s="131">
        <f>'VON - Vedlejší a ostatní ...'!P90</f>
        <v>0</v>
      </c>
      <c r="AV57" s="130">
        <f>'VON - Vedlejší a ostatní ...'!J35</f>
        <v>0</v>
      </c>
      <c r="AW57" s="130">
        <f>'VON - Vedlejší a ostatní ...'!J36</f>
        <v>0</v>
      </c>
      <c r="AX57" s="130">
        <f>'VON - Vedlejší a ostatní ...'!J37</f>
        <v>0</v>
      </c>
      <c r="AY57" s="130">
        <f>'VON - Vedlejší a ostatní ...'!J38</f>
        <v>0</v>
      </c>
      <c r="AZ57" s="130">
        <f>'VON - Vedlejší a ostatní ...'!F35</f>
        <v>0</v>
      </c>
      <c r="BA57" s="130">
        <f>'VON - Vedlejší a ostatní ...'!F36</f>
        <v>0</v>
      </c>
      <c r="BB57" s="130">
        <f>'VON - Vedlejší a ostatní ...'!F37</f>
        <v>0</v>
      </c>
      <c r="BC57" s="130">
        <f>'VON - Vedlejší a ostatní ...'!F38</f>
        <v>0</v>
      </c>
      <c r="BD57" s="132">
        <f>'VON - Vedlejší a ostatní ...'!F39</f>
        <v>0</v>
      </c>
      <c r="BE57" s="4"/>
      <c r="BT57" s="133" t="s">
        <v>82</v>
      </c>
      <c r="BV57" s="133" t="s">
        <v>74</v>
      </c>
      <c r="BW57" s="133" t="s">
        <v>90</v>
      </c>
      <c r="BX57" s="133" t="s">
        <v>80</v>
      </c>
      <c r="CL57" s="133" t="s">
        <v>19</v>
      </c>
    </row>
    <row r="58" s="7" customFormat="1" ht="24.75" customHeight="1">
      <c r="A58" s="7"/>
      <c r="B58" s="111"/>
      <c r="C58" s="112"/>
      <c r="D58" s="113" t="s">
        <v>91</v>
      </c>
      <c r="E58" s="113"/>
      <c r="F58" s="113"/>
      <c r="G58" s="113"/>
      <c r="H58" s="113"/>
      <c r="I58" s="114"/>
      <c r="J58" s="113" t="s">
        <v>92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ROUND(SUM(AG59:AG60),2)</f>
        <v>0</v>
      </c>
      <c r="AH58" s="114"/>
      <c r="AI58" s="114"/>
      <c r="AJ58" s="114"/>
      <c r="AK58" s="114"/>
      <c r="AL58" s="114"/>
      <c r="AM58" s="114"/>
      <c r="AN58" s="116">
        <f>SUM(AG58,AT58)</f>
        <v>0</v>
      </c>
      <c r="AO58" s="114"/>
      <c r="AP58" s="114"/>
      <c r="AQ58" s="117" t="s">
        <v>78</v>
      </c>
      <c r="AR58" s="118"/>
      <c r="AS58" s="119">
        <f>ROUND(SUM(AS59:AS60),2)</f>
        <v>0</v>
      </c>
      <c r="AT58" s="120">
        <f>ROUND(SUM(AV58:AW58),2)</f>
        <v>0</v>
      </c>
      <c r="AU58" s="121">
        <f>ROUND(SUM(AU59:AU60),5)</f>
        <v>0</v>
      </c>
      <c r="AV58" s="120">
        <f>ROUND(AZ58*L29,2)</f>
        <v>0</v>
      </c>
      <c r="AW58" s="120">
        <f>ROUND(BA58*L30,2)</f>
        <v>0</v>
      </c>
      <c r="AX58" s="120">
        <f>ROUND(BB58*L29,2)</f>
        <v>0</v>
      </c>
      <c r="AY58" s="120">
        <f>ROUND(BC58*L30,2)</f>
        <v>0</v>
      </c>
      <c r="AZ58" s="120">
        <f>ROUND(SUM(AZ59:AZ60),2)</f>
        <v>0</v>
      </c>
      <c r="BA58" s="120">
        <f>ROUND(SUM(BA59:BA60),2)</f>
        <v>0</v>
      </c>
      <c r="BB58" s="120">
        <f>ROUND(SUM(BB59:BB60),2)</f>
        <v>0</v>
      </c>
      <c r="BC58" s="120">
        <f>ROUND(SUM(BC59:BC60),2)</f>
        <v>0</v>
      </c>
      <c r="BD58" s="122">
        <f>ROUND(SUM(BD59:BD60),2)</f>
        <v>0</v>
      </c>
      <c r="BE58" s="7"/>
      <c r="BS58" s="123" t="s">
        <v>71</v>
      </c>
      <c r="BT58" s="123" t="s">
        <v>79</v>
      </c>
      <c r="BU58" s="123" t="s">
        <v>73</v>
      </c>
      <c r="BV58" s="123" t="s">
        <v>74</v>
      </c>
      <c r="BW58" s="123" t="s">
        <v>93</v>
      </c>
      <c r="BX58" s="123" t="s">
        <v>5</v>
      </c>
      <c r="CL58" s="123" t="s">
        <v>81</v>
      </c>
      <c r="CM58" s="123" t="s">
        <v>82</v>
      </c>
    </row>
    <row r="59" s="4" customFormat="1" ht="16.5" customHeight="1">
      <c r="A59" s="124" t="s">
        <v>83</v>
      </c>
      <c r="B59" s="63"/>
      <c r="C59" s="125"/>
      <c r="D59" s="125"/>
      <c r="E59" s="126" t="s">
        <v>84</v>
      </c>
      <c r="F59" s="126"/>
      <c r="G59" s="126"/>
      <c r="H59" s="126"/>
      <c r="I59" s="126"/>
      <c r="J59" s="125"/>
      <c r="K59" s="126" t="s">
        <v>85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'SO 01 - Odstranění nánosů_01'!J32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86</v>
      </c>
      <c r="AR59" s="65"/>
      <c r="AS59" s="129">
        <v>0</v>
      </c>
      <c r="AT59" s="130">
        <f>ROUND(SUM(AV59:AW59),2)</f>
        <v>0</v>
      </c>
      <c r="AU59" s="131">
        <f>'SO 01 - Odstranění nánosů_01'!P88</f>
        <v>0</v>
      </c>
      <c r="AV59" s="130">
        <f>'SO 01 - Odstranění nánosů_01'!J35</f>
        <v>0</v>
      </c>
      <c r="AW59" s="130">
        <f>'SO 01 - Odstranění nánosů_01'!J36</f>
        <v>0</v>
      </c>
      <c r="AX59" s="130">
        <f>'SO 01 - Odstranění nánosů_01'!J37</f>
        <v>0</v>
      </c>
      <c r="AY59" s="130">
        <f>'SO 01 - Odstranění nánosů_01'!J38</f>
        <v>0</v>
      </c>
      <c r="AZ59" s="130">
        <f>'SO 01 - Odstranění nánosů_01'!F35</f>
        <v>0</v>
      </c>
      <c r="BA59" s="130">
        <f>'SO 01 - Odstranění nánosů_01'!F36</f>
        <v>0</v>
      </c>
      <c r="BB59" s="130">
        <f>'SO 01 - Odstranění nánosů_01'!F37</f>
        <v>0</v>
      </c>
      <c r="BC59" s="130">
        <f>'SO 01 - Odstranění nánosů_01'!F38</f>
        <v>0</v>
      </c>
      <c r="BD59" s="132">
        <f>'SO 01 - Odstranění nánosů_01'!F39</f>
        <v>0</v>
      </c>
      <c r="BE59" s="4"/>
      <c r="BT59" s="133" t="s">
        <v>82</v>
      </c>
      <c r="BV59" s="133" t="s">
        <v>74</v>
      </c>
      <c r="BW59" s="133" t="s">
        <v>94</v>
      </c>
      <c r="BX59" s="133" t="s">
        <v>93</v>
      </c>
      <c r="CL59" s="133" t="s">
        <v>81</v>
      </c>
    </row>
    <row r="60" s="4" customFormat="1" ht="16.5" customHeight="1">
      <c r="A60" s="124" t="s">
        <v>83</v>
      </c>
      <c r="B60" s="63"/>
      <c r="C60" s="125"/>
      <c r="D60" s="125"/>
      <c r="E60" s="126" t="s">
        <v>88</v>
      </c>
      <c r="F60" s="126"/>
      <c r="G60" s="126"/>
      <c r="H60" s="126"/>
      <c r="I60" s="126"/>
      <c r="J60" s="125"/>
      <c r="K60" s="126" t="s">
        <v>89</v>
      </c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7">
        <f>'VON - Vedlejší a ostatní ..._01'!J32</f>
        <v>0</v>
      </c>
      <c r="AH60" s="125"/>
      <c r="AI60" s="125"/>
      <c r="AJ60" s="125"/>
      <c r="AK60" s="125"/>
      <c r="AL60" s="125"/>
      <c r="AM60" s="125"/>
      <c r="AN60" s="127">
        <f>SUM(AG60,AT60)</f>
        <v>0</v>
      </c>
      <c r="AO60" s="125"/>
      <c r="AP60" s="125"/>
      <c r="AQ60" s="128" t="s">
        <v>86</v>
      </c>
      <c r="AR60" s="65"/>
      <c r="AS60" s="134">
        <v>0</v>
      </c>
      <c r="AT60" s="135">
        <f>ROUND(SUM(AV60:AW60),2)</f>
        <v>0</v>
      </c>
      <c r="AU60" s="136">
        <f>'VON - Vedlejší a ostatní ..._01'!P90</f>
        <v>0</v>
      </c>
      <c r="AV60" s="135">
        <f>'VON - Vedlejší a ostatní ..._01'!J35</f>
        <v>0</v>
      </c>
      <c r="AW60" s="135">
        <f>'VON - Vedlejší a ostatní ..._01'!J36</f>
        <v>0</v>
      </c>
      <c r="AX60" s="135">
        <f>'VON - Vedlejší a ostatní ..._01'!J37</f>
        <v>0</v>
      </c>
      <c r="AY60" s="135">
        <f>'VON - Vedlejší a ostatní ..._01'!J38</f>
        <v>0</v>
      </c>
      <c r="AZ60" s="135">
        <f>'VON - Vedlejší a ostatní ..._01'!F35</f>
        <v>0</v>
      </c>
      <c r="BA60" s="135">
        <f>'VON - Vedlejší a ostatní ..._01'!F36</f>
        <v>0</v>
      </c>
      <c r="BB60" s="135">
        <f>'VON - Vedlejší a ostatní ..._01'!F37</f>
        <v>0</v>
      </c>
      <c r="BC60" s="135">
        <f>'VON - Vedlejší a ostatní ..._01'!F38</f>
        <v>0</v>
      </c>
      <c r="BD60" s="137">
        <f>'VON - Vedlejší a ostatní ..._01'!F39</f>
        <v>0</v>
      </c>
      <c r="BE60" s="4"/>
      <c r="BT60" s="133" t="s">
        <v>82</v>
      </c>
      <c r="BV60" s="133" t="s">
        <v>74</v>
      </c>
      <c r="BW60" s="133" t="s">
        <v>95</v>
      </c>
      <c r="BX60" s="133" t="s">
        <v>93</v>
      </c>
      <c r="CL60" s="133" t="s">
        <v>19</v>
      </c>
    </row>
    <row r="61" s="2" customFormat="1" ht="30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43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</row>
    <row r="62" s="2" customFormat="1" ht="6.96" customHeight="1">
      <c r="A62" s="37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43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</row>
  </sheetData>
  <sheetProtection sheet="1" formatColumns="0" formatRows="0" objects="1" scenarios="1" spinCount="100000" saltValue="wKqdqFUH0jGEMdc2zFfl0iQFwS0FS/k+VfQBCMeuQrLAxK7kKzJCjtU6DTy779k9vJbIWZ3rgUrqsNnZ73QHGQ==" hashValue="JFElnHRXJ77JF+F01bI1XKyS2+mwehaaIs7x9FwTpWOTOpreqVn9YgVcNThuqtpYXD0lOLu5V451M99YjWDw5g==" algorithmName="SHA-512" password="CC35"/>
  <mergeCells count="62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 01 - Odstranění nánosů'!C2" display="/"/>
    <hyperlink ref="A57" location="'VON - Vedlejší a ostatní ...'!C2" display="/"/>
    <hyperlink ref="A59" location="'SO 01 - Odstranění nánosů_01'!C2" display="/"/>
    <hyperlink ref="A60" location="'VON - Vedlejší a ostatní ..._0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82</v>
      </c>
    </row>
    <row r="4" hidden="1" s="1" customFormat="1" ht="24.96" customHeight="1">
      <c r="B4" s="19"/>
      <c r="D4" s="140" t="s">
        <v>96</v>
      </c>
      <c r="L4" s="19"/>
      <c r="M4" s="141" t="s">
        <v>10</v>
      </c>
      <c r="AT4" s="16" t="s">
        <v>34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2" t="s">
        <v>16</v>
      </c>
      <c r="L6" s="19"/>
    </row>
    <row r="7" hidden="1" s="1" customFormat="1" ht="26.25" customHeight="1">
      <c r="B7" s="19"/>
      <c r="E7" s="143" t="str">
        <f>'Rekapitulace stavby'!K6</f>
        <v>VD Rudolfov, VD Mlýnice, odstranění nánosů ze štěrkových přehrážek</v>
      </c>
      <c r="F7" s="142"/>
      <c r="G7" s="142"/>
      <c r="H7" s="142"/>
      <c r="L7" s="19"/>
    </row>
    <row r="8" hidden="1" s="1" customFormat="1" ht="12" customHeight="1">
      <c r="B8" s="19"/>
      <c r="D8" s="142" t="s">
        <v>97</v>
      </c>
      <c r="L8" s="19"/>
    </row>
    <row r="9" hidden="1" s="2" customFormat="1" ht="16.5" customHeight="1">
      <c r="A9" s="37"/>
      <c r="B9" s="43"/>
      <c r="C9" s="37"/>
      <c r="D9" s="37"/>
      <c r="E9" s="143" t="s">
        <v>98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2" t="s">
        <v>99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5" t="s">
        <v>100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2" t="s">
        <v>18</v>
      </c>
      <c r="E13" s="37"/>
      <c r="F13" s="133" t="s">
        <v>81</v>
      </c>
      <c r="G13" s="37"/>
      <c r="H13" s="37"/>
      <c r="I13" s="142" t="s">
        <v>20</v>
      </c>
      <c r="J13" s="133" t="s">
        <v>19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2" t="s">
        <v>21</v>
      </c>
      <c r="E14" s="37"/>
      <c r="F14" s="133" t="s">
        <v>101</v>
      </c>
      <c r="G14" s="37"/>
      <c r="H14" s="37"/>
      <c r="I14" s="142" t="s">
        <v>23</v>
      </c>
      <c r="J14" s="146" t="str">
        <f>'Rekapitulace stavby'!AN8</f>
        <v>24.7.2025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2" t="s">
        <v>25</v>
      </c>
      <c r="E16" s="37"/>
      <c r="F16" s="37"/>
      <c r="G16" s="37"/>
      <c r="H16" s="37"/>
      <c r="I16" s="142" t="s">
        <v>26</v>
      </c>
      <c r="J16" s="133" t="s">
        <v>27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28</v>
      </c>
      <c r="F17" s="37"/>
      <c r="G17" s="37"/>
      <c r="H17" s="37"/>
      <c r="I17" s="142" t="s">
        <v>29</v>
      </c>
      <c r="J17" s="133" t="s">
        <v>30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26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29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26</v>
      </c>
      <c r="J22" s="133" t="s">
        <v>27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">
        <v>28</v>
      </c>
      <c r="F23" s="37"/>
      <c r="G23" s="37"/>
      <c r="H23" s="37"/>
      <c r="I23" s="142" t="s">
        <v>29</v>
      </c>
      <c r="J23" s="133" t="s">
        <v>30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2" t="s">
        <v>35</v>
      </c>
      <c r="E25" s="37"/>
      <c r="F25" s="37"/>
      <c r="G25" s="37"/>
      <c r="H25" s="37"/>
      <c r="I25" s="142" t="s">
        <v>26</v>
      </c>
      <c r="J25" s="133" t="s">
        <v>19</v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102</v>
      </c>
      <c r="F26" s="37"/>
      <c r="G26" s="37"/>
      <c r="H26" s="37"/>
      <c r="I26" s="142" t="s">
        <v>29</v>
      </c>
      <c r="J26" s="133" t="s">
        <v>19</v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2" t="s">
        <v>36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71.25" customHeight="1">
      <c r="A29" s="147"/>
      <c r="B29" s="148"/>
      <c r="C29" s="147"/>
      <c r="D29" s="147"/>
      <c r="E29" s="149" t="s">
        <v>37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2" t="s">
        <v>38</v>
      </c>
      <c r="E32" s="37"/>
      <c r="F32" s="37"/>
      <c r="G32" s="37"/>
      <c r="H32" s="37"/>
      <c r="I32" s="37"/>
      <c r="J32" s="153">
        <f>ROUND(J90,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4" t="s">
        <v>40</v>
      </c>
      <c r="G34" s="37"/>
      <c r="H34" s="37"/>
      <c r="I34" s="154" t="s">
        <v>39</v>
      </c>
      <c r="J34" s="154" t="s">
        <v>41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42</v>
      </c>
      <c r="E35" s="142" t="s">
        <v>43</v>
      </c>
      <c r="F35" s="156">
        <f>ROUND((SUM(BE90:BE129)),  2)</f>
        <v>0</v>
      </c>
      <c r="G35" s="37"/>
      <c r="H35" s="37"/>
      <c r="I35" s="157">
        <v>0.20999999999999999</v>
      </c>
      <c r="J35" s="156">
        <f>ROUND(((SUM(BE90:BE129))*I35),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44</v>
      </c>
      <c r="F36" s="156">
        <f>ROUND((SUM(BF90:BF129)),  2)</f>
        <v>0</v>
      </c>
      <c r="G36" s="37"/>
      <c r="H36" s="37"/>
      <c r="I36" s="157">
        <v>0.12</v>
      </c>
      <c r="J36" s="156">
        <f>ROUND(((SUM(BF90:BF129))*I36),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2" t="s">
        <v>42</v>
      </c>
      <c r="E37" s="142" t="s">
        <v>45</v>
      </c>
      <c r="F37" s="156">
        <f>ROUND((SUM(BG90:BG129)),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2" t="s">
        <v>46</v>
      </c>
      <c r="F38" s="156">
        <f>ROUND((SUM(BH90:BH129)),  2)</f>
        <v>0</v>
      </c>
      <c r="G38" s="37"/>
      <c r="H38" s="37"/>
      <c r="I38" s="157">
        <v>0.12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47</v>
      </c>
      <c r="F39" s="156">
        <f>ROUND((SUM(BI90:BI129)),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103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26.25" customHeight="1">
      <c r="A50" s="37"/>
      <c r="B50" s="38"/>
      <c r="C50" s="39"/>
      <c r="D50" s="39"/>
      <c r="E50" s="169" t="str">
        <f>E7</f>
        <v>VD Rudolfov, VD Mlýnice, odstranění nánosů ze štěrkových přehrážek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97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9" t="s">
        <v>98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99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9" t="str">
        <f>E11</f>
        <v>SO 01 - Odstranění nánosů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>Nová Ves</v>
      </c>
      <c r="G56" s="39"/>
      <c r="H56" s="39"/>
      <c r="I56" s="31" t="s">
        <v>23</v>
      </c>
      <c r="J56" s="72" t="str">
        <f>IF(J14="","",J14)</f>
        <v>24.7.2025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25</v>
      </c>
      <c r="D58" s="39"/>
      <c r="E58" s="39"/>
      <c r="F58" s="26" t="str">
        <f>E17</f>
        <v>Povodí Labe, státní podnik</v>
      </c>
      <c r="G58" s="39"/>
      <c r="H58" s="39"/>
      <c r="I58" s="31" t="s">
        <v>33</v>
      </c>
      <c r="J58" s="35" t="str">
        <f>E23</f>
        <v>Povodí Labe, státní podnik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35</v>
      </c>
      <c r="J59" s="35" t="str">
        <f>E26</f>
        <v>Ing. Eva Morkesová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70" t="s">
        <v>104</v>
      </c>
      <c r="D61" s="171"/>
      <c r="E61" s="171"/>
      <c r="F61" s="171"/>
      <c r="G61" s="171"/>
      <c r="H61" s="171"/>
      <c r="I61" s="171"/>
      <c r="J61" s="172" t="s">
        <v>105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3" t="s">
        <v>70</v>
      </c>
      <c r="D63" s="39"/>
      <c r="E63" s="39"/>
      <c r="F63" s="39"/>
      <c r="G63" s="39"/>
      <c r="H63" s="39"/>
      <c r="I63" s="39"/>
      <c r="J63" s="102">
        <f>J90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106</v>
      </c>
    </row>
    <row r="64" s="9" customFormat="1" ht="24.96" customHeight="1">
      <c r="A64" s="9"/>
      <c r="B64" s="174"/>
      <c r="C64" s="175"/>
      <c r="D64" s="176" t="s">
        <v>107</v>
      </c>
      <c r="E64" s="177"/>
      <c r="F64" s="177"/>
      <c r="G64" s="177"/>
      <c r="H64" s="177"/>
      <c r="I64" s="177"/>
      <c r="J64" s="178">
        <f>J91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108</v>
      </c>
      <c r="E65" s="182"/>
      <c r="F65" s="182"/>
      <c r="G65" s="182"/>
      <c r="H65" s="182"/>
      <c r="I65" s="182"/>
      <c r="J65" s="183">
        <f>J92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109</v>
      </c>
      <c r="E66" s="182"/>
      <c r="F66" s="182"/>
      <c r="G66" s="182"/>
      <c r="H66" s="182"/>
      <c r="I66" s="182"/>
      <c r="J66" s="183">
        <f>J118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110</v>
      </c>
      <c r="E67" s="182"/>
      <c r="F67" s="182"/>
      <c r="G67" s="182"/>
      <c r="H67" s="182"/>
      <c r="I67" s="182"/>
      <c r="J67" s="183">
        <f>J123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111</v>
      </c>
      <c r="E68" s="182"/>
      <c r="F68" s="182"/>
      <c r="G68" s="182"/>
      <c r="H68" s="182"/>
      <c r="I68" s="182"/>
      <c r="J68" s="183">
        <f>J126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44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4" s="2" customFormat="1" ht="6.96" customHeight="1">
      <c r="A74" s="37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112</v>
      </c>
      <c r="D75" s="39"/>
      <c r="E75" s="39"/>
      <c r="F75" s="39"/>
      <c r="G75" s="39"/>
      <c r="H75" s="39"/>
      <c r="I75" s="39"/>
      <c r="J75" s="39"/>
      <c r="K75" s="39"/>
      <c r="L75" s="14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4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6.25" customHeight="1">
      <c r="A78" s="37"/>
      <c r="B78" s="38"/>
      <c r="C78" s="39"/>
      <c r="D78" s="39"/>
      <c r="E78" s="169" t="str">
        <f>E7</f>
        <v>VD Rudolfov, VD Mlýnice, odstranění nánosů ze štěrkových přehrážek</v>
      </c>
      <c r="F78" s="31"/>
      <c r="G78" s="31"/>
      <c r="H78" s="31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" customFormat="1" ht="12" customHeight="1">
      <c r="B79" s="20"/>
      <c r="C79" s="31" t="s">
        <v>97</v>
      </c>
      <c r="D79" s="21"/>
      <c r="E79" s="21"/>
      <c r="F79" s="21"/>
      <c r="G79" s="21"/>
      <c r="H79" s="21"/>
      <c r="I79" s="21"/>
      <c r="J79" s="21"/>
      <c r="K79" s="21"/>
      <c r="L79" s="19"/>
    </row>
    <row r="80" s="2" customFormat="1" ht="16.5" customHeight="1">
      <c r="A80" s="37"/>
      <c r="B80" s="38"/>
      <c r="C80" s="39"/>
      <c r="D80" s="39"/>
      <c r="E80" s="169" t="s">
        <v>98</v>
      </c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99</v>
      </c>
      <c r="D81" s="39"/>
      <c r="E81" s="39"/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9" t="str">
        <f>E11</f>
        <v>SO 01 - Odstranění nánosů</v>
      </c>
      <c r="F82" s="39"/>
      <c r="G82" s="39"/>
      <c r="H82" s="39"/>
      <c r="I82" s="39"/>
      <c r="J82" s="39"/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F14</f>
        <v>Nová Ves</v>
      </c>
      <c r="G84" s="39"/>
      <c r="H84" s="39"/>
      <c r="I84" s="31" t="s">
        <v>23</v>
      </c>
      <c r="J84" s="72" t="str">
        <f>IF(J14="","",J14)</f>
        <v>24.7.2025</v>
      </c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25.65" customHeight="1">
      <c r="A86" s="37"/>
      <c r="B86" s="38"/>
      <c r="C86" s="31" t="s">
        <v>25</v>
      </c>
      <c r="D86" s="39"/>
      <c r="E86" s="39"/>
      <c r="F86" s="26" t="str">
        <f>E17</f>
        <v>Povodí Labe, státní podnik</v>
      </c>
      <c r="G86" s="39"/>
      <c r="H86" s="39"/>
      <c r="I86" s="31" t="s">
        <v>33</v>
      </c>
      <c r="J86" s="35" t="str">
        <f>E23</f>
        <v>Povodí Labe, státní podnik</v>
      </c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IF(E20="","",E20)</f>
        <v>Vyplň údaj</v>
      </c>
      <c r="G87" s="39"/>
      <c r="H87" s="39"/>
      <c r="I87" s="31" t="s">
        <v>35</v>
      </c>
      <c r="J87" s="35" t="str">
        <f>E26</f>
        <v>Ing. Eva Morkesová</v>
      </c>
      <c r="K87" s="39"/>
      <c r="L87" s="14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4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85"/>
      <c r="B89" s="186"/>
      <c r="C89" s="187" t="s">
        <v>113</v>
      </c>
      <c r="D89" s="188" t="s">
        <v>57</v>
      </c>
      <c r="E89" s="188" t="s">
        <v>53</v>
      </c>
      <c r="F89" s="188" t="s">
        <v>54</v>
      </c>
      <c r="G89" s="188" t="s">
        <v>114</v>
      </c>
      <c r="H89" s="188" t="s">
        <v>115</v>
      </c>
      <c r="I89" s="188" t="s">
        <v>116</v>
      </c>
      <c r="J89" s="189" t="s">
        <v>105</v>
      </c>
      <c r="K89" s="190" t="s">
        <v>117</v>
      </c>
      <c r="L89" s="191"/>
      <c r="M89" s="92" t="s">
        <v>19</v>
      </c>
      <c r="N89" s="93" t="s">
        <v>42</v>
      </c>
      <c r="O89" s="93" t="s">
        <v>118</v>
      </c>
      <c r="P89" s="93" t="s">
        <v>119</v>
      </c>
      <c r="Q89" s="93" t="s">
        <v>120</v>
      </c>
      <c r="R89" s="93" t="s">
        <v>121</v>
      </c>
      <c r="S89" s="93" t="s">
        <v>122</v>
      </c>
      <c r="T89" s="94" t="s">
        <v>123</v>
      </c>
      <c r="U89" s="185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</row>
    <row r="90" s="2" customFormat="1" ht="22.8" customHeight="1">
      <c r="A90" s="37"/>
      <c r="B90" s="38"/>
      <c r="C90" s="99" t="s">
        <v>124</v>
      </c>
      <c r="D90" s="39"/>
      <c r="E90" s="39"/>
      <c r="F90" s="39"/>
      <c r="G90" s="39"/>
      <c r="H90" s="39"/>
      <c r="I90" s="39"/>
      <c r="J90" s="192">
        <f>BK90</f>
        <v>0</v>
      </c>
      <c r="K90" s="39"/>
      <c r="L90" s="43"/>
      <c r="M90" s="95"/>
      <c r="N90" s="193"/>
      <c r="O90" s="96"/>
      <c r="P90" s="194">
        <f>P91</f>
        <v>0</v>
      </c>
      <c r="Q90" s="96"/>
      <c r="R90" s="194">
        <f>R91</f>
        <v>0.14945</v>
      </c>
      <c r="S90" s="96"/>
      <c r="T90" s="195">
        <f>T91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71</v>
      </c>
      <c r="AU90" s="16" t="s">
        <v>106</v>
      </c>
      <c r="BK90" s="196">
        <f>BK91</f>
        <v>0</v>
      </c>
    </row>
    <row r="91" s="12" customFormat="1" ht="25.92" customHeight="1">
      <c r="A91" s="12"/>
      <c r="B91" s="197"/>
      <c r="C91" s="198"/>
      <c r="D91" s="199" t="s">
        <v>71</v>
      </c>
      <c r="E91" s="200" t="s">
        <v>125</v>
      </c>
      <c r="F91" s="200" t="s">
        <v>126</v>
      </c>
      <c r="G91" s="198"/>
      <c r="H91" s="198"/>
      <c r="I91" s="201"/>
      <c r="J91" s="202">
        <f>BK91</f>
        <v>0</v>
      </c>
      <c r="K91" s="198"/>
      <c r="L91" s="203"/>
      <c r="M91" s="204"/>
      <c r="N91" s="205"/>
      <c r="O91" s="205"/>
      <c r="P91" s="206">
        <f>P92+P118+P123+P126</f>
        <v>0</v>
      </c>
      <c r="Q91" s="205"/>
      <c r="R91" s="206">
        <f>R92+R118+R123+R126</f>
        <v>0.14945</v>
      </c>
      <c r="S91" s="205"/>
      <c r="T91" s="207">
        <f>T92+T118+T123+T126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79</v>
      </c>
      <c r="AT91" s="209" t="s">
        <v>71</v>
      </c>
      <c r="AU91" s="209" t="s">
        <v>72</v>
      </c>
      <c r="AY91" s="208" t="s">
        <v>127</v>
      </c>
      <c r="BK91" s="210">
        <f>BK92+BK118+BK123+BK126</f>
        <v>0</v>
      </c>
    </row>
    <row r="92" s="12" customFormat="1" ht="22.8" customHeight="1">
      <c r="A92" s="12"/>
      <c r="B92" s="197"/>
      <c r="C92" s="198"/>
      <c r="D92" s="199" t="s">
        <v>71</v>
      </c>
      <c r="E92" s="211" t="s">
        <v>79</v>
      </c>
      <c r="F92" s="211" t="s">
        <v>128</v>
      </c>
      <c r="G92" s="198"/>
      <c r="H92" s="198"/>
      <c r="I92" s="201"/>
      <c r="J92" s="212">
        <f>BK92</f>
        <v>0</v>
      </c>
      <c r="K92" s="198"/>
      <c r="L92" s="203"/>
      <c r="M92" s="204"/>
      <c r="N92" s="205"/>
      <c r="O92" s="205"/>
      <c r="P92" s="206">
        <f>SUM(P93:P117)</f>
        <v>0</v>
      </c>
      <c r="Q92" s="205"/>
      <c r="R92" s="206">
        <f>SUM(R93:R117)</f>
        <v>0.14945</v>
      </c>
      <c r="S92" s="205"/>
      <c r="T92" s="207">
        <f>SUM(T93:T117)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79</v>
      </c>
      <c r="AT92" s="209" t="s">
        <v>71</v>
      </c>
      <c r="AU92" s="209" t="s">
        <v>79</v>
      </c>
      <c r="AY92" s="208" t="s">
        <v>127</v>
      </c>
      <c r="BK92" s="210">
        <f>SUM(BK93:BK117)</f>
        <v>0</v>
      </c>
    </row>
    <row r="93" s="2" customFormat="1" ht="44.25" customHeight="1">
      <c r="A93" s="37"/>
      <c r="B93" s="38"/>
      <c r="C93" s="213" t="s">
        <v>79</v>
      </c>
      <c r="D93" s="213" t="s">
        <v>129</v>
      </c>
      <c r="E93" s="214" t="s">
        <v>130</v>
      </c>
      <c r="F93" s="215" t="s">
        <v>131</v>
      </c>
      <c r="G93" s="216" t="s">
        <v>132</v>
      </c>
      <c r="H93" s="217">
        <v>40</v>
      </c>
      <c r="I93" s="218"/>
      <c r="J93" s="219">
        <f>ROUND(I93*H93,2)</f>
        <v>0</v>
      </c>
      <c r="K93" s="220"/>
      <c r="L93" s="43"/>
      <c r="M93" s="221" t="s">
        <v>19</v>
      </c>
      <c r="N93" s="222" t="s">
        <v>45</v>
      </c>
      <c r="O93" s="84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25" t="s">
        <v>133</v>
      </c>
      <c r="AT93" s="225" t="s">
        <v>129</v>
      </c>
      <c r="AU93" s="225" t="s">
        <v>82</v>
      </c>
      <c r="AY93" s="16" t="s">
        <v>127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6" t="s">
        <v>133</v>
      </c>
      <c r="BK93" s="226">
        <f>ROUND(I93*H93,2)</f>
        <v>0</v>
      </c>
      <c r="BL93" s="16" t="s">
        <v>133</v>
      </c>
      <c r="BM93" s="225" t="s">
        <v>134</v>
      </c>
    </row>
    <row r="94" s="2" customFormat="1">
      <c r="A94" s="37"/>
      <c r="B94" s="38"/>
      <c r="C94" s="39"/>
      <c r="D94" s="227" t="s">
        <v>135</v>
      </c>
      <c r="E94" s="39"/>
      <c r="F94" s="228" t="s">
        <v>136</v>
      </c>
      <c r="G94" s="39"/>
      <c r="H94" s="39"/>
      <c r="I94" s="229"/>
      <c r="J94" s="39"/>
      <c r="K94" s="39"/>
      <c r="L94" s="43"/>
      <c r="M94" s="230"/>
      <c r="N94" s="231"/>
      <c r="O94" s="84"/>
      <c r="P94" s="84"/>
      <c r="Q94" s="84"/>
      <c r="R94" s="84"/>
      <c r="S94" s="84"/>
      <c r="T94" s="85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135</v>
      </c>
      <c r="AU94" s="16" t="s">
        <v>82</v>
      </c>
    </row>
    <row r="95" s="13" customFormat="1">
      <c r="A95" s="13"/>
      <c r="B95" s="232"/>
      <c r="C95" s="233"/>
      <c r="D95" s="234" t="s">
        <v>137</v>
      </c>
      <c r="E95" s="235" t="s">
        <v>19</v>
      </c>
      <c r="F95" s="236" t="s">
        <v>138</v>
      </c>
      <c r="G95" s="233"/>
      <c r="H95" s="235" t="s">
        <v>19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137</v>
      </c>
      <c r="AU95" s="242" t="s">
        <v>82</v>
      </c>
      <c r="AV95" s="13" t="s">
        <v>79</v>
      </c>
      <c r="AW95" s="13" t="s">
        <v>34</v>
      </c>
      <c r="AX95" s="13" t="s">
        <v>72</v>
      </c>
      <c r="AY95" s="242" t="s">
        <v>127</v>
      </c>
    </row>
    <row r="96" s="14" customFormat="1">
      <c r="A96" s="14"/>
      <c r="B96" s="243"/>
      <c r="C96" s="244"/>
      <c r="D96" s="234" t="s">
        <v>137</v>
      </c>
      <c r="E96" s="245" t="s">
        <v>19</v>
      </c>
      <c r="F96" s="246" t="s">
        <v>139</v>
      </c>
      <c r="G96" s="244"/>
      <c r="H96" s="247">
        <v>40</v>
      </c>
      <c r="I96" s="248"/>
      <c r="J96" s="244"/>
      <c r="K96" s="244"/>
      <c r="L96" s="249"/>
      <c r="M96" s="250"/>
      <c r="N96" s="251"/>
      <c r="O96" s="251"/>
      <c r="P96" s="251"/>
      <c r="Q96" s="251"/>
      <c r="R96" s="251"/>
      <c r="S96" s="251"/>
      <c r="T96" s="252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3" t="s">
        <v>137</v>
      </c>
      <c r="AU96" s="253" t="s">
        <v>82</v>
      </c>
      <c r="AV96" s="14" t="s">
        <v>82</v>
      </c>
      <c r="AW96" s="14" t="s">
        <v>34</v>
      </c>
      <c r="AX96" s="14" t="s">
        <v>79</v>
      </c>
      <c r="AY96" s="253" t="s">
        <v>127</v>
      </c>
    </row>
    <row r="97" s="2" customFormat="1" ht="44.25" customHeight="1">
      <c r="A97" s="37"/>
      <c r="B97" s="38"/>
      <c r="C97" s="213" t="s">
        <v>82</v>
      </c>
      <c r="D97" s="213" t="s">
        <v>129</v>
      </c>
      <c r="E97" s="214" t="s">
        <v>140</v>
      </c>
      <c r="F97" s="215" t="s">
        <v>141</v>
      </c>
      <c r="G97" s="216" t="s">
        <v>132</v>
      </c>
      <c r="H97" s="217">
        <v>40</v>
      </c>
      <c r="I97" s="218"/>
      <c r="J97" s="219">
        <f>ROUND(I97*H97,2)</f>
        <v>0</v>
      </c>
      <c r="K97" s="220"/>
      <c r="L97" s="43"/>
      <c r="M97" s="221" t="s">
        <v>19</v>
      </c>
      <c r="N97" s="222" t="s">
        <v>45</v>
      </c>
      <c r="O97" s="84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25" t="s">
        <v>133</v>
      </c>
      <c r="AT97" s="225" t="s">
        <v>129</v>
      </c>
      <c r="AU97" s="225" t="s">
        <v>82</v>
      </c>
      <c r="AY97" s="16" t="s">
        <v>127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6" t="s">
        <v>133</v>
      </c>
      <c r="BK97" s="226">
        <f>ROUND(I97*H97,2)</f>
        <v>0</v>
      </c>
      <c r="BL97" s="16" t="s">
        <v>133</v>
      </c>
      <c r="BM97" s="225" t="s">
        <v>142</v>
      </c>
    </row>
    <row r="98" s="13" customFormat="1">
      <c r="A98" s="13"/>
      <c r="B98" s="232"/>
      <c r="C98" s="233"/>
      <c r="D98" s="234" t="s">
        <v>137</v>
      </c>
      <c r="E98" s="235" t="s">
        <v>19</v>
      </c>
      <c r="F98" s="236" t="s">
        <v>143</v>
      </c>
      <c r="G98" s="233"/>
      <c r="H98" s="235" t="s">
        <v>19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137</v>
      </c>
      <c r="AU98" s="242" t="s">
        <v>82</v>
      </c>
      <c r="AV98" s="13" t="s">
        <v>79</v>
      </c>
      <c r="AW98" s="13" t="s">
        <v>34</v>
      </c>
      <c r="AX98" s="13" t="s">
        <v>72</v>
      </c>
      <c r="AY98" s="242" t="s">
        <v>127</v>
      </c>
    </row>
    <row r="99" s="14" customFormat="1">
      <c r="A99" s="14"/>
      <c r="B99" s="243"/>
      <c r="C99" s="244"/>
      <c r="D99" s="234" t="s">
        <v>137</v>
      </c>
      <c r="E99" s="245" t="s">
        <v>19</v>
      </c>
      <c r="F99" s="246" t="s">
        <v>139</v>
      </c>
      <c r="G99" s="244"/>
      <c r="H99" s="247">
        <v>40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3" t="s">
        <v>137</v>
      </c>
      <c r="AU99" s="253" t="s">
        <v>82</v>
      </c>
      <c r="AV99" s="14" t="s">
        <v>82</v>
      </c>
      <c r="AW99" s="14" t="s">
        <v>34</v>
      </c>
      <c r="AX99" s="14" t="s">
        <v>79</v>
      </c>
      <c r="AY99" s="253" t="s">
        <v>127</v>
      </c>
    </row>
    <row r="100" s="2" customFormat="1" ht="16.5" customHeight="1">
      <c r="A100" s="37"/>
      <c r="B100" s="38"/>
      <c r="C100" s="213" t="s">
        <v>144</v>
      </c>
      <c r="D100" s="213" t="s">
        <v>129</v>
      </c>
      <c r="E100" s="214" t="s">
        <v>145</v>
      </c>
      <c r="F100" s="215" t="s">
        <v>146</v>
      </c>
      <c r="G100" s="216" t="s">
        <v>147</v>
      </c>
      <c r="H100" s="217">
        <v>480</v>
      </c>
      <c r="I100" s="218"/>
      <c r="J100" s="219">
        <f>ROUND(I100*H100,2)</f>
        <v>0</v>
      </c>
      <c r="K100" s="220"/>
      <c r="L100" s="43"/>
      <c r="M100" s="221" t="s">
        <v>19</v>
      </c>
      <c r="N100" s="222" t="s">
        <v>45</v>
      </c>
      <c r="O100" s="84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5" t="s">
        <v>133</v>
      </c>
      <c r="AT100" s="225" t="s">
        <v>129</v>
      </c>
      <c r="AU100" s="225" t="s">
        <v>82</v>
      </c>
      <c r="AY100" s="16" t="s">
        <v>127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6" t="s">
        <v>133</v>
      </c>
      <c r="BK100" s="226">
        <f>ROUND(I100*H100,2)</f>
        <v>0</v>
      </c>
      <c r="BL100" s="16" t="s">
        <v>133</v>
      </c>
      <c r="BM100" s="225" t="s">
        <v>148</v>
      </c>
    </row>
    <row r="101" s="2" customFormat="1">
      <c r="A101" s="37"/>
      <c r="B101" s="38"/>
      <c r="C101" s="39"/>
      <c r="D101" s="234" t="s">
        <v>149</v>
      </c>
      <c r="E101" s="39"/>
      <c r="F101" s="254" t="s">
        <v>150</v>
      </c>
      <c r="G101" s="39"/>
      <c r="H101" s="39"/>
      <c r="I101" s="229"/>
      <c r="J101" s="39"/>
      <c r="K101" s="39"/>
      <c r="L101" s="43"/>
      <c r="M101" s="230"/>
      <c r="N101" s="231"/>
      <c r="O101" s="84"/>
      <c r="P101" s="84"/>
      <c r="Q101" s="84"/>
      <c r="R101" s="84"/>
      <c r="S101" s="84"/>
      <c r="T101" s="85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149</v>
      </c>
      <c r="AU101" s="16" t="s">
        <v>82</v>
      </c>
    </row>
    <row r="102" s="13" customFormat="1">
      <c r="A102" s="13"/>
      <c r="B102" s="232"/>
      <c r="C102" s="233"/>
      <c r="D102" s="234" t="s">
        <v>137</v>
      </c>
      <c r="E102" s="235" t="s">
        <v>19</v>
      </c>
      <c r="F102" s="236" t="s">
        <v>151</v>
      </c>
      <c r="G102" s="233"/>
      <c r="H102" s="235" t="s">
        <v>19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137</v>
      </c>
      <c r="AU102" s="242" t="s">
        <v>82</v>
      </c>
      <c r="AV102" s="13" t="s">
        <v>79</v>
      </c>
      <c r="AW102" s="13" t="s">
        <v>34</v>
      </c>
      <c r="AX102" s="13" t="s">
        <v>72</v>
      </c>
      <c r="AY102" s="242" t="s">
        <v>127</v>
      </c>
    </row>
    <row r="103" s="13" customFormat="1">
      <c r="A103" s="13"/>
      <c r="B103" s="232"/>
      <c r="C103" s="233"/>
      <c r="D103" s="234" t="s">
        <v>137</v>
      </c>
      <c r="E103" s="235" t="s">
        <v>19</v>
      </c>
      <c r="F103" s="236" t="s">
        <v>152</v>
      </c>
      <c r="G103" s="233"/>
      <c r="H103" s="235" t="s">
        <v>19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137</v>
      </c>
      <c r="AU103" s="242" t="s">
        <v>82</v>
      </c>
      <c r="AV103" s="13" t="s">
        <v>79</v>
      </c>
      <c r="AW103" s="13" t="s">
        <v>34</v>
      </c>
      <c r="AX103" s="13" t="s">
        <v>72</v>
      </c>
      <c r="AY103" s="242" t="s">
        <v>127</v>
      </c>
    </row>
    <row r="104" s="13" customFormat="1">
      <c r="A104" s="13"/>
      <c r="B104" s="232"/>
      <c r="C104" s="233"/>
      <c r="D104" s="234" t="s">
        <v>137</v>
      </c>
      <c r="E104" s="235" t="s">
        <v>19</v>
      </c>
      <c r="F104" s="236" t="s">
        <v>153</v>
      </c>
      <c r="G104" s="233"/>
      <c r="H104" s="235" t="s">
        <v>19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137</v>
      </c>
      <c r="AU104" s="242" t="s">
        <v>82</v>
      </c>
      <c r="AV104" s="13" t="s">
        <v>79</v>
      </c>
      <c r="AW104" s="13" t="s">
        <v>34</v>
      </c>
      <c r="AX104" s="13" t="s">
        <v>72</v>
      </c>
      <c r="AY104" s="242" t="s">
        <v>127</v>
      </c>
    </row>
    <row r="105" s="14" customFormat="1">
      <c r="A105" s="14"/>
      <c r="B105" s="243"/>
      <c r="C105" s="244"/>
      <c r="D105" s="234" t="s">
        <v>137</v>
      </c>
      <c r="E105" s="245" t="s">
        <v>19</v>
      </c>
      <c r="F105" s="246" t="s">
        <v>154</v>
      </c>
      <c r="G105" s="244"/>
      <c r="H105" s="247">
        <v>480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137</v>
      </c>
      <c r="AU105" s="253" t="s">
        <v>82</v>
      </c>
      <c r="AV105" s="14" t="s">
        <v>82</v>
      </c>
      <c r="AW105" s="14" t="s">
        <v>34</v>
      </c>
      <c r="AX105" s="14" t="s">
        <v>79</v>
      </c>
      <c r="AY105" s="253" t="s">
        <v>127</v>
      </c>
    </row>
    <row r="106" s="2" customFormat="1" ht="90" customHeight="1">
      <c r="A106" s="37"/>
      <c r="B106" s="38"/>
      <c r="C106" s="213" t="s">
        <v>133</v>
      </c>
      <c r="D106" s="213" t="s">
        <v>129</v>
      </c>
      <c r="E106" s="214" t="s">
        <v>155</v>
      </c>
      <c r="F106" s="215" t="s">
        <v>156</v>
      </c>
      <c r="G106" s="216" t="s">
        <v>147</v>
      </c>
      <c r="H106" s="217">
        <v>480</v>
      </c>
      <c r="I106" s="218"/>
      <c r="J106" s="219">
        <f>ROUND(I106*H106,2)</f>
        <v>0</v>
      </c>
      <c r="K106" s="220"/>
      <c r="L106" s="43"/>
      <c r="M106" s="221" t="s">
        <v>19</v>
      </c>
      <c r="N106" s="222" t="s">
        <v>45</v>
      </c>
      <c r="O106" s="84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5" t="s">
        <v>133</v>
      </c>
      <c r="AT106" s="225" t="s">
        <v>129</v>
      </c>
      <c r="AU106" s="225" t="s">
        <v>82</v>
      </c>
      <c r="AY106" s="16" t="s">
        <v>127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6" t="s">
        <v>133</v>
      </c>
      <c r="BK106" s="226">
        <f>ROUND(I106*H106,2)</f>
        <v>0</v>
      </c>
      <c r="BL106" s="16" t="s">
        <v>133</v>
      </c>
      <c r="BM106" s="225" t="s">
        <v>157</v>
      </c>
    </row>
    <row r="107" s="2" customFormat="1">
      <c r="A107" s="37"/>
      <c r="B107" s="38"/>
      <c r="C107" s="39"/>
      <c r="D107" s="234" t="s">
        <v>149</v>
      </c>
      <c r="E107" s="39"/>
      <c r="F107" s="254" t="s">
        <v>158</v>
      </c>
      <c r="G107" s="39"/>
      <c r="H107" s="39"/>
      <c r="I107" s="229"/>
      <c r="J107" s="39"/>
      <c r="K107" s="39"/>
      <c r="L107" s="43"/>
      <c r="M107" s="230"/>
      <c r="N107" s="231"/>
      <c r="O107" s="84"/>
      <c r="P107" s="84"/>
      <c r="Q107" s="84"/>
      <c r="R107" s="84"/>
      <c r="S107" s="84"/>
      <c r="T107" s="85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149</v>
      </c>
      <c r="AU107" s="16" t="s">
        <v>82</v>
      </c>
    </row>
    <row r="108" s="13" customFormat="1">
      <c r="A108" s="13"/>
      <c r="B108" s="232"/>
      <c r="C108" s="233"/>
      <c r="D108" s="234" t="s">
        <v>137</v>
      </c>
      <c r="E108" s="235" t="s">
        <v>19</v>
      </c>
      <c r="F108" s="236" t="s">
        <v>159</v>
      </c>
      <c r="G108" s="233"/>
      <c r="H108" s="235" t="s">
        <v>19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137</v>
      </c>
      <c r="AU108" s="242" t="s">
        <v>82</v>
      </c>
      <c r="AV108" s="13" t="s">
        <v>79</v>
      </c>
      <c r="AW108" s="13" t="s">
        <v>34</v>
      </c>
      <c r="AX108" s="13" t="s">
        <v>72</v>
      </c>
      <c r="AY108" s="242" t="s">
        <v>127</v>
      </c>
    </row>
    <row r="109" s="14" customFormat="1">
      <c r="A109" s="14"/>
      <c r="B109" s="243"/>
      <c r="C109" s="244"/>
      <c r="D109" s="234" t="s">
        <v>137</v>
      </c>
      <c r="E109" s="245" t="s">
        <v>19</v>
      </c>
      <c r="F109" s="246" t="s">
        <v>154</v>
      </c>
      <c r="G109" s="244"/>
      <c r="H109" s="247">
        <v>480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137</v>
      </c>
      <c r="AU109" s="253" t="s">
        <v>82</v>
      </c>
      <c r="AV109" s="14" t="s">
        <v>82</v>
      </c>
      <c r="AW109" s="14" t="s">
        <v>34</v>
      </c>
      <c r="AX109" s="14" t="s">
        <v>79</v>
      </c>
      <c r="AY109" s="253" t="s">
        <v>127</v>
      </c>
    </row>
    <row r="110" s="2" customFormat="1" ht="24.15" customHeight="1">
      <c r="A110" s="37"/>
      <c r="B110" s="38"/>
      <c r="C110" s="213" t="s">
        <v>160</v>
      </c>
      <c r="D110" s="213" t="s">
        <v>129</v>
      </c>
      <c r="E110" s="214" t="s">
        <v>161</v>
      </c>
      <c r="F110" s="215" t="s">
        <v>162</v>
      </c>
      <c r="G110" s="216" t="s">
        <v>147</v>
      </c>
      <c r="H110" s="217">
        <v>480</v>
      </c>
      <c r="I110" s="218"/>
      <c r="J110" s="219">
        <f>ROUND(I110*H110,2)</f>
        <v>0</v>
      </c>
      <c r="K110" s="220"/>
      <c r="L110" s="43"/>
      <c r="M110" s="221" t="s">
        <v>19</v>
      </c>
      <c r="N110" s="222" t="s">
        <v>45</v>
      </c>
      <c r="O110" s="84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25" t="s">
        <v>133</v>
      </c>
      <c r="AT110" s="225" t="s">
        <v>129</v>
      </c>
      <c r="AU110" s="225" t="s">
        <v>82</v>
      </c>
      <c r="AY110" s="16" t="s">
        <v>127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6" t="s">
        <v>133</v>
      </c>
      <c r="BK110" s="226">
        <f>ROUND(I110*H110,2)</f>
        <v>0</v>
      </c>
      <c r="BL110" s="16" t="s">
        <v>133</v>
      </c>
      <c r="BM110" s="225" t="s">
        <v>163</v>
      </c>
    </row>
    <row r="111" s="2" customFormat="1">
      <c r="A111" s="37"/>
      <c r="B111" s="38"/>
      <c r="C111" s="39"/>
      <c r="D111" s="234" t="s">
        <v>149</v>
      </c>
      <c r="E111" s="39"/>
      <c r="F111" s="254" t="s">
        <v>164</v>
      </c>
      <c r="G111" s="39"/>
      <c r="H111" s="39"/>
      <c r="I111" s="229"/>
      <c r="J111" s="39"/>
      <c r="K111" s="39"/>
      <c r="L111" s="43"/>
      <c r="M111" s="230"/>
      <c r="N111" s="231"/>
      <c r="O111" s="84"/>
      <c r="P111" s="84"/>
      <c r="Q111" s="84"/>
      <c r="R111" s="84"/>
      <c r="S111" s="84"/>
      <c r="T111" s="85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149</v>
      </c>
      <c r="AU111" s="16" t="s">
        <v>82</v>
      </c>
    </row>
    <row r="112" s="13" customFormat="1">
      <c r="A112" s="13"/>
      <c r="B112" s="232"/>
      <c r="C112" s="233"/>
      <c r="D112" s="234" t="s">
        <v>137</v>
      </c>
      <c r="E112" s="235" t="s">
        <v>19</v>
      </c>
      <c r="F112" s="236" t="s">
        <v>159</v>
      </c>
      <c r="G112" s="233"/>
      <c r="H112" s="235" t="s">
        <v>19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137</v>
      </c>
      <c r="AU112" s="242" t="s">
        <v>82</v>
      </c>
      <c r="AV112" s="13" t="s">
        <v>79</v>
      </c>
      <c r="AW112" s="13" t="s">
        <v>34</v>
      </c>
      <c r="AX112" s="13" t="s">
        <v>72</v>
      </c>
      <c r="AY112" s="242" t="s">
        <v>127</v>
      </c>
    </row>
    <row r="113" s="14" customFormat="1">
      <c r="A113" s="14"/>
      <c r="B113" s="243"/>
      <c r="C113" s="244"/>
      <c r="D113" s="234" t="s">
        <v>137</v>
      </c>
      <c r="E113" s="245" t="s">
        <v>19</v>
      </c>
      <c r="F113" s="246" t="s">
        <v>154</v>
      </c>
      <c r="G113" s="244"/>
      <c r="H113" s="247">
        <v>480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137</v>
      </c>
      <c r="AU113" s="253" t="s">
        <v>82</v>
      </c>
      <c r="AV113" s="14" t="s">
        <v>82</v>
      </c>
      <c r="AW113" s="14" t="s">
        <v>34</v>
      </c>
      <c r="AX113" s="14" t="s">
        <v>79</v>
      </c>
      <c r="AY113" s="253" t="s">
        <v>127</v>
      </c>
    </row>
    <row r="114" s="2" customFormat="1" ht="44.25" customHeight="1">
      <c r="A114" s="37"/>
      <c r="B114" s="38"/>
      <c r="C114" s="213" t="s">
        <v>165</v>
      </c>
      <c r="D114" s="213" t="s">
        <v>129</v>
      </c>
      <c r="E114" s="214" t="s">
        <v>166</v>
      </c>
      <c r="F114" s="215" t="s">
        <v>167</v>
      </c>
      <c r="G114" s="216" t="s">
        <v>168</v>
      </c>
      <c r="H114" s="217">
        <v>7</v>
      </c>
      <c r="I114" s="218"/>
      <c r="J114" s="219">
        <f>ROUND(I114*H114,2)</f>
        <v>0</v>
      </c>
      <c r="K114" s="220"/>
      <c r="L114" s="43"/>
      <c r="M114" s="221" t="s">
        <v>19</v>
      </c>
      <c r="N114" s="222" t="s">
        <v>45</v>
      </c>
      <c r="O114" s="84"/>
      <c r="P114" s="223">
        <f>O114*H114</f>
        <v>0</v>
      </c>
      <c r="Q114" s="223">
        <v>0.021350000000000001</v>
      </c>
      <c r="R114" s="223">
        <f>Q114*H114</f>
        <v>0.14945</v>
      </c>
      <c r="S114" s="223">
        <v>0</v>
      </c>
      <c r="T114" s="224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25" t="s">
        <v>133</v>
      </c>
      <c r="AT114" s="225" t="s">
        <v>129</v>
      </c>
      <c r="AU114" s="225" t="s">
        <v>82</v>
      </c>
      <c r="AY114" s="16" t="s">
        <v>127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6" t="s">
        <v>133</v>
      </c>
      <c r="BK114" s="226">
        <f>ROUND(I114*H114,2)</f>
        <v>0</v>
      </c>
      <c r="BL114" s="16" t="s">
        <v>133</v>
      </c>
      <c r="BM114" s="225" t="s">
        <v>169</v>
      </c>
    </row>
    <row r="115" s="2" customFormat="1">
      <c r="A115" s="37"/>
      <c r="B115" s="38"/>
      <c r="C115" s="39"/>
      <c r="D115" s="227" t="s">
        <v>135</v>
      </c>
      <c r="E115" s="39"/>
      <c r="F115" s="228" t="s">
        <v>170</v>
      </c>
      <c r="G115" s="39"/>
      <c r="H115" s="39"/>
      <c r="I115" s="229"/>
      <c r="J115" s="39"/>
      <c r="K115" s="39"/>
      <c r="L115" s="43"/>
      <c r="M115" s="230"/>
      <c r="N115" s="231"/>
      <c r="O115" s="84"/>
      <c r="P115" s="84"/>
      <c r="Q115" s="84"/>
      <c r="R115" s="84"/>
      <c r="S115" s="84"/>
      <c r="T115" s="85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135</v>
      </c>
      <c r="AU115" s="16" t="s">
        <v>82</v>
      </c>
    </row>
    <row r="116" s="13" customFormat="1">
      <c r="A116" s="13"/>
      <c r="B116" s="232"/>
      <c r="C116" s="233"/>
      <c r="D116" s="234" t="s">
        <v>137</v>
      </c>
      <c r="E116" s="235" t="s">
        <v>19</v>
      </c>
      <c r="F116" s="236" t="s">
        <v>171</v>
      </c>
      <c r="G116" s="233"/>
      <c r="H116" s="235" t="s">
        <v>19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137</v>
      </c>
      <c r="AU116" s="242" t="s">
        <v>82</v>
      </c>
      <c r="AV116" s="13" t="s">
        <v>79</v>
      </c>
      <c r="AW116" s="13" t="s">
        <v>34</v>
      </c>
      <c r="AX116" s="13" t="s">
        <v>72</v>
      </c>
      <c r="AY116" s="242" t="s">
        <v>127</v>
      </c>
    </row>
    <row r="117" s="14" customFormat="1">
      <c r="A117" s="14"/>
      <c r="B117" s="243"/>
      <c r="C117" s="244"/>
      <c r="D117" s="234" t="s">
        <v>137</v>
      </c>
      <c r="E117" s="245" t="s">
        <v>19</v>
      </c>
      <c r="F117" s="246" t="s">
        <v>172</v>
      </c>
      <c r="G117" s="244"/>
      <c r="H117" s="247">
        <v>7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137</v>
      </c>
      <c r="AU117" s="253" t="s">
        <v>82</v>
      </c>
      <c r="AV117" s="14" t="s">
        <v>82</v>
      </c>
      <c r="AW117" s="14" t="s">
        <v>34</v>
      </c>
      <c r="AX117" s="14" t="s">
        <v>79</v>
      </c>
      <c r="AY117" s="253" t="s">
        <v>127</v>
      </c>
    </row>
    <row r="118" s="12" customFormat="1" ht="22.8" customHeight="1">
      <c r="A118" s="12"/>
      <c r="B118" s="197"/>
      <c r="C118" s="198"/>
      <c r="D118" s="199" t="s">
        <v>71</v>
      </c>
      <c r="E118" s="211" t="s">
        <v>173</v>
      </c>
      <c r="F118" s="211" t="s">
        <v>174</v>
      </c>
      <c r="G118" s="198"/>
      <c r="H118" s="198"/>
      <c r="I118" s="201"/>
      <c r="J118" s="212">
        <f>BK118</f>
        <v>0</v>
      </c>
      <c r="K118" s="198"/>
      <c r="L118" s="203"/>
      <c r="M118" s="204"/>
      <c r="N118" s="205"/>
      <c r="O118" s="205"/>
      <c r="P118" s="206">
        <f>SUM(P119:P122)</f>
        <v>0</v>
      </c>
      <c r="Q118" s="205"/>
      <c r="R118" s="206">
        <f>SUM(R119:R122)</f>
        <v>0</v>
      </c>
      <c r="S118" s="205"/>
      <c r="T118" s="207">
        <f>SUM(T119:T122)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8" t="s">
        <v>79</v>
      </c>
      <c r="AT118" s="209" t="s">
        <v>71</v>
      </c>
      <c r="AU118" s="209" t="s">
        <v>79</v>
      </c>
      <c r="AY118" s="208" t="s">
        <v>127</v>
      </c>
      <c r="BK118" s="210">
        <f>SUM(BK119:BK122)</f>
        <v>0</v>
      </c>
    </row>
    <row r="119" s="2" customFormat="1" ht="24.15" customHeight="1">
      <c r="A119" s="37"/>
      <c r="B119" s="38"/>
      <c r="C119" s="213" t="s">
        <v>172</v>
      </c>
      <c r="D119" s="213" t="s">
        <v>129</v>
      </c>
      <c r="E119" s="214" t="s">
        <v>175</v>
      </c>
      <c r="F119" s="215" t="s">
        <v>176</v>
      </c>
      <c r="G119" s="216" t="s">
        <v>168</v>
      </c>
      <c r="H119" s="217">
        <v>55</v>
      </c>
      <c r="I119" s="218"/>
      <c r="J119" s="219">
        <f>ROUND(I119*H119,2)</f>
        <v>0</v>
      </c>
      <c r="K119" s="220"/>
      <c r="L119" s="43"/>
      <c r="M119" s="221" t="s">
        <v>19</v>
      </c>
      <c r="N119" s="222" t="s">
        <v>45</v>
      </c>
      <c r="O119" s="84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5" t="s">
        <v>133</v>
      </c>
      <c r="AT119" s="225" t="s">
        <v>129</v>
      </c>
      <c r="AU119" s="225" t="s">
        <v>82</v>
      </c>
      <c r="AY119" s="16" t="s">
        <v>127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6" t="s">
        <v>133</v>
      </c>
      <c r="BK119" s="226">
        <f>ROUND(I119*H119,2)</f>
        <v>0</v>
      </c>
      <c r="BL119" s="16" t="s">
        <v>133</v>
      </c>
      <c r="BM119" s="225" t="s">
        <v>177</v>
      </c>
    </row>
    <row r="120" s="2" customFormat="1">
      <c r="A120" s="37"/>
      <c r="B120" s="38"/>
      <c r="C120" s="39"/>
      <c r="D120" s="227" t="s">
        <v>135</v>
      </c>
      <c r="E120" s="39"/>
      <c r="F120" s="228" t="s">
        <v>178</v>
      </c>
      <c r="G120" s="39"/>
      <c r="H120" s="39"/>
      <c r="I120" s="229"/>
      <c r="J120" s="39"/>
      <c r="K120" s="39"/>
      <c r="L120" s="43"/>
      <c r="M120" s="230"/>
      <c r="N120" s="231"/>
      <c r="O120" s="84"/>
      <c r="P120" s="84"/>
      <c r="Q120" s="84"/>
      <c r="R120" s="84"/>
      <c r="S120" s="84"/>
      <c r="T120" s="85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135</v>
      </c>
      <c r="AU120" s="16" t="s">
        <v>82</v>
      </c>
    </row>
    <row r="121" s="13" customFormat="1">
      <c r="A121" s="13"/>
      <c r="B121" s="232"/>
      <c r="C121" s="233"/>
      <c r="D121" s="234" t="s">
        <v>137</v>
      </c>
      <c r="E121" s="235" t="s">
        <v>19</v>
      </c>
      <c r="F121" s="236" t="s">
        <v>179</v>
      </c>
      <c r="G121" s="233"/>
      <c r="H121" s="235" t="s">
        <v>19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137</v>
      </c>
      <c r="AU121" s="242" t="s">
        <v>82</v>
      </c>
      <c r="AV121" s="13" t="s">
        <v>79</v>
      </c>
      <c r="AW121" s="13" t="s">
        <v>34</v>
      </c>
      <c r="AX121" s="13" t="s">
        <v>72</v>
      </c>
      <c r="AY121" s="242" t="s">
        <v>127</v>
      </c>
    </row>
    <row r="122" s="14" customFormat="1">
      <c r="A122" s="14"/>
      <c r="B122" s="243"/>
      <c r="C122" s="244"/>
      <c r="D122" s="234" t="s">
        <v>137</v>
      </c>
      <c r="E122" s="245" t="s">
        <v>19</v>
      </c>
      <c r="F122" s="246" t="s">
        <v>180</v>
      </c>
      <c r="G122" s="244"/>
      <c r="H122" s="247">
        <v>55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137</v>
      </c>
      <c r="AU122" s="253" t="s">
        <v>82</v>
      </c>
      <c r="AV122" s="14" t="s">
        <v>82</v>
      </c>
      <c r="AW122" s="14" t="s">
        <v>34</v>
      </c>
      <c r="AX122" s="14" t="s">
        <v>79</v>
      </c>
      <c r="AY122" s="253" t="s">
        <v>127</v>
      </c>
    </row>
    <row r="123" s="12" customFormat="1" ht="22.8" customHeight="1">
      <c r="A123" s="12"/>
      <c r="B123" s="197"/>
      <c r="C123" s="198"/>
      <c r="D123" s="199" t="s">
        <v>71</v>
      </c>
      <c r="E123" s="211" t="s">
        <v>181</v>
      </c>
      <c r="F123" s="211" t="s">
        <v>182</v>
      </c>
      <c r="G123" s="198"/>
      <c r="H123" s="198"/>
      <c r="I123" s="201"/>
      <c r="J123" s="212">
        <f>BK123</f>
        <v>0</v>
      </c>
      <c r="K123" s="198"/>
      <c r="L123" s="203"/>
      <c r="M123" s="204"/>
      <c r="N123" s="205"/>
      <c r="O123" s="205"/>
      <c r="P123" s="206">
        <f>SUM(P124:P125)</f>
        <v>0</v>
      </c>
      <c r="Q123" s="205"/>
      <c r="R123" s="206">
        <f>SUM(R124:R125)</f>
        <v>0</v>
      </c>
      <c r="S123" s="205"/>
      <c r="T123" s="207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8" t="s">
        <v>79</v>
      </c>
      <c r="AT123" s="209" t="s">
        <v>71</v>
      </c>
      <c r="AU123" s="209" t="s">
        <v>79</v>
      </c>
      <c r="AY123" s="208" t="s">
        <v>127</v>
      </c>
      <c r="BK123" s="210">
        <f>SUM(BK124:BK125)</f>
        <v>0</v>
      </c>
    </row>
    <row r="124" s="2" customFormat="1" ht="33" customHeight="1">
      <c r="A124" s="37"/>
      <c r="B124" s="38"/>
      <c r="C124" s="213" t="s">
        <v>183</v>
      </c>
      <c r="D124" s="213" t="s">
        <v>129</v>
      </c>
      <c r="E124" s="214" t="s">
        <v>184</v>
      </c>
      <c r="F124" s="215" t="s">
        <v>185</v>
      </c>
      <c r="G124" s="216" t="s">
        <v>186</v>
      </c>
      <c r="H124" s="217">
        <v>0.14899999999999999</v>
      </c>
      <c r="I124" s="218"/>
      <c r="J124" s="219">
        <f>ROUND(I124*H124,2)</f>
        <v>0</v>
      </c>
      <c r="K124" s="220"/>
      <c r="L124" s="43"/>
      <c r="M124" s="221" t="s">
        <v>19</v>
      </c>
      <c r="N124" s="222" t="s">
        <v>45</v>
      </c>
      <c r="O124" s="84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5" t="s">
        <v>133</v>
      </c>
      <c r="AT124" s="225" t="s">
        <v>129</v>
      </c>
      <c r="AU124" s="225" t="s">
        <v>82</v>
      </c>
      <c r="AY124" s="16" t="s">
        <v>127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6" t="s">
        <v>133</v>
      </c>
      <c r="BK124" s="226">
        <f>ROUND(I124*H124,2)</f>
        <v>0</v>
      </c>
      <c r="BL124" s="16" t="s">
        <v>133</v>
      </c>
      <c r="BM124" s="225" t="s">
        <v>187</v>
      </c>
    </row>
    <row r="125" s="2" customFormat="1">
      <c r="A125" s="37"/>
      <c r="B125" s="38"/>
      <c r="C125" s="39"/>
      <c r="D125" s="227" t="s">
        <v>135</v>
      </c>
      <c r="E125" s="39"/>
      <c r="F125" s="228" t="s">
        <v>188</v>
      </c>
      <c r="G125" s="39"/>
      <c r="H125" s="39"/>
      <c r="I125" s="229"/>
      <c r="J125" s="39"/>
      <c r="K125" s="39"/>
      <c r="L125" s="43"/>
      <c r="M125" s="230"/>
      <c r="N125" s="231"/>
      <c r="O125" s="84"/>
      <c r="P125" s="84"/>
      <c r="Q125" s="84"/>
      <c r="R125" s="84"/>
      <c r="S125" s="84"/>
      <c r="T125" s="85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135</v>
      </c>
      <c r="AU125" s="16" t="s">
        <v>82</v>
      </c>
    </row>
    <row r="126" s="12" customFormat="1" ht="22.8" customHeight="1">
      <c r="A126" s="12"/>
      <c r="B126" s="197"/>
      <c r="C126" s="198"/>
      <c r="D126" s="199" t="s">
        <v>71</v>
      </c>
      <c r="E126" s="211" t="s">
        <v>189</v>
      </c>
      <c r="F126" s="211" t="s">
        <v>190</v>
      </c>
      <c r="G126" s="198"/>
      <c r="H126" s="198"/>
      <c r="I126" s="201"/>
      <c r="J126" s="212">
        <f>BK126</f>
        <v>0</v>
      </c>
      <c r="K126" s="198"/>
      <c r="L126" s="203"/>
      <c r="M126" s="204"/>
      <c r="N126" s="205"/>
      <c r="O126" s="205"/>
      <c r="P126" s="206">
        <f>SUM(P127:P129)</f>
        <v>0</v>
      </c>
      <c r="Q126" s="205"/>
      <c r="R126" s="206">
        <f>SUM(R127:R129)</f>
        <v>0</v>
      </c>
      <c r="S126" s="205"/>
      <c r="T126" s="207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8" t="s">
        <v>133</v>
      </c>
      <c r="AT126" s="209" t="s">
        <v>71</v>
      </c>
      <c r="AU126" s="209" t="s">
        <v>79</v>
      </c>
      <c r="AY126" s="208" t="s">
        <v>127</v>
      </c>
      <c r="BK126" s="210">
        <f>SUM(BK127:BK129)</f>
        <v>0</v>
      </c>
    </row>
    <row r="127" s="2" customFormat="1" ht="16.5" customHeight="1">
      <c r="A127" s="37"/>
      <c r="B127" s="38"/>
      <c r="C127" s="213" t="s">
        <v>173</v>
      </c>
      <c r="D127" s="213" t="s">
        <v>129</v>
      </c>
      <c r="E127" s="214" t="s">
        <v>191</v>
      </c>
      <c r="F127" s="215" t="s">
        <v>192</v>
      </c>
      <c r="G127" s="216" t="s">
        <v>147</v>
      </c>
      <c r="H127" s="217">
        <v>-480</v>
      </c>
      <c r="I127" s="218"/>
      <c r="J127" s="219">
        <f>ROUND(I127*H127,2)</f>
        <v>0</v>
      </c>
      <c r="K127" s="220"/>
      <c r="L127" s="43"/>
      <c r="M127" s="221" t="s">
        <v>19</v>
      </c>
      <c r="N127" s="222" t="s">
        <v>45</v>
      </c>
      <c r="O127" s="84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5" t="s">
        <v>133</v>
      </c>
      <c r="AT127" s="225" t="s">
        <v>129</v>
      </c>
      <c r="AU127" s="225" t="s">
        <v>82</v>
      </c>
      <c r="AY127" s="16" t="s">
        <v>127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6" t="s">
        <v>133</v>
      </c>
      <c r="BK127" s="226">
        <f>ROUND(I127*H127,2)</f>
        <v>0</v>
      </c>
      <c r="BL127" s="16" t="s">
        <v>133</v>
      </c>
      <c r="BM127" s="225" t="s">
        <v>193</v>
      </c>
    </row>
    <row r="128" s="2" customFormat="1">
      <c r="A128" s="37"/>
      <c r="B128" s="38"/>
      <c r="C128" s="39"/>
      <c r="D128" s="234" t="s">
        <v>149</v>
      </c>
      <c r="E128" s="39"/>
      <c r="F128" s="254" t="s">
        <v>194</v>
      </c>
      <c r="G128" s="39"/>
      <c r="H128" s="39"/>
      <c r="I128" s="229"/>
      <c r="J128" s="39"/>
      <c r="K128" s="39"/>
      <c r="L128" s="43"/>
      <c r="M128" s="230"/>
      <c r="N128" s="231"/>
      <c r="O128" s="84"/>
      <c r="P128" s="84"/>
      <c r="Q128" s="84"/>
      <c r="R128" s="84"/>
      <c r="S128" s="84"/>
      <c r="T128" s="85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149</v>
      </c>
      <c r="AU128" s="16" t="s">
        <v>82</v>
      </c>
    </row>
    <row r="129" s="14" customFormat="1">
      <c r="A129" s="14"/>
      <c r="B129" s="243"/>
      <c r="C129" s="244"/>
      <c r="D129" s="234" t="s">
        <v>137</v>
      </c>
      <c r="E129" s="245" t="s">
        <v>19</v>
      </c>
      <c r="F129" s="246" t="s">
        <v>195</v>
      </c>
      <c r="G129" s="244"/>
      <c r="H129" s="247">
        <v>-480</v>
      </c>
      <c r="I129" s="248"/>
      <c r="J129" s="244"/>
      <c r="K129" s="244"/>
      <c r="L129" s="249"/>
      <c r="M129" s="255"/>
      <c r="N129" s="256"/>
      <c r="O129" s="256"/>
      <c r="P129" s="256"/>
      <c r="Q129" s="256"/>
      <c r="R129" s="256"/>
      <c r="S129" s="256"/>
      <c r="T129" s="25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137</v>
      </c>
      <c r="AU129" s="253" t="s">
        <v>82</v>
      </c>
      <c r="AV129" s="14" t="s">
        <v>82</v>
      </c>
      <c r="AW129" s="14" t="s">
        <v>34</v>
      </c>
      <c r="AX129" s="14" t="s">
        <v>79</v>
      </c>
      <c r="AY129" s="253" t="s">
        <v>127</v>
      </c>
    </row>
    <row r="130" s="2" customFormat="1" ht="6.96" customHeight="1">
      <c r="A130" s="37"/>
      <c r="B130" s="59"/>
      <c r="C130" s="60"/>
      <c r="D130" s="60"/>
      <c r="E130" s="60"/>
      <c r="F130" s="60"/>
      <c r="G130" s="60"/>
      <c r="H130" s="60"/>
      <c r="I130" s="60"/>
      <c r="J130" s="60"/>
      <c r="K130" s="60"/>
      <c r="L130" s="43"/>
      <c r="M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</sheetData>
  <sheetProtection sheet="1" autoFilter="0" formatColumns="0" formatRows="0" objects="1" scenarios="1" spinCount="100000" saltValue="P7v16EC1+beUExJxKLHvDWPR+wpvhCEo63ooQUpic4kfW+MIA2Wr8VWq8AoH6j+eUFStnKKXOVdruEtwF9SLVg==" hashValue="onpnuK8/owccXB7g5m9XqUkYLn6vuARwi/bOg1eXIlQeg1KF1Kh+IBw2kSkQa7KQnOhly6McbMdflO5FDOOR7Q==" algorithmName="SHA-512" password="CC35"/>
  <autoFilter ref="C89:K12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4" r:id="rId1" display="https://podminky.urs.cz/item/CS_URS_2025_01/111203201"/>
    <hyperlink ref="F115" r:id="rId2" display="https://podminky.urs.cz/item/CS_URS_2025_01/184818232"/>
    <hyperlink ref="F120" r:id="rId3" display="https://podminky.urs.cz/item/CS_URS_2025_01/938122111"/>
    <hyperlink ref="F125" r:id="rId4" display="https://podminky.urs.cz/item/CS_URS_2025_01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82</v>
      </c>
    </row>
    <row r="4" hidden="1" s="1" customFormat="1" ht="24.96" customHeight="1">
      <c r="B4" s="19"/>
      <c r="D4" s="140" t="s">
        <v>96</v>
      </c>
      <c r="L4" s="19"/>
      <c r="M4" s="141" t="s">
        <v>10</v>
      </c>
      <c r="AT4" s="16" t="s">
        <v>34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2" t="s">
        <v>16</v>
      </c>
      <c r="L6" s="19"/>
    </row>
    <row r="7" hidden="1" s="1" customFormat="1" ht="26.25" customHeight="1">
      <c r="B7" s="19"/>
      <c r="E7" s="143" t="str">
        <f>'Rekapitulace stavby'!K6</f>
        <v>VD Rudolfov, VD Mlýnice, odstranění nánosů ze štěrkových přehrážek</v>
      </c>
      <c r="F7" s="142"/>
      <c r="G7" s="142"/>
      <c r="H7" s="142"/>
      <c r="L7" s="19"/>
    </row>
    <row r="8" hidden="1" s="1" customFormat="1" ht="12" customHeight="1">
      <c r="B8" s="19"/>
      <c r="D8" s="142" t="s">
        <v>97</v>
      </c>
      <c r="L8" s="19"/>
    </row>
    <row r="9" hidden="1" s="2" customFormat="1" ht="16.5" customHeight="1">
      <c r="A9" s="37"/>
      <c r="B9" s="43"/>
      <c r="C9" s="37"/>
      <c r="D9" s="37"/>
      <c r="E9" s="143" t="s">
        <v>98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2" t="s">
        <v>99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5" t="s">
        <v>196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2" t="s">
        <v>18</v>
      </c>
      <c r="E13" s="37"/>
      <c r="F13" s="133" t="s">
        <v>19</v>
      </c>
      <c r="G13" s="37"/>
      <c r="H13" s="37"/>
      <c r="I13" s="142" t="s">
        <v>20</v>
      </c>
      <c r="J13" s="133" t="s">
        <v>197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2" t="s">
        <v>21</v>
      </c>
      <c r="E14" s="37"/>
      <c r="F14" s="133" t="s">
        <v>101</v>
      </c>
      <c r="G14" s="37"/>
      <c r="H14" s="37"/>
      <c r="I14" s="142" t="s">
        <v>23</v>
      </c>
      <c r="J14" s="146" t="str">
        <f>'Rekapitulace stavby'!AN8</f>
        <v>24.7.2025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2" t="s">
        <v>25</v>
      </c>
      <c r="E16" s="37"/>
      <c r="F16" s="37"/>
      <c r="G16" s="37"/>
      <c r="H16" s="37"/>
      <c r="I16" s="142" t="s">
        <v>26</v>
      </c>
      <c r="J16" s="133" t="s">
        <v>27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28</v>
      </c>
      <c r="F17" s="37"/>
      <c r="G17" s="37"/>
      <c r="H17" s="37"/>
      <c r="I17" s="142" t="s">
        <v>29</v>
      </c>
      <c r="J17" s="133" t="s">
        <v>30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26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29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26</v>
      </c>
      <c r="J22" s="133" t="s">
        <v>27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">
        <v>28</v>
      </c>
      <c r="F23" s="37"/>
      <c r="G23" s="37"/>
      <c r="H23" s="37"/>
      <c r="I23" s="142" t="s">
        <v>29</v>
      </c>
      <c r="J23" s="133" t="s">
        <v>30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2" t="s">
        <v>35</v>
      </c>
      <c r="E25" s="37"/>
      <c r="F25" s="37"/>
      <c r="G25" s="37"/>
      <c r="H25" s="37"/>
      <c r="I25" s="142" t="s">
        <v>26</v>
      </c>
      <c r="J25" s="133" t="s">
        <v>19</v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102</v>
      </c>
      <c r="F26" s="37"/>
      <c r="G26" s="37"/>
      <c r="H26" s="37"/>
      <c r="I26" s="142" t="s">
        <v>29</v>
      </c>
      <c r="J26" s="133" t="s">
        <v>19</v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2" t="s">
        <v>36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71.25" customHeight="1">
      <c r="A29" s="147"/>
      <c r="B29" s="148"/>
      <c r="C29" s="147"/>
      <c r="D29" s="147"/>
      <c r="E29" s="149" t="s">
        <v>37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2" t="s">
        <v>38</v>
      </c>
      <c r="E32" s="37"/>
      <c r="F32" s="37"/>
      <c r="G32" s="37"/>
      <c r="H32" s="37"/>
      <c r="I32" s="37"/>
      <c r="J32" s="153">
        <f>ROUND(J90,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4" t="s">
        <v>40</v>
      </c>
      <c r="G34" s="37"/>
      <c r="H34" s="37"/>
      <c r="I34" s="154" t="s">
        <v>39</v>
      </c>
      <c r="J34" s="154" t="s">
        <v>41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42</v>
      </c>
      <c r="E35" s="142" t="s">
        <v>43</v>
      </c>
      <c r="F35" s="156">
        <f>ROUND((SUM(BE90:BE173)),  2)</f>
        <v>0</v>
      </c>
      <c r="G35" s="37"/>
      <c r="H35" s="37"/>
      <c r="I35" s="157">
        <v>0.20999999999999999</v>
      </c>
      <c r="J35" s="156">
        <f>ROUND(((SUM(BE90:BE173))*I35),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44</v>
      </c>
      <c r="F36" s="156">
        <f>ROUND((SUM(BF90:BF173)),  2)</f>
        <v>0</v>
      </c>
      <c r="G36" s="37"/>
      <c r="H36" s="37"/>
      <c r="I36" s="157">
        <v>0.12</v>
      </c>
      <c r="J36" s="156">
        <f>ROUND(((SUM(BF90:BF173))*I36),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2" t="s">
        <v>42</v>
      </c>
      <c r="E37" s="142" t="s">
        <v>45</v>
      </c>
      <c r="F37" s="156">
        <f>ROUND((SUM(BG90:BG173)),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2" t="s">
        <v>46</v>
      </c>
      <c r="F38" s="156">
        <f>ROUND((SUM(BH90:BH173)),  2)</f>
        <v>0</v>
      </c>
      <c r="G38" s="37"/>
      <c r="H38" s="37"/>
      <c r="I38" s="157">
        <v>0.12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47</v>
      </c>
      <c r="F39" s="156">
        <f>ROUND((SUM(BI90:BI173)),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103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26.25" customHeight="1">
      <c r="A50" s="37"/>
      <c r="B50" s="38"/>
      <c r="C50" s="39"/>
      <c r="D50" s="39"/>
      <c r="E50" s="169" t="str">
        <f>E7</f>
        <v>VD Rudolfov, VD Mlýnice, odstranění nánosů ze štěrkových přehrážek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97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9" t="s">
        <v>98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99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9" t="str">
        <f>E11</f>
        <v>VON - Vedlejší a ostatní náklady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>Nová Ves</v>
      </c>
      <c r="G56" s="39"/>
      <c r="H56" s="39"/>
      <c r="I56" s="31" t="s">
        <v>23</v>
      </c>
      <c r="J56" s="72" t="str">
        <f>IF(J14="","",J14)</f>
        <v>24.7.2025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25</v>
      </c>
      <c r="D58" s="39"/>
      <c r="E58" s="39"/>
      <c r="F58" s="26" t="str">
        <f>E17</f>
        <v>Povodí Labe, státní podnik</v>
      </c>
      <c r="G58" s="39"/>
      <c r="H58" s="39"/>
      <c r="I58" s="31" t="s">
        <v>33</v>
      </c>
      <c r="J58" s="35" t="str">
        <f>E23</f>
        <v>Povodí Labe, státní podnik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35</v>
      </c>
      <c r="J59" s="35" t="str">
        <f>E26</f>
        <v>Ing. Eva Morkesová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70" t="s">
        <v>104</v>
      </c>
      <c r="D61" s="171"/>
      <c r="E61" s="171"/>
      <c r="F61" s="171"/>
      <c r="G61" s="171"/>
      <c r="H61" s="171"/>
      <c r="I61" s="171"/>
      <c r="J61" s="172" t="s">
        <v>105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3" t="s">
        <v>70</v>
      </c>
      <c r="D63" s="39"/>
      <c r="E63" s="39"/>
      <c r="F63" s="39"/>
      <c r="G63" s="39"/>
      <c r="H63" s="39"/>
      <c r="I63" s="39"/>
      <c r="J63" s="102">
        <f>J90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106</v>
      </c>
    </row>
    <row r="64" s="9" customFormat="1" ht="24.96" customHeight="1">
      <c r="A64" s="9"/>
      <c r="B64" s="174"/>
      <c r="C64" s="175"/>
      <c r="D64" s="176" t="s">
        <v>198</v>
      </c>
      <c r="E64" s="177"/>
      <c r="F64" s="177"/>
      <c r="G64" s="177"/>
      <c r="H64" s="177"/>
      <c r="I64" s="177"/>
      <c r="J64" s="178">
        <f>J91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199</v>
      </c>
      <c r="E65" s="182"/>
      <c r="F65" s="182"/>
      <c r="G65" s="182"/>
      <c r="H65" s="182"/>
      <c r="I65" s="182"/>
      <c r="J65" s="183">
        <f>J92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200</v>
      </c>
      <c r="E66" s="182"/>
      <c r="F66" s="182"/>
      <c r="G66" s="182"/>
      <c r="H66" s="182"/>
      <c r="I66" s="182"/>
      <c r="J66" s="183">
        <f>J122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201</v>
      </c>
      <c r="E67" s="182"/>
      <c r="F67" s="182"/>
      <c r="G67" s="182"/>
      <c r="H67" s="182"/>
      <c r="I67" s="182"/>
      <c r="J67" s="183">
        <f>J129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202</v>
      </c>
      <c r="E68" s="182"/>
      <c r="F68" s="182"/>
      <c r="G68" s="182"/>
      <c r="H68" s="182"/>
      <c r="I68" s="182"/>
      <c r="J68" s="183">
        <f>J139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44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4" s="2" customFormat="1" ht="6.96" customHeight="1">
      <c r="A74" s="37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112</v>
      </c>
      <c r="D75" s="39"/>
      <c r="E75" s="39"/>
      <c r="F75" s="39"/>
      <c r="G75" s="39"/>
      <c r="H75" s="39"/>
      <c r="I75" s="39"/>
      <c r="J75" s="39"/>
      <c r="K75" s="39"/>
      <c r="L75" s="14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4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6.25" customHeight="1">
      <c r="A78" s="37"/>
      <c r="B78" s="38"/>
      <c r="C78" s="39"/>
      <c r="D78" s="39"/>
      <c r="E78" s="169" t="str">
        <f>E7</f>
        <v>VD Rudolfov, VD Mlýnice, odstranění nánosů ze štěrkových přehrážek</v>
      </c>
      <c r="F78" s="31"/>
      <c r="G78" s="31"/>
      <c r="H78" s="31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" customFormat="1" ht="12" customHeight="1">
      <c r="B79" s="20"/>
      <c r="C79" s="31" t="s">
        <v>97</v>
      </c>
      <c r="D79" s="21"/>
      <c r="E79" s="21"/>
      <c r="F79" s="21"/>
      <c r="G79" s="21"/>
      <c r="H79" s="21"/>
      <c r="I79" s="21"/>
      <c r="J79" s="21"/>
      <c r="K79" s="21"/>
      <c r="L79" s="19"/>
    </row>
    <row r="80" s="2" customFormat="1" ht="16.5" customHeight="1">
      <c r="A80" s="37"/>
      <c r="B80" s="38"/>
      <c r="C80" s="39"/>
      <c r="D80" s="39"/>
      <c r="E80" s="169" t="s">
        <v>98</v>
      </c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99</v>
      </c>
      <c r="D81" s="39"/>
      <c r="E81" s="39"/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9" t="str">
        <f>E11</f>
        <v>VON - Vedlejší a ostatní náklady</v>
      </c>
      <c r="F82" s="39"/>
      <c r="G82" s="39"/>
      <c r="H82" s="39"/>
      <c r="I82" s="39"/>
      <c r="J82" s="39"/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F14</f>
        <v>Nová Ves</v>
      </c>
      <c r="G84" s="39"/>
      <c r="H84" s="39"/>
      <c r="I84" s="31" t="s">
        <v>23</v>
      </c>
      <c r="J84" s="72" t="str">
        <f>IF(J14="","",J14)</f>
        <v>24.7.2025</v>
      </c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25.65" customHeight="1">
      <c r="A86" s="37"/>
      <c r="B86" s="38"/>
      <c r="C86" s="31" t="s">
        <v>25</v>
      </c>
      <c r="D86" s="39"/>
      <c r="E86" s="39"/>
      <c r="F86" s="26" t="str">
        <f>E17</f>
        <v>Povodí Labe, státní podnik</v>
      </c>
      <c r="G86" s="39"/>
      <c r="H86" s="39"/>
      <c r="I86" s="31" t="s">
        <v>33</v>
      </c>
      <c r="J86" s="35" t="str">
        <f>E23</f>
        <v>Povodí Labe, státní podnik</v>
      </c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IF(E20="","",E20)</f>
        <v>Vyplň údaj</v>
      </c>
      <c r="G87" s="39"/>
      <c r="H87" s="39"/>
      <c r="I87" s="31" t="s">
        <v>35</v>
      </c>
      <c r="J87" s="35" t="str">
        <f>E26</f>
        <v>Ing. Eva Morkesová</v>
      </c>
      <c r="K87" s="39"/>
      <c r="L87" s="14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4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85"/>
      <c r="B89" s="186"/>
      <c r="C89" s="187" t="s">
        <v>113</v>
      </c>
      <c r="D89" s="188" t="s">
        <v>57</v>
      </c>
      <c r="E89" s="188" t="s">
        <v>53</v>
      </c>
      <c r="F89" s="188" t="s">
        <v>54</v>
      </c>
      <c r="G89" s="188" t="s">
        <v>114</v>
      </c>
      <c r="H89" s="188" t="s">
        <v>115</v>
      </c>
      <c r="I89" s="188" t="s">
        <v>116</v>
      </c>
      <c r="J89" s="189" t="s">
        <v>105</v>
      </c>
      <c r="K89" s="190" t="s">
        <v>117</v>
      </c>
      <c r="L89" s="191"/>
      <c r="M89" s="92" t="s">
        <v>19</v>
      </c>
      <c r="N89" s="93" t="s">
        <v>42</v>
      </c>
      <c r="O89" s="93" t="s">
        <v>118</v>
      </c>
      <c r="P89" s="93" t="s">
        <v>119</v>
      </c>
      <c r="Q89" s="93" t="s">
        <v>120</v>
      </c>
      <c r="R89" s="93" t="s">
        <v>121</v>
      </c>
      <c r="S89" s="93" t="s">
        <v>122</v>
      </c>
      <c r="T89" s="94" t="s">
        <v>123</v>
      </c>
      <c r="U89" s="185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</row>
    <row r="90" s="2" customFormat="1" ht="22.8" customHeight="1">
      <c r="A90" s="37"/>
      <c r="B90" s="38"/>
      <c r="C90" s="99" t="s">
        <v>124</v>
      </c>
      <c r="D90" s="39"/>
      <c r="E90" s="39"/>
      <c r="F90" s="39"/>
      <c r="G90" s="39"/>
      <c r="H90" s="39"/>
      <c r="I90" s="39"/>
      <c r="J90" s="192">
        <f>BK90</f>
        <v>0</v>
      </c>
      <c r="K90" s="39"/>
      <c r="L90" s="43"/>
      <c r="M90" s="95"/>
      <c r="N90" s="193"/>
      <c r="O90" s="96"/>
      <c r="P90" s="194">
        <f>P91</f>
        <v>0</v>
      </c>
      <c r="Q90" s="96"/>
      <c r="R90" s="194">
        <f>R91</f>
        <v>0</v>
      </c>
      <c r="S90" s="96"/>
      <c r="T90" s="195">
        <f>T91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71</v>
      </c>
      <c r="AU90" s="16" t="s">
        <v>106</v>
      </c>
      <c r="BK90" s="196">
        <f>BK91</f>
        <v>0</v>
      </c>
    </row>
    <row r="91" s="12" customFormat="1" ht="25.92" customHeight="1">
      <c r="A91" s="12"/>
      <c r="B91" s="197"/>
      <c r="C91" s="198"/>
      <c r="D91" s="199" t="s">
        <v>71</v>
      </c>
      <c r="E91" s="200" t="s">
        <v>203</v>
      </c>
      <c r="F91" s="200" t="s">
        <v>204</v>
      </c>
      <c r="G91" s="198"/>
      <c r="H91" s="198"/>
      <c r="I91" s="201"/>
      <c r="J91" s="202">
        <f>BK91</f>
        <v>0</v>
      </c>
      <c r="K91" s="198"/>
      <c r="L91" s="203"/>
      <c r="M91" s="204"/>
      <c r="N91" s="205"/>
      <c r="O91" s="205"/>
      <c r="P91" s="206">
        <f>P92+P122+P129+P139</f>
        <v>0</v>
      </c>
      <c r="Q91" s="205"/>
      <c r="R91" s="206">
        <f>R92+R122+R129+R139</f>
        <v>0</v>
      </c>
      <c r="S91" s="205"/>
      <c r="T91" s="207">
        <f>T92+T122+T129+T139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133</v>
      </c>
      <c r="AT91" s="209" t="s">
        <v>71</v>
      </c>
      <c r="AU91" s="209" t="s">
        <v>72</v>
      </c>
      <c r="AY91" s="208" t="s">
        <v>127</v>
      </c>
      <c r="BK91" s="210">
        <f>BK92+BK122+BK129+BK139</f>
        <v>0</v>
      </c>
    </row>
    <row r="92" s="12" customFormat="1" ht="22.8" customHeight="1">
      <c r="A92" s="12"/>
      <c r="B92" s="197"/>
      <c r="C92" s="198"/>
      <c r="D92" s="199" t="s">
        <v>71</v>
      </c>
      <c r="E92" s="211" t="s">
        <v>205</v>
      </c>
      <c r="F92" s="211" t="s">
        <v>206</v>
      </c>
      <c r="G92" s="198"/>
      <c r="H92" s="198"/>
      <c r="I92" s="201"/>
      <c r="J92" s="212">
        <f>BK92</f>
        <v>0</v>
      </c>
      <c r="K92" s="198"/>
      <c r="L92" s="203"/>
      <c r="M92" s="204"/>
      <c r="N92" s="205"/>
      <c r="O92" s="205"/>
      <c r="P92" s="206">
        <f>SUM(P93:P121)</f>
        <v>0</v>
      </c>
      <c r="Q92" s="205"/>
      <c r="R92" s="206">
        <f>SUM(R93:R121)</f>
        <v>0</v>
      </c>
      <c r="S92" s="205"/>
      <c r="T92" s="207">
        <f>SUM(T93:T121)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133</v>
      </c>
      <c r="AT92" s="209" t="s">
        <v>71</v>
      </c>
      <c r="AU92" s="209" t="s">
        <v>79</v>
      </c>
      <c r="AY92" s="208" t="s">
        <v>127</v>
      </c>
      <c r="BK92" s="210">
        <f>SUM(BK93:BK121)</f>
        <v>0</v>
      </c>
    </row>
    <row r="93" s="2" customFormat="1" ht="24.15" customHeight="1">
      <c r="A93" s="37"/>
      <c r="B93" s="38"/>
      <c r="C93" s="213" t="s">
        <v>79</v>
      </c>
      <c r="D93" s="213" t="s">
        <v>129</v>
      </c>
      <c r="E93" s="214" t="s">
        <v>207</v>
      </c>
      <c r="F93" s="215" t="s">
        <v>208</v>
      </c>
      <c r="G93" s="216" t="s">
        <v>209</v>
      </c>
      <c r="H93" s="217">
        <v>1</v>
      </c>
      <c r="I93" s="218"/>
      <c r="J93" s="219">
        <f>ROUND(I93*H93,2)</f>
        <v>0</v>
      </c>
      <c r="K93" s="220"/>
      <c r="L93" s="43"/>
      <c r="M93" s="221" t="s">
        <v>19</v>
      </c>
      <c r="N93" s="222" t="s">
        <v>45</v>
      </c>
      <c r="O93" s="84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25" t="s">
        <v>210</v>
      </c>
      <c r="AT93" s="225" t="s">
        <v>129</v>
      </c>
      <c r="AU93" s="225" t="s">
        <v>82</v>
      </c>
      <c r="AY93" s="16" t="s">
        <v>127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6" t="s">
        <v>133</v>
      </c>
      <c r="BK93" s="226">
        <f>ROUND(I93*H93,2)</f>
        <v>0</v>
      </c>
      <c r="BL93" s="16" t="s">
        <v>210</v>
      </c>
      <c r="BM93" s="225" t="s">
        <v>211</v>
      </c>
    </row>
    <row r="94" s="13" customFormat="1">
      <c r="A94" s="13"/>
      <c r="B94" s="232"/>
      <c r="C94" s="233"/>
      <c r="D94" s="234" t="s">
        <v>137</v>
      </c>
      <c r="E94" s="235" t="s">
        <v>19</v>
      </c>
      <c r="F94" s="236" t="s">
        <v>212</v>
      </c>
      <c r="G94" s="233"/>
      <c r="H94" s="235" t="s">
        <v>19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137</v>
      </c>
      <c r="AU94" s="242" t="s">
        <v>82</v>
      </c>
      <c r="AV94" s="13" t="s">
        <v>79</v>
      </c>
      <c r="AW94" s="13" t="s">
        <v>34</v>
      </c>
      <c r="AX94" s="13" t="s">
        <v>72</v>
      </c>
      <c r="AY94" s="242" t="s">
        <v>127</v>
      </c>
    </row>
    <row r="95" s="13" customFormat="1">
      <c r="A95" s="13"/>
      <c r="B95" s="232"/>
      <c r="C95" s="233"/>
      <c r="D95" s="234" t="s">
        <v>137</v>
      </c>
      <c r="E95" s="235" t="s">
        <v>19</v>
      </c>
      <c r="F95" s="236" t="s">
        <v>213</v>
      </c>
      <c r="G95" s="233"/>
      <c r="H95" s="235" t="s">
        <v>19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137</v>
      </c>
      <c r="AU95" s="242" t="s">
        <v>82</v>
      </c>
      <c r="AV95" s="13" t="s">
        <v>79</v>
      </c>
      <c r="AW95" s="13" t="s">
        <v>34</v>
      </c>
      <c r="AX95" s="13" t="s">
        <v>72</v>
      </c>
      <c r="AY95" s="242" t="s">
        <v>127</v>
      </c>
    </row>
    <row r="96" s="13" customFormat="1">
      <c r="A96" s="13"/>
      <c r="B96" s="232"/>
      <c r="C96" s="233"/>
      <c r="D96" s="234" t="s">
        <v>137</v>
      </c>
      <c r="E96" s="235" t="s">
        <v>19</v>
      </c>
      <c r="F96" s="236" t="s">
        <v>214</v>
      </c>
      <c r="G96" s="233"/>
      <c r="H96" s="235" t="s">
        <v>19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137</v>
      </c>
      <c r="AU96" s="242" t="s">
        <v>82</v>
      </c>
      <c r="AV96" s="13" t="s">
        <v>79</v>
      </c>
      <c r="AW96" s="13" t="s">
        <v>34</v>
      </c>
      <c r="AX96" s="13" t="s">
        <v>72</v>
      </c>
      <c r="AY96" s="242" t="s">
        <v>127</v>
      </c>
    </row>
    <row r="97" s="13" customFormat="1">
      <c r="A97" s="13"/>
      <c r="B97" s="232"/>
      <c r="C97" s="233"/>
      <c r="D97" s="234" t="s">
        <v>137</v>
      </c>
      <c r="E97" s="235" t="s">
        <v>19</v>
      </c>
      <c r="F97" s="236" t="s">
        <v>215</v>
      </c>
      <c r="G97" s="233"/>
      <c r="H97" s="235" t="s">
        <v>19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137</v>
      </c>
      <c r="AU97" s="242" t="s">
        <v>82</v>
      </c>
      <c r="AV97" s="13" t="s">
        <v>79</v>
      </c>
      <c r="AW97" s="13" t="s">
        <v>34</v>
      </c>
      <c r="AX97" s="13" t="s">
        <v>72</v>
      </c>
      <c r="AY97" s="242" t="s">
        <v>127</v>
      </c>
    </row>
    <row r="98" s="13" customFormat="1">
      <c r="A98" s="13"/>
      <c r="B98" s="232"/>
      <c r="C98" s="233"/>
      <c r="D98" s="234" t="s">
        <v>137</v>
      </c>
      <c r="E98" s="235" t="s">
        <v>19</v>
      </c>
      <c r="F98" s="236" t="s">
        <v>216</v>
      </c>
      <c r="G98" s="233"/>
      <c r="H98" s="235" t="s">
        <v>19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137</v>
      </c>
      <c r="AU98" s="242" t="s">
        <v>82</v>
      </c>
      <c r="AV98" s="13" t="s">
        <v>79</v>
      </c>
      <c r="AW98" s="13" t="s">
        <v>34</v>
      </c>
      <c r="AX98" s="13" t="s">
        <v>72</v>
      </c>
      <c r="AY98" s="242" t="s">
        <v>127</v>
      </c>
    </row>
    <row r="99" s="13" customFormat="1">
      <c r="A99" s="13"/>
      <c r="B99" s="232"/>
      <c r="C99" s="233"/>
      <c r="D99" s="234" t="s">
        <v>137</v>
      </c>
      <c r="E99" s="235" t="s">
        <v>19</v>
      </c>
      <c r="F99" s="236" t="s">
        <v>217</v>
      </c>
      <c r="G99" s="233"/>
      <c r="H99" s="235" t="s">
        <v>19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137</v>
      </c>
      <c r="AU99" s="242" t="s">
        <v>82</v>
      </c>
      <c r="AV99" s="13" t="s">
        <v>79</v>
      </c>
      <c r="AW99" s="13" t="s">
        <v>34</v>
      </c>
      <c r="AX99" s="13" t="s">
        <v>72</v>
      </c>
      <c r="AY99" s="242" t="s">
        <v>127</v>
      </c>
    </row>
    <row r="100" s="14" customFormat="1">
      <c r="A100" s="14"/>
      <c r="B100" s="243"/>
      <c r="C100" s="244"/>
      <c r="D100" s="234" t="s">
        <v>137</v>
      </c>
      <c r="E100" s="245" t="s">
        <v>19</v>
      </c>
      <c r="F100" s="246" t="s">
        <v>79</v>
      </c>
      <c r="G100" s="244"/>
      <c r="H100" s="247">
        <v>1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3" t="s">
        <v>137</v>
      </c>
      <c r="AU100" s="253" t="s">
        <v>82</v>
      </c>
      <c r="AV100" s="14" t="s">
        <v>82</v>
      </c>
      <c r="AW100" s="14" t="s">
        <v>34</v>
      </c>
      <c r="AX100" s="14" t="s">
        <v>79</v>
      </c>
      <c r="AY100" s="253" t="s">
        <v>127</v>
      </c>
    </row>
    <row r="101" s="2" customFormat="1" ht="16.5" customHeight="1">
      <c r="A101" s="37"/>
      <c r="B101" s="38"/>
      <c r="C101" s="213" t="s">
        <v>82</v>
      </c>
      <c r="D101" s="213" t="s">
        <v>129</v>
      </c>
      <c r="E101" s="214" t="s">
        <v>218</v>
      </c>
      <c r="F101" s="215" t="s">
        <v>219</v>
      </c>
      <c r="G101" s="216" t="s">
        <v>209</v>
      </c>
      <c r="H101" s="217">
        <v>1</v>
      </c>
      <c r="I101" s="218"/>
      <c r="J101" s="219">
        <f>ROUND(I101*H101,2)</f>
        <v>0</v>
      </c>
      <c r="K101" s="220"/>
      <c r="L101" s="43"/>
      <c r="M101" s="221" t="s">
        <v>19</v>
      </c>
      <c r="N101" s="222" t="s">
        <v>45</v>
      </c>
      <c r="O101" s="84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25" t="s">
        <v>210</v>
      </c>
      <c r="AT101" s="225" t="s">
        <v>129</v>
      </c>
      <c r="AU101" s="225" t="s">
        <v>82</v>
      </c>
      <c r="AY101" s="16" t="s">
        <v>127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6" t="s">
        <v>133</v>
      </c>
      <c r="BK101" s="226">
        <f>ROUND(I101*H101,2)</f>
        <v>0</v>
      </c>
      <c r="BL101" s="16" t="s">
        <v>210</v>
      </c>
      <c r="BM101" s="225" t="s">
        <v>220</v>
      </c>
    </row>
    <row r="102" s="13" customFormat="1">
      <c r="A102" s="13"/>
      <c r="B102" s="232"/>
      <c r="C102" s="233"/>
      <c r="D102" s="234" t="s">
        <v>137</v>
      </c>
      <c r="E102" s="235" t="s">
        <v>19</v>
      </c>
      <c r="F102" s="236" t="s">
        <v>221</v>
      </c>
      <c r="G102" s="233"/>
      <c r="H102" s="235" t="s">
        <v>19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137</v>
      </c>
      <c r="AU102" s="242" t="s">
        <v>82</v>
      </c>
      <c r="AV102" s="13" t="s">
        <v>79</v>
      </c>
      <c r="AW102" s="13" t="s">
        <v>34</v>
      </c>
      <c r="AX102" s="13" t="s">
        <v>72</v>
      </c>
      <c r="AY102" s="242" t="s">
        <v>127</v>
      </c>
    </row>
    <row r="103" s="13" customFormat="1">
      <c r="A103" s="13"/>
      <c r="B103" s="232"/>
      <c r="C103" s="233"/>
      <c r="D103" s="234" t="s">
        <v>137</v>
      </c>
      <c r="E103" s="235" t="s">
        <v>19</v>
      </c>
      <c r="F103" s="236" t="s">
        <v>222</v>
      </c>
      <c r="G103" s="233"/>
      <c r="H103" s="235" t="s">
        <v>19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137</v>
      </c>
      <c r="AU103" s="242" t="s">
        <v>82</v>
      </c>
      <c r="AV103" s="13" t="s">
        <v>79</v>
      </c>
      <c r="AW103" s="13" t="s">
        <v>34</v>
      </c>
      <c r="AX103" s="13" t="s">
        <v>72</v>
      </c>
      <c r="AY103" s="242" t="s">
        <v>127</v>
      </c>
    </row>
    <row r="104" s="13" customFormat="1">
      <c r="A104" s="13"/>
      <c r="B104" s="232"/>
      <c r="C104" s="233"/>
      <c r="D104" s="234" t="s">
        <v>137</v>
      </c>
      <c r="E104" s="235" t="s">
        <v>19</v>
      </c>
      <c r="F104" s="236" t="s">
        <v>223</v>
      </c>
      <c r="G104" s="233"/>
      <c r="H104" s="235" t="s">
        <v>19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137</v>
      </c>
      <c r="AU104" s="242" t="s">
        <v>82</v>
      </c>
      <c r="AV104" s="13" t="s">
        <v>79</v>
      </c>
      <c r="AW104" s="13" t="s">
        <v>34</v>
      </c>
      <c r="AX104" s="13" t="s">
        <v>72</v>
      </c>
      <c r="AY104" s="242" t="s">
        <v>127</v>
      </c>
    </row>
    <row r="105" s="13" customFormat="1">
      <c r="A105" s="13"/>
      <c r="B105" s="232"/>
      <c r="C105" s="233"/>
      <c r="D105" s="234" t="s">
        <v>137</v>
      </c>
      <c r="E105" s="235" t="s">
        <v>19</v>
      </c>
      <c r="F105" s="236" t="s">
        <v>224</v>
      </c>
      <c r="G105" s="233"/>
      <c r="H105" s="235" t="s">
        <v>19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137</v>
      </c>
      <c r="AU105" s="242" t="s">
        <v>82</v>
      </c>
      <c r="AV105" s="13" t="s">
        <v>79</v>
      </c>
      <c r="AW105" s="13" t="s">
        <v>34</v>
      </c>
      <c r="AX105" s="13" t="s">
        <v>72</v>
      </c>
      <c r="AY105" s="242" t="s">
        <v>127</v>
      </c>
    </row>
    <row r="106" s="13" customFormat="1">
      <c r="A106" s="13"/>
      <c r="B106" s="232"/>
      <c r="C106" s="233"/>
      <c r="D106" s="234" t="s">
        <v>137</v>
      </c>
      <c r="E106" s="235" t="s">
        <v>19</v>
      </c>
      <c r="F106" s="236" t="s">
        <v>225</v>
      </c>
      <c r="G106" s="233"/>
      <c r="H106" s="235" t="s">
        <v>19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137</v>
      </c>
      <c r="AU106" s="242" t="s">
        <v>82</v>
      </c>
      <c r="AV106" s="13" t="s">
        <v>79</v>
      </c>
      <c r="AW106" s="13" t="s">
        <v>34</v>
      </c>
      <c r="AX106" s="13" t="s">
        <v>72</v>
      </c>
      <c r="AY106" s="242" t="s">
        <v>127</v>
      </c>
    </row>
    <row r="107" s="13" customFormat="1">
      <c r="A107" s="13"/>
      <c r="B107" s="232"/>
      <c r="C107" s="233"/>
      <c r="D107" s="234" t="s">
        <v>137</v>
      </c>
      <c r="E107" s="235" t="s">
        <v>19</v>
      </c>
      <c r="F107" s="236" t="s">
        <v>226</v>
      </c>
      <c r="G107" s="233"/>
      <c r="H107" s="235" t="s">
        <v>19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137</v>
      </c>
      <c r="AU107" s="242" t="s">
        <v>82</v>
      </c>
      <c r="AV107" s="13" t="s">
        <v>79</v>
      </c>
      <c r="AW107" s="13" t="s">
        <v>34</v>
      </c>
      <c r="AX107" s="13" t="s">
        <v>72</v>
      </c>
      <c r="AY107" s="242" t="s">
        <v>127</v>
      </c>
    </row>
    <row r="108" s="13" customFormat="1">
      <c r="A108" s="13"/>
      <c r="B108" s="232"/>
      <c r="C108" s="233"/>
      <c r="D108" s="234" t="s">
        <v>137</v>
      </c>
      <c r="E108" s="235" t="s">
        <v>19</v>
      </c>
      <c r="F108" s="236" t="s">
        <v>227</v>
      </c>
      <c r="G108" s="233"/>
      <c r="H108" s="235" t="s">
        <v>19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137</v>
      </c>
      <c r="AU108" s="242" t="s">
        <v>82</v>
      </c>
      <c r="AV108" s="13" t="s">
        <v>79</v>
      </c>
      <c r="AW108" s="13" t="s">
        <v>34</v>
      </c>
      <c r="AX108" s="13" t="s">
        <v>72</v>
      </c>
      <c r="AY108" s="242" t="s">
        <v>127</v>
      </c>
    </row>
    <row r="109" s="13" customFormat="1">
      <c r="A109" s="13"/>
      <c r="B109" s="232"/>
      <c r="C109" s="233"/>
      <c r="D109" s="234" t="s">
        <v>137</v>
      </c>
      <c r="E109" s="235" t="s">
        <v>19</v>
      </c>
      <c r="F109" s="236" t="s">
        <v>228</v>
      </c>
      <c r="G109" s="233"/>
      <c r="H109" s="235" t="s">
        <v>19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137</v>
      </c>
      <c r="AU109" s="242" t="s">
        <v>82</v>
      </c>
      <c r="AV109" s="13" t="s">
        <v>79</v>
      </c>
      <c r="AW109" s="13" t="s">
        <v>34</v>
      </c>
      <c r="AX109" s="13" t="s">
        <v>72</v>
      </c>
      <c r="AY109" s="242" t="s">
        <v>127</v>
      </c>
    </row>
    <row r="110" s="14" customFormat="1">
      <c r="A110" s="14"/>
      <c r="B110" s="243"/>
      <c r="C110" s="244"/>
      <c r="D110" s="234" t="s">
        <v>137</v>
      </c>
      <c r="E110" s="245" t="s">
        <v>19</v>
      </c>
      <c r="F110" s="246" t="s">
        <v>79</v>
      </c>
      <c r="G110" s="244"/>
      <c r="H110" s="247">
        <v>1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3" t="s">
        <v>137</v>
      </c>
      <c r="AU110" s="253" t="s">
        <v>82</v>
      </c>
      <c r="AV110" s="14" t="s">
        <v>82</v>
      </c>
      <c r="AW110" s="14" t="s">
        <v>34</v>
      </c>
      <c r="AX110" s="14" t="s">
        <v>79</v>
      </c>
      <c r="AY110" s="253" t="s">
        <v>127</v>
      </c>
    </row>
    <row r="111" s="2" customFormat="1" ht="24.15" customHeight="1">
      <c r="A111" s="37"/>
      <c r="B111" s="38"/>
      <c r="C111" s="213" t="s">
        <v>144</v>
      </c>
      <c r="D111" s="213" t="s">
        <v>129</v>
      </c>
      <c r="E111" s="214" t="s">
        <v>229</v>
      </c>
      <c r="F111" s="215" t="s">
        <v>230</v>
      </c>
      <c r="G111" s="216" t="s">
        <v>209</v>
      </c>
      <c r="H111" s="217">
        <v>1</v>
      </c>
      <c r="I111" s="218"/>
      <c r="J111" s="219">
        <f>ROUND(I111*H111,2)</f>
        <v>0</v>
      </c>
      <c r="K111" s="220"/>
      <c r="L111" s="43"/>
      <c r="M111" s="221" t="s">
        <v>19</v>
      </c>
      <c r="N111" s="222" t="s">
        <v>45</v>
      </c>
      <c r="O111" s="84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25" t="s">
        <v>210</v>
      </c>
      <c r="AT111" s="225" t="s">
        <v>129</v>
      </c>
      <c r="AU111" s="225" t="s">
        <v>82</v>
      </c>
      <c r="AY111" s="16" t="s">
        <v>127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6" t="s">
        <v>133</v>
      </c>
      <c r="BK111" s="226">
        <f>ROUND(I111*H111,2)</f>
        <v>0</v>
      </c>
      <c r="BL111" s="16" t="s">
        <v>210</v>
      </c>
      <c r="BM111" s="225" t="s">
        <v>231</v>
      </c>
    </row>
    <row r="112" s="13" customFormat="1">
      <c r="A112" s="13"/>
      <c r="B112" s="232"/>
      <c r="C112" s="233"/>
      <c r="D112" s="234" t="s">
        <v>137</v>
      </c>
      <c r="E112" s="235" t="s">
        <v>19</v>
      </c>
      <c r="F112" s="236" t="s">
        <v>232</v>
      </c>
      <c r="G112" s="233"/>
      <c r="H112" s="235" t="s">
        <v>19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137</v>
      </c>
      <c r="AU112" s="242" t="s">
        <v>82</v>
      </c>
      <c r="AV112" s="13" t="s">
        <v>79</v>
      </c>
      <c r="AW112" s="13" t="s">
        <v>34</v>
      </c>
      <c r="AX112" s="13" t="s">
        <v>72</v>
      </c>
      <c r="AY112" s="242" t="s">
        <v>127</v>
      </c>
    </row>
    <row r="113" s="13" customFormat="1">
      <c r="A113" s="13"/>
      <c r="B113" s="232"/>
      <c r="C113" s="233"/>
      <c r="D113" s="234" t="s">
        <v>137</v>
      </c>
      <c r="E113" s="235" t="s">
        <v>19</v>
      </c>
      <c r="F113" s="236" t="s">
        <v>233</v>
      </c>
      <c r="G113" s="233"/>
      <c r="H113" s="235" t="s">
        <v>19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137</v>
      </c>
      <c r="AU113" s="242" t="s">
        <v>82</v>
      </c>
      <c r="AV113" s="13" t="s">
        <v>79</v>
      </c>
      <c r="AW113" s="13" t="s">
        <v>34</v>
      </c>
      <c r="AX113" s="13" t="s">
        <v>72</v>
      </c>
      <c r="AY113" s="242" t="s">
        <v>127</v>
      </c>
    </row>
    <row r="114" s="13" customFormat="1">
      <c r="A114" s="13"/>
      <c r="B114" s="232"/>
      <c r="C114" s="233"/>
      <c r="D114" s="234" t="s">
        <v>137</v>
      </c>
      <c r="E114" s="235" t="s">
        <v>19</v>
      </c>
      <c r="F114" s="236" t="s">
        <v>234</v>
      </c>
      <c r="G114" s="233"/>
      <c r="H114" s="235" t="s">
        <v>19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137</v>
      </c>
      <c r="AU114" s="242" t="s">
        <v>82</v>
      </c>
      <c r="AV114" s="13" t="s">
        <v>79</v>
      </c>
      <c r="AW114" s="13" t="s">
        <v>34</v>
      </c>
      <c r="AX114" s="13" t="s">
        <v>72</v>
      </c>
      <c r="AY114" s="242" t="s">
        <v>127</v>
      </c>
    </row>
    <row r="115" s="13" customFormat="1">
      <c r="A115" s="13"/>
      <c r="B115" s="232"/>
      <c r="C115" s="233"/>
      <c r="D115" s="234" t="s">
        <v>137</v>
      </c>
      <c r="E115" s="235" t="s">
        <v>19</v>
      </c>
      <c r="F115" s="236" t="s">
        <v>235</v>
      </c>
      <c r="G115" s="233"/>
      <c r="H115" s="235" t="s">
        <v>19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137</v>
      </c>
      <c r="AU115" s="242" t="s">
        <v>82</v>
      </c>
      <c r="AV115" s="13" t="s">
        <v>79</v>
      </c>
      <c r="AW115" s="13" t="s">
        <v>34</v>
      </c>
      <c r="AX115" s="13" t="s">
        <v>72</v>
      </c>
      <c r="AY115" s="242" t="s">
        <v>127</v>
      </c>
    </row>
    <row r="116" s="13" customFormat="1">
      <c r="A116" s="13"/>
      <c r="B116" s="232"/>
      <c r="C116" s="233"/>
      <c r="D116" s="234" t="s">
        <v>137</v>
      </c>
      <c r="E116" s="235" t="s">
        <v>19</v>
      </c>
      <c r="F116" s="236" t="s">
        <v>236</v>
      </c>
      <c r="G116" s="233"/>
      <c r="H116" s="235" t="s">
        <v>19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137</v>
      </c>
      <c r="AU116" s="242" t="s">
        <v>82</v>
      </c>
      <c r="AV116" s="13" t="s">
        <v>79</v>
      </c>
      <c r="AW116" s="13" t="s">
        <v>34</v>
      </c>
      <c r="AX116" s="13" t="s">
        <v>72</v>
      </c>
      <c r="AY116" s="242" t="s">
        <v>127</v>
      </c>
    </row>
    <row r="117" s="14" customFormat="1">
      <c r="A117" s="14"/>
      <c r="B117" s="243"/>
      <c r="C117" s="244"/>
      <c r="D117" s="234" t="s">
        <v>137</v>
      </c>
      <c r="E117" s="245" t="s">
        <v>19</v>
      </c>
      <c r="F117" s="246" t="s">
        <v>79</v>
      </c>
      <c r="G117" s="244"/>
      <c r="H117" s="247">
        <v>1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137</v>
      </c>
      <c r="AU117" s="253" t="s">
        <v>82</v>
      </c>
      <c r="AV117" s="14" t="s">
        <v>82</v>
      </c>
      <c r="AW117" s="14" t="s">
        <v>34</v>
      </c>
      <c r="AX117" s="14" t="s">
        <v>79</v>
      </c>
      <c r="AY117" s="253" t="s">
        <v>127</v>
      </c>
    </row>
    <row r="118" s="2" customFormat="1" ht="24.15" customHeight="1">
      <c r="A118" s="37"/>
      <c r="B118" s="38"/>
      <c r="C118" s="213" t="s">
        <v>133</v>
      </c>
      <c r="D118" s="213" t="s">
        <v>129</v>
      </c>
      <c r="E118" s="214" t="s">
        <v>237</v>
      </c>
      <c r="F118" s="215" t="s">
        <v>238</v>
      </c>
      <c r="G118" s="216" t="s">
        <v>209</v>
      </c>
      <c r="H118" s="217">
        <v>1</v>
      </c>
      <c r="I118" s="218"/>
      <c r="J118" s="219">
        <f>ROUND(I118*H118,2)</f>
        <v>0</v>
      </c>
      <c r="K118" s="220"/>
      <c r="L118" s="43"/>
      <c r="M118" s="221" t="s">
        <v>19</v>
      </c>
      <c r="N118" s="222" t="s">
        <v>45</v>
      </c>
      <c r="O118" s="84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25" t="s">
        <v>210</v>
      </c>
      <c r="AT118" s="225" t="s">
        <v>129</v>
      </c>
      <c r="AU118" s="225" t="s">
        <v>82</v>
      </c>
      <c r="AY118" s="16" t="s">
        <v>127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6" t="s">
        <v>133</v>
      </c>
      <c r="BK118" s="226">
        <f>ROUND(I118*H118,2)</f>
        <v>0</v>
      </c>
      <c r="BL118" s="16" t="s">
        <v>210</v>
      </c>
      <c r="BM118" s="225" t="s">
        <v>239</v>
      </c>
    </row>
    <row r="119" s="13" customFormat="1">
      <c r="A119" s="13"/>
      <c r="B119" s="232"/>
      <c r="C119" s="233"/>
      <c r="D119" s="234" t="s">
        <v>137</v>
      </c>
      <c r="E119" s="235" t="s">
        <v>19</v>
      </c>
      <c r="F119" s="236" t="s">
        <v>240</v>
      </c>
      <c r="G119" s="233"/>
      <c r="H119" s="235" t="s">
        <v>19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137</v>
      </c>
      <c r="AU119" s="242" t="s">
        <v>82</v>
      </c>
      <c r="AV119" s="13" t="s">
        <v>79</v>
      </c>
      <c r="AW119" s="13" t="s">
        <v>34</v>
      </c>
      <c r="AX119" s="13" t="s">
        <v>72</v>
      </c>
      <c r="AY119" s="242" t="s">
        <v>127</v>
      </c>
    </row>
    <row r="120" s="13" customFormat="1">
      <c r="A120" s="13"/>
      <c r="B120" s="232"/>
      <c r="C120" s="233"/>
      <c r="D120" s="234" t="s">
        <v>137</v>
      </c>
      <c r="E120" s="235" t="s">
        <v>19</v>
      </c>
      <c r="F120" s="236" t="s">
        <v>241</v>
      </c>
      <c r="G120" s="233"/>
      <c r="H120" s="235" t="s">
        <v>19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137</v>
      </c>
      <c r="AU120" s="242" t="s">
        <v>82</v>
      </c>
      <c r="AV120" s="13" t="s">
        <v>79</v>
      </c>
      <c r="AW120" s="13" t="s">
        <v>34</v>
      </c>
      <c r="AX120" s="13" t="s">
        <v>72</v>
      </c>
      <c r="AY120" s="242" t="s">
        <v>127</v>
      </c>
    </row>
    <row r="121" s="14" customFormat="1">
      <c r="A121" s="14"/>
      <c r="B121" s="243"/>
      <c r="C121" s="244"/>
      <c r="D121" s="234" t="s">
        <v>137</v>
      </c>
      <c r="E121" s="245" t="s">
        <v>19</v>
      </c>
      <c r="F121" s="246" t="s">
        <v>79</v>
      </c>
      <c r="G121" s="244"/>
      <c r="H121" s="247">
        <v>1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3" t="s">
        <v>137</v>
      </c>
      <c r="AU121" s="253" t="s">
        <v>82</v>
      </c>
      <c r="AV121" s="14" t="s">
        <v>82</v>
      </c>
      <c r="AW121" s="14" t="s">
        <v>34</v>
      </c>
      <c r="AX121" s="14" t="s">
        <v>79</v>
      </c>
      <c r="AY121" s="253" t="s">
        <v>127</v>
      </c>
    </row>
    <row r="122" s="12" customFormat="1" ht="22.8" customHeight="1">
      <c r="A122" s="12"/>
      <c r="B122" s="197"/>
      <c r="C122" s="198"/>
      <c r="D122" s="199" t="s">
        <v>71</v>
      </c>
      <c r="E122" s="211" t="s">
        <v>242</v>
      </c>
      <c r="F122" s="211" t="s">
        <v>243</v>
      </c>
      <c r="G122" s="198"/>
      <c r="H122" s="198"/>
      <c r="I122" s="201"/>
      <c r="J122" s="212">
        <f>BK122</f>
        <v>0</v>
      </c>
      <c r="K122" s="198"/>
      <c r="L122" s="203"/>
      <c r="M122" s="204"/>
      <c r="N122" s="205"/>
      <c r="O122" s="205"/>
      <c r="P122" s="206">
        <f>SUM(P123:P128)</f>
        <v>0</v>
      </c>
      <c r="Q122" s="205"/>
      <c r="R122" s="206">
        <f>SUM(R123:R128)</f>
        <v>0</v>
      </c>
      <c r="S122" s="205"/>
      <c r="T122" s="207">
        <f>SUM(T123:T128)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8" t="s">
        <v>133</v>
      </c>
      <c r="AT122" s="209" t="s">
        <v>71</v>
      </c>
      <c r="AU122" s="209" t="s">
        <v>79</v>
      </c>
      <c r="AY122" s="208" t="s">
        <v>127</v>
      </c>
      <c r="BK122" s="210">
        <f>SUM(BK123:BK128)</f>
        <v>0</v>
      </c>
    </row>
    <row r="123" s="2" customFormat="1" ht="49.05" customHeight="1">
      <c r="A123" s="37"/>
      <c r="B123" s="38"/>
      <c r="C123" s="213" t="s">
        <v>160</v>
      </c>
      <c r="D123" s="213" t="s">
        <v>129</v>
      </c>
      <c r="E123" s="214" t="s">
        <v>244</v>
      </c>
      <c r="F123" s="215" t="s">
        <v>245</v>
      </c>
      <c r="G123" s="216" t="s">
        <v>168</v>
      </c>
      <c r="H123" s="217">
        <v>1</v>
      </c>
      <c r="I123" s="218"/>
      <c r="J123" s="219">
        <f>ROUND(I123*H123,2)</f>
        <v>0</v>
      </c>
      <c r="K123" s="220"/>
      <c r="L123" s="43"/>
      <c r="M123" s="221" t="s">
        <v>19</v>
      </c>
      <c r="N123" s="222" t="s">
        <v>45</v>
      </c>
      <c r="O123" s="84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5" t="s">
        <v>246</v>
      </c>
      <c r="AT123" s="225" t="s">
        <v>129</v>
      </c>
      <c r="AU123" s="225" t="s">
        <v>82</v>
      </c>
      <c r="AY123" s="16" t="s">
        <v>127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6" t="s">
        <v>133</v>
      </c>
      <c r="BK123" s="226">
        <f>ROUND(I123*H123,2)</f>
        <v>0</v>
      </c>
      <c r="BL123" s="16" t="s">
        <v>246</v>
      </c>
      <c r="BM123" s="225" t="s">
        <v>247</v>
      </c>
    </row>
    <row r="124" s="2" customFormat="1" ht="44.25" customHeight="1">
      <c r="A124" s="37"/>
      <c r="B124" s="38"/>
      <c r="C124" s="213" t="s">
        <v>165</v>
      </c>
      <c r="D124" s="213" t="s">
        <v>129</v>
      </c>
      <c r="E124" s="214" t="s">
        <v>248</v>
      </c>
      <c r="F124" s="215" t="s">
        <v>249</v>
      </c>
      <c r="G124" s="216" t="s">
        <v>168</v>
      </c>
      <c r="H124" s="217">
        <v>1</v>
      </c>
      <c r="I124" s="218"/>
      <c r="J124" s="219">
        <f>ROUND(I124*H124,2)</f>
        <v>0</v>
      </c>
      <c r="K124" s="220"/>
      <c r="L124" s="43"/>
      <c r="M124" s="221" t="s">
        <v>19</v>
      </c>
      <c r="N124" s="222" t="s">
        <v>45</v>
      </c>
      <c r="O124" s="84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5" t="s">
        <v>246</v>
      </c>
      <c r="AT124" s="225" t="s">
        <v>129</v>
      </c>
      <c r="AU124" s="225" t="s">
        <v>82</v>
      </c>
      <c r="AY124" s="16" t="s">
        <v>127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6" t="s">
        <v>133</v>
      </c>
      <c r="BK124" s="226">
        <f>ROUND(I124*H124,2)</f>
        <v>0</v>
      </c>
      <c r="BL124" s="16" t="s">
        <v>246</v>
      </c>
      <c r="BM124" s="225" t="s">
        <v>250</v>
      </c>
    </row>
    <row r="125" s="2" customFormat="1" ht="16.5" customHeight="1">
      <c r="A125" s="37"/>
      <c r="B125" s="38"/>
      <c r="C125" s="213" t="s">
        <v>172</v>
      </c>
      <c r="D125" s="213" t="s">
        <v>129</v>
      </c>
      <c r="E125" s="214" t="s">
        <v>251</v>
      </c>
      <c r="F125" s="215" t="s">
        <v>252</v>
      </c>
      <c r="G125" s="216" t="s">
        <v>209</v>
      </c>
      <c r="H125" s="217">
        <v>1</v>
      </c>
      <c r="I125" s="218"/>
      <c r="J125" s="219">
        <f>ROUND(I125*H125,2)</f>
        <v>0</v>
      </c>
      <c r="K125" s="220"/>
      <c r="L125" s="43"/>
      <c r="M125" s="221" t="s">
        <v>19</v>
      </c>
      <c r="N125" s="222" t="s">
        <v>45</v>
      </c>
      <c r="O125" s="84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5" t="s">
        <v>210</v>
      </c>
      <c r="AT125" s="225" t="s">
        <v>129</v>
      </c>
      <c r="AU125" s="225" t="s">
        <v>82</v>
      </c>
      <c r="AY125" s="16" t="s">
        <v>127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6" t="s">
        <v>133</v>
      </c>
      <c r="BK125" s="226">
        <f>ROUND(I125*H125,2)</f>
        <v>0</v>
      </c>
      <c r="BL125" s="16" t="s">
        <v>210</v>
      </c>
      <c r="BM125" s="225" t="s">
        <v>253</v>
      </c>
    </row>
    <row r="126" s="13" customFormat="1">
      <c r="A126" s="13"/>
      <c r="B126" s="232"/>
      <c r="C126" s="233"/>
      <c r="D126" s="234" t="s">
        <v>137</v>
      </c>
      <c r="E126" s="235" t="s">
        <v>19</v>
      </c>
      <c r="F126" s="236" t="s">
        <v>254</v>
      </c>
      <c r="G126" s="233"/>
      <c r="H126" s="235" t="s">
        <v>19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137</v>
      </c>
      <c r="AU126" s="242" t="s">
        <v>82</v>
      </c>
      <c r="AV126" s="13" t="s">
        <v>79</v>
      </c>
      <c r="AW126" s="13" t="s">
        <v>34</v>
      </c>
      <c r="AX126" s="13" t="s">
        <v>72</v>
      </c>
      <c r="AY126" s="242" t="s">
        <v>127</v>
      </c>
    </row>
    <row r="127" s="13" customFormat="1">
      <c r="A127" s="13"/>
      <c r="B127" s="232"/>
      <c r="C127" s="233"/>
      <c r="D127" s="234" t="s">
        <v>137</v>
      </c>
      <c r="E127" s="235" t="s">
        <v>19</v>
      </c>
      <c r="F127" s="236" t="s">
        <v>255</v>
      </c>
      <c r="G127" s="233"/>
      <c r="H127" s="235" t="s">
        <v>19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137</v>
      </c>
      <c r="AU127" s="242" t="s">
        <v>82</v>
      </c>
      <c r="AV127" s="13" t="s">
        <v>79</v>
      </c>
      <c r="AW127" s="13" t="s">
        <v>34</v>
      </c>
      <c r="AX127" s="13" t="s">
        <v>72</v>
      </c>
      <c r="AY127" s="242" t="s">
        <v>127</v>
      </c>
    </row>
    <row r="128" s="14" customFormat="1">
      <c r="A128" s="14"/>
      <c r="B128" s="243"/>
      <c r="C128" s="244"/>
      <c r="D128" s="234" t="s">
        <v>137</v>
      </c>
      <c r="E128" s="245" t="s">
        <v>19</v>
      </c>
      <c r="F128" s="246" t="s">
        <v>79</v>
      </c>
      <c r="G128" s="244"/>
      <c r="H128" s="247">
        <v>1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137</v>
      </c>
      <c r="AU128" s="253" t="s">
        <v>82</v>
      </c>
      <c r="AV128" s="14" t="s">
        <v>82</v>
      </c>
      <c r="AW128" s="14" t="s">
        <v>34</v>
      </c>
      <c r="AX128" s="14" t="s">
        <v>79</v>
      </c>
      <c r="AY128" s="253" t="s">
        <v>127</v>
      </c>
    </row>
    <row r="129" s="12" customFormat="1" ht="22.8" customHeight="1">
      <c r="A129" s="12"/>
      <c r="B129" s="197"/>
      <c r="C129" s="198"/>
      <c r="D129" s="199" t="s">
        <v>71</v>
      </c>
      <c r="E129" s="211" t="s">
        <v>256</v>
      </c>
      <c r="F129" s="211" t="s">
        <v>257</v>
      </c>
      <c r="G129" s="198"/>
      <c r="H129" s="198"/>
      <c r="I129" s="201"/>
      <c r="J129" s="212">
        <f>BK129</f>
        <v>0</v>
      </c>
      <c r="K129" s="198"/>
      <c r="L129" s="203"/>
      <c r="M129" s="204"/>
      <c r="N129" s="205"/>
      <c r="O129" s="205"/>
      <c r="P129" s="206">
        <f>SUM(P130:P138)</f>
        <v>0</v>
      </c>
      <c r="Q129" s="205"/>
      <c r="R129" s="206">
        <f>SUM(R130:R138)</f>
        <v>0</v>
      </c>
      <c r="S129" s="205"/>
      <c r="T129" s="207">
        <f>SUM(T130:T138)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8" t="s">
        <v>133</v>
      </c>
      <c r="AT129" s="209" t="s">
        <v>71</v>
      </c>
      <c r="AU129" s="209" t="s">
        <v>79</v>
      </c>
      <c r="AY129" s="208" t="s">
        <v>127</v>
      </c>
      <c r="BK129" s="210">
        <f>SUM(BK130:BK138)</f>
        <v>0</v>
      </c>
    </row>
    <row r="130" s="2" customFormat="1" ht="24.15" customHeight="1">
      <c r="A130" s="37"/>
      <c r="B130" s="38"/>
      <c r="C130" s="213" t="s">
        <v>183</v>
      </c>
      <c r="D130" s="213" t="s">
        <v>129</v>
      </c>
      <c r="E130" s="214" t="s">
        <v>258</v>
      </c>
      <c r="F130" s="215" t="s">
        <v>259</v>
      </c>
      <c r="G130" s="216" t="s">
        <v>260</v>
      </c>
      <c r="H130" s="217">
        <v>1</v>
      </c>
      <c r="I130" s="218"/>
      <c r="J130" s="219">
        <f>ROUND(I130*H130,2)</f>
        <v>0</v>
      </c>
      <c r="K130" s="220"/>
      <c r="L130" s="43"/>
      <c r="M130" s="221" t="s">
        <v>19</v>
      </c>
      <c r="N130" s="222" t="s">
        <v>45</v>
      </c>
      <c r="O130" s="84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5" t="s">
        <v>210</v>
      </c>
      <c r="AT130" s="225" t="s">
        <v>129</v>
      </c>
      <c r="AU130" s="225" t="s">
        <v>82</v>
      </c>
      <c r="AY130" s="16" t="s">
        <v>127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6" t="s">
        <v>133</v>
      </c>
      <c r="BK130" s="226">
        <f>ROUND(I130*H130,2)</f>
        <v>0</v>
      </c>
      <c r="BL130" s="16" t="s">
        <v>210</v>
      </c>
      <c r="BM130" s="225" t="s">
        <v>261</v>
      </c>
    </row>
    <row r="131" s="13" customFormat="1">
      <c r="A131" s="13"/>
      <c r="B131" s="232"/>
      <c r="C131" s="233"/>
      <c r="D131" s="234" t="s">
        <v>137</v>
      </c>
      <c r="E131" s="235" t="s">
        <v>19</v>
      </c>
      <c r="F131" s="236" t="s">
        <v>262</v>
      </c>
      <c r="G131" s="233"/>
      <c r="H131" s="235" t="s">
        <v>19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137</v>
      </c>
      <c r="AU131" s="242" t="s">
        <v>82</v>
      </c>
      <c r="AV131" s="13" t="s">
        <v>79</v>
      </c>
      <c r="AW131" s="13" t="s">
        <v>34</v>
      </c>
      <c r="AX131" s="13" t="s">
        <v>72</v>
      </c>
      <c r="AY131" s="242" t="s">
        <v>127</v>
      </c>
    </row>
    <row r="132" s="13" customFormat="1">
      <c r="A132" s="13"/>
      <c r="B132" s="232"/>
      <c r="C132" s="233"/>
      <c r="D132" s="234" t="s">
        <v>137</v>
      </c>
      <c r="E132" s="235" t="s">
        <v>19</v>
      </c>
      <c r="F132" s="236" t="s">
        <v>263</v>
      </c>
      <c r="G132" s="233"/>
      <c r="H132" s="235" t="s">
        <v>19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137</v>
      </c>
      <c r="AU132" s="242" t="s">
        <v>82</v>
      </c>
      <c r="AV132" s="13" t="s">
        <v>79</v>
      </c>
      <c r="AW132" s="13" t="s">
        <v>34</v>
      </c>
      <c r="AX132" s="13" t="s">
        <v>72</v>
      </c>
      <c r="AY132" s="242" t="s">
        <v>127</v>
      </c>
    </row>
    <row r="133" s="13" customFormat="1">
      <c r="A133" s="13"/>
      <c r="B133" s="232"/>
      <c r="C133" s="233"/>
      <c r="D133" s="234" t="s">
        <v>137</v>
      </c>
      <c r="E133" s="235" t="s">
        <v>19</v>
      </c>
      <c r="F133" s="236" t="s">
        <v>264</v>
      </c>
      <c r="G133" s="233"/>
      <c r="H133" s="235" t="s">
        <v>19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137</v>
      </c>
      <c r="AU133" s="242" t="s">
        <v>82</v>
      </c>
      <c r="AV133" s="13" t="s">
        <v>79</v>
      </c>
      <c r="AW133" s="13" t="s">
        <v>34</v>
      </c>
      <c r="AX133" s="13" t="s">
        <v>72</v>
      </c>
      <c r="AY133" s="242" t="s">
        <v>127</v>
      </c>
    </row>
    <row r="134" s="13" customFormat="1">
      <c r="A134" s="13"/>
      <c r="B134" s="232"/>
      <c r="C134" s="233"/>
      <c r="D134" s="234" t="s">
        <v>137</v>
      </c>
      <c r="E134" s="235" t="s">
        <v>19</v>
      </c>
      <c r="F134" s="236" t="s">
        <v>265</v>
      </c>
      <c r="G134" s="233"/>
      <c r="H134" s="235" t="s">
        <v>19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137</v>
      </c>
      <c r="AU134" s="242" t="s">
        <v>82</v>
      </c>
      <c r="AV134" s="13" t="s">
        <v>79</v>
      </c>
      <c r="AW134" s="13" t="s">
        <v>34</v>
      </c>
      <c r="AX134" s="13" t="s">
        <v>72</v>
      </c>
      <c r="AY134" s="242" t="s">
        <v>127</v>
      </c>
    </row>
    <row r="135" s="13" customFormat="1">
      <c r="A135" s="13"/>
      <c r="B135" s="232"/>
      <c r="C135" s="233"/>
      <c r="D135" s="234" t="s">
        <v>137</v>
      </c>
      <c r="E135" s="235" t="s">
        <v>19</v>
      </c>
      <c r="F135" s="236" t="s">
        <v>266</v>
      </c>
      <c r="G135" s="233"/>
      <c r="H135" s="235" t="s">
        <v>19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137</v>
      </c>
      <c r="AU135" s="242" t="s">
        <v>82</v>
      </c>
      <c r="AV135" s="13" t="s">
        <v>79</v>
      </c>
      <c r="AW135" s="13" t="s">
        <v>34</v>
      </c>
      <c r="AX135" s="13" t="s">
        <v>72</v>
      </c>
      <c r="AY135" s="242" t="s">
        <v>127</v>
      </c>
    </row>
    <row r="136" s="13" customFormat="1">
      <c r="A136" s="13"/>
      <c r="B136" s="232"/>
      <c r="C136" s="233"/>
      <c r="D136" s="234" t="s">
        <v>137</v>
      </c>
      <c r="E136" s="235" t="s">
        <v>19</v>
      </c>
      <c r="F136" s="236" t="s">
        <v>267</v>
      </c>
      <c r="G136" s="233"/>
      <c r="H136" s="235" t="s">
        <v>19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137</v>
      </c>
      <c r="AU136" s="242" t="s">
        <v>82</v>
      </c>
      <c r="AV136" s="13" t="s">
        <v>79</v>
      </c>
      <c r="AW136" s="13" t="s">
        <v>34</v>
      </c>
      <c r="AX136" s="13" t="s">
        <v>72</v>
      </c>
      <c r="AY136" s="242" t="s">
        <v>127</v>
      </c>
    </row>
    <row r="137" s="13" customFormat="1">
      <c r="A137" s="13"/>
      <c r="B137" s="232"/>
      <c r="C137" s="233"/>
      <c r="D137" s="234" t="s">
        <v>137</v>
      </c>
      <c r="E137" s="235" t="s">
        <v>19</v>
      </c>
      <c r="F137" s="236" t="s">
        <v>268</v>
      </c>
      <c r="G137" s="233"/>
      <c r="H137" s="235" t="s">
        <v>19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137</v>
      </c>
      <c r="AU137" s="242" t="s">
        <v>82</v>
      </c>
      <c r="AV137" s="13" t="s">
        <v>79</v>
      </c>
      <c r="AW137" s="13" t="s">
        <v>34</v>
      </c>
      <c r="AX137" s="13" t="s">
        <v>72</v>
      </c>
      <c r="AY137" s="242" t="s">
        <v>127</v>
      </c>
    </row>
    <row r="138" s="14" customFormat="1">
      <c r="A138" s="14"/>
      <c r="B138" s="243"/>
      <c r="C138" s="244"/>
      <c r="D138" s="234" t="s">
        <v>137</v>
      </c>
      <c r="E138" s="245" t="s">
        <v>19</v>
      </c>
      <c r="F138" s="246" t="s">
        <v>79</v>
      </c>
      <c r="G138" s="244"/>
      <c r="H138" s="247">
        <v>1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137</v>
      </c>
      <c r="AU138" s="253" t="s">
        <v>82</v>
      </c>
      <c r="AV138" s="14" t="s">
        <v>82</v>
      </c>
      <c r="AW138" s="14" t="s">
        <v>34</v>
      </c>
      <c r="AX138" s="14" t="s">
        <v>79</v>
      </c>
      <c r="AY138" s="253" t="s">
        <v>127</v>
      </c>
    </row>
    <row r="139" s="12" customFormat="1" ht="22.8" customHeight="1">
      <c r="A139" s="12"/>
      <c r="B139" s="197"/>
      <c r="C139" s="198"/>
      <c r="D139" s="199" t="s">
        <v>71</v>
      </c>
      <c r="E139" s="211" t="s">
        <v>269</v>
      </c>
      <c r="F139" s="211" t="s">
        <v>270</v>
      </c>
      <c r="G139" s="198"/>
      <c r="H139" s="198"/>
      <c r="I139" s="201"/>
      <c r="J139" s="212">
        <f>BK139</f>
        <v>0</v>
      </c>
      <c r="K139" s="198"/>
      <c r="L139" s="203"/>
      <c r="M139" s="204"/>
      <c r="N139" s="205"/>
      <c r="O139" s="205"/>
      <c r="P139" s="206">
        <f>SUM(P140:P173)</f>
        <v>0</v>
      </c>
      <c r="Q139" s="205"/>
      <c r="R139" s="206">
        <f>SUM(R140:R173)</f>
        <v>0</v>
      </c>
      <c r="S139" s="205"/>
      <c r="T139" s="207">
        <f>SUM(T140:T173)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8" t="s">
        <v>133</v>
      </c>
      <c r="AT139" s="209" t="s">
        <v>71</v>
      </c>
      <c r="AU139" s="209" t="s">
        <v>79</v>
      </c>
      <c r="AY139" s="208" t="s">
        <v>127</v>
      </c>
      <c r="BK139" s="210">
        <f>SUM(BK140:BK173)</f>
        <v>0</v>
      </c>
    </row>
    <row r="140" s="2" customFormat="1" ht="49.05" customHeight="1">
      <c r="A140" s="37"/>
      <c r="B140" s="38"/>
      <c r="C140" s="213" t="s">
        <v>173</v>
      </c>
      <c r="D140" s="213" t="s">
        <v>129</v>
      </c>
      <c r="E140" s="214" t="s">
        <v>271</v>
      </c>
      <c r="F140" s="215" t="s">
        <v>272</v>
      </c>
      <c r="G140" s="216" t="s">
        <v>209</v>
      </c>
      <c r="H140" s="217">
        <v>1</v>
      </c>
      <c r="I140" s="218"/>
      <c r="J140" s="219">
        <f>ROUND(I140*H140,2)</f>
        <v>0</v>
      </c>
      <c r="K140" s="220"/>
      <c r="L140" s="43"/>
      <c r="M140" s="221" t="s">
        <v>19</v>
      </c>
      <c r="N140" s="222" t="s">
        <v>45</v>
      </c>
      <c r="O140" s="84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5" t="s">
        <v>246</v>
      </c>
      <c r="AT140" s="225" t="s">
        <v>129</v>
      </c>
      <c r="AU140" s="225" t="s">
        <v>82</v>
      </c>
      <c r="AY140" s="16" t="s">
        <v>127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6" t="s">
        <v>133</v>
      </c>
      <c r="BK140" s="226">
        <f>ROUND(I140*H140,2)</f>
        <v>0</v>
      </c>
      <c r="BL140" s="16" t="s">
        <v>246</v>
      </c>
      <c r="BM140" s="225" t="s">
        <v>273</v>
      </c>
    </row>
    <row r="141" s="13" customFormat="1">
      <c r="A141" s="13"/>
      <c r="B141" s="232"/>
      <c r="C141" s="233"/>
      <c r="D141" s="234" t="s">
        <v>137</v>
      </c>
      <c r="E141" s="235" t="s">
        <v>19</v>
      </c>
      <c r="F141" s="236" t="s">
        <v>159</v>
      </c>
      <c r="G141" s="233"/>
      <c r="H141" s="235" t="s">
        <v>19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137</v>
      </c>
      <c r="AU141" s="242" t="s">
        <v>82</v>
      </c>
      <c r="AV141" s="13" t="s">
        <v>79</v>
      </c>
      <c r="AW141" s="13" t="s">
        <v>34</v>
      </c>
      <c r="AX141" s="13" t="s">
        <v>72</v>
      </c>
      <c r="AY141" s="242" t="s">
        <v>127</v>
      </c>
    </row>
    <row r="142" s="14" customFormat="1">
      <c r="A142" s="14"/>
      <c r="B142" s="243"/>
      <c r="C142" s="244"/>
      <c r="D142" s="234" t="s">
        <v>137</v>
      </c>
      <c r="E142" s="245" t="s">
        <v>19</v>
      </c>
      <c r="F142" s="246" t="s">
        <v>79</v>
      </c>
      <c r="G142" s="244"/>
      <c r="H142" s="247">
        <v>1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137</v>
      </c>
      <c r="AU142" s="253" t="s">
        <v>82</v>
      </c>
      <c r="AV142" s="14" t="s">
        <v>82</v>
      </c>
      <c r="AW142" s="14" t="s">
        <v>34</v>
      </c>
      <c r="AX142" s="14" t="s">
        <v>79</v>
      </c>
      <c r="AY142" s="253" t="s">
        <v>127</v>
      </c>
    </row>
    <row r="143" s="2" customFormat="1" ht="49.05" customHeight="1">
      <c r="A143" s="37"/>
      <c r="B143" s="38"/>
      <c r="C143" s="213" t="s">
        <v>274</v>
      </c>
      <c r="D143" s="213" t="s">
        <v>129</v>
      </c>
      <c r="E143" s="214" t="s">
        <v>275</v>
      </c>
      <c r="F143" s="215" t="s">
        <v>276</v>
      </c>
      <c r="G143" s="216" t="s">
        <v>209</v>
      </c>
      <c r="H143" s="217">
        <v>1</v>
      </c>
      <c r="I143" s="218"/>
      <c r="J143" s="219">
        <f>ROUND(I143*H143,2)</f>
        <v>0</v>
      </c>
      <c r="K143" s="220"/>
      <c r="L143" s="43"/>
      <c r="M143" s="221" t="s">
        <v>19</v>
      </c>
      <c r="N143" s="222" t="s">
        <v>45</v>
      </c>
      <c r="O143" s="84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5" t="s">
        <v>246</v>
      </c>
      <c r="AT143" s="225" t="s">
        <v>129</v>
      </c>
      <c r="AU143" s="225" t="s">
        <v>82</v>
      </c>
      <c r="AY143" s="16" t="s">
        <v>127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6" t="s">
        <v>133</v>
      </c>
      <c r="BK143" s="226">
        <f>ROUND(I143*H143,2)</f>
        <v>0</v>
      </c>
      <c r="BL143" s="16" t="s">
        <v>246</v>
      </c>
      <c r="BM143" s="225" t="s">
        <v>277</v>
      </c>
    </row>
    <row r="144" s="13" customFormat="1">
      <c r="A144" s="13"/>
      <c r="B144" s="232"/>
      <c r="C144" s="233"/>
      <c r="D144" s="234" t="s">
        <v>137</v>
      </c>
      <c r="E144" s="235" t="s">
        <v>19</v>
      </c>
      <c r="F144" s="236" t="s">
        <v>159</v>
      </c>
      <c r="G144" s="233"/>
      <c r="H144" s="235" t="s">
        <v>19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137</v>
      </c>
      <c r="AU144" s="242" t="s">
        <v>82</v>
      </c>
      <c r="AV144" s="13" t="s">
        <v>79</v>
      </c>
      <c r="AW144" s="13" t="s">
        <v>34</v>
      </c>
      <c r="AX144" s="13" t="s">
        <v>72</v>
      </c>
      <c r="AY144" s="242" t="s">
        <v>127</v>
      </c>
    </row>
    <row r="145" s="14" customFormat="1">
      <c r="A145" s="14"/>
      <c r="B145" s="243"/>
      <c r="C145" s="244"/>
      <c r="D145" s="234" t="s">
        <v>137</v>
      </c>
      <c r="E145" s="245" t="s">
        <v>19</v>
      </c>
      <c r="F145" s="246" t="s">
        <v>79</v>
      </c>
      <c r="G145" s="244"/>
      <c r="H145" s="247">
        <v>1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137</v>
      </c>
      <c r="AU145" s="253" t="s">
        <v>82</v>
      </c>
      <c r="AV145" s="14" t="s">
        <v>82</v>
      </c>
      <c r="AW145" s="14" t="s">
        <v>34</v>
      </c>
      <c r="AX145" s="14" t="s">
        <v>79</v>
      </c>
      <c r="AY145" s="253" t="s">
        <v>127</v>
      </c>
    </row>
    <row r="146" s="2" customFormat="1" ht="37.8" customHeight="1">
      <c r="A146" s="37"/>
      <c r="B146" s="38"/>
      <c r="C146" s="213" t="s">
        <v>278</v>
      </c>
      <c r="D146" s="213" t="s">
        <v>129</v>
      </c>
      <c r="E146" s="214" t="s">
        <v>279</v>
      </c>
      <c r="F146" s="215" t="s">
        <v>280</v>
      </c>
      <c r="G146" s="216" t="s">
        <v>209</v>
      </c>
      <c r="H146" s="217">
        <v>1</v>
      </c>
      <c r="I146" s="218"/>
      <c r="J146" s="219">
        <f>ROUND(I146*H146,2)</f>
        <v>0</v>
      </c>
      <c r="K146" s="220"/>
      <c r="L146" s="43"/>
      <c r="M146" s="221" t="s">
        <v>19</v>
      </c>
      <c r="N146" s="222" t="s">
        <v>45</v>
      </c>
      <c r="O146" s="84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5" t="s">
        <v>246</v>
      </c>
      <c r="AT146" s="225" t="s">
        <v>129</v>
      </c>
      <c r="AU146" s="225" t="s">
        <v>82</v>
      </c>
      <c r="AY146" s="16" t="s">
        <v>127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6" t="s">
        <v>133</v>
      </c>
      <c r="BK146" s="226">
        <f>ROUND(I146*H146,2)</f>
        <v>0</v>
      </c>
      <c r="BL146" s="16" t="s">
        <v>246</v>
      </c>
      <c r="BM146" s="225" t="s">
        <v>281</v>
      </c>
    </row>
    <row r="147" s="2" customFormat="1" ht="24.15" customHeight="1">
      <c r="A147" s="37"/>
      <c r="B147" s="38"/>
      <c r="C147" s="213" t="s">
        <v>8</v>
      </c>
      <c r="D147" s="213" t="s">
        <v>129</v>
      </c>
      <c r="E147" s="214" t="s">
        <v>282</v>
      </c>
      <c r="F147" s="215" t="s">
        <v>283</v>
      </c>
      <c r="G147" s="216" t="s">
        <v>209</v>
      </c>
      <c r="H147" s="217">
        <v>1</v>
      </c>
      <c r="I147" s="218"/>
      <c r="J147" s="219">
        <f>ROUND(I147*H147,2)</f>
        <v>0</v>
      </c>
      <c r="K147" s="220"/>
      <c r="L147" s="43"/>
      <c r="M147" s="221" t="s">
        <v>19</v>
      </c>
      <c r="N147" s="222" t="s">
        <v>45</v>
      </c>
      <c r="O147" s="84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5" t="s">
        <v>246</v>
      </c>
      <c r="AT147" s="225" t="s">
        <v>129</v>
      </c>
      <c r="AU147" s="225" t="s">
        <v>82</v>
      </c>
      <c r="AY147" s="16" t="s">
        <v>127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6" t="s">
        <v>133</v>
      </c>
      <c r="BK147" s="226">
        <f>ROUND(I147*H147,2)</f>
        <v>0</v>
      </c>
      <c r="BL147" s="16" t="s">
        <v>246</v>
      </c>
      <c r="BM147" s="225" t="s">
        <v>284</v>
      </c>
    </row>
    <row r="148" s="13" customFormat="1">
      <c r="A148" s="13"/>
      <c r="B148" s="232"/>
      <c r="C148" s="233"/>
      <c r="D148" s="234" t="s">
        <v>137</v>
      </c>
      <c r="E148" s="235" t="s">
        <v>19</v>
      </c>
      <c r="F148" s="236" t="s">
        <v>159</v>
      </c>
      <c r="G148" s="233"/>
      <c r="H148" s="235" t="s">
        <v>19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137</v>
      </c>
      <c r="AU148" s="242" t="s">
        <v>82</v>
      </c>
      <c r="AV148" s="13" t="s">
        <v>79</v>
      </c>
      <c r="AW148" s="13" t="s">
        <v>34</v>
      </c>
      <c r="AX148" s="13" t="s">
        <v>72</v>
      </c>
      <c r="AY148" s="242" t="s">
        <v>127</v>
      </c>
    </row>
    <row r="149" s="13" customFormat="1">
      <c r="A149" s="13"/>
      <c r="B149" s="232"/>
      <c r="C149" s="233"/>
      <c r="D149" s="234" t="s">
        <v>137</v>
      </c>
      <c r="E149" s="235" t="s">
        <v>19</v>
      </c>
      <c r="F149" s="236" t="s">
        <v>285</v>
      </c>
      <c r="G149" s="233"/>
      <c r="H149" s="235" t="s">
        <v>19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137</v>
      </c>
      <c r="AU149" s="242" t="s">
        <v>82</v>
      </c>
      <c r="AV149" s="13" t="s">
        <v>79</v>
      </c>
      <c r="AW149" s="13" t="s">
        <v>34</v>
      </c>
      <c r="AX149" s="13" t="s">
        <v>72</v>
      </c>
      <c r="AY149" s="242" t="s">
        <v>127</v>
      </c>
    </row>
    <row r="150" s="13" customFormat="1">
      <c r="A150" s="13"/>
      <c r="B150" s="232"/>
      <c r="C150" s="233"/>
      <c r="D150" s="234" t="s">
        <v>137</v>
      </c>
      <c r="E150" s="235" t="s">
        <v>19</v>
      </c>
      <c r="F150" s="236" t="s">
        <v>286</v>
      </c>
      <c r="G150" s="233"/>
      <c r="H150" s="235" t="s">
        <v>19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137</v>
      </c>
      <c r="AU150" s="242" t="s">
        <v>82</v>
      </c>
      <c r="AV150" s="13" t="s">
        <v>79</v>
      </c>
      <c r="AW150" s="13" t="s">
        <v>34</v>
      </c>
      <c r="AX150" s="13" t="s">
        <v>72</v>
      </c>
      <c r="AY150" s="242" t="s">
        <v>127</v>
      </c>
    </row>
    <row r="151" s="13" customFormat="1">
      <c r="A151" s="13"/>
      <c r="B151" s="232"/>
      <c r="C151" s="233"/>
      <c r="D151" s="234" t="s">
        <v>137</v>
      </c>
      <c r="E151" s="235" t="s">
        <v>19</v>
      </c>
      <c r="F151" s="236" t="s">
        <v>287</v>
      </c>
      <c r="G151" s="233"/>
      <c r="H151" s="235" t="s">
        <v>19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137</v>
      </c>
      <c r="AU151" s="242" t="s">
        <v>82</v>
      </c>
      <c r="AV151" s="13" t="s">
        <v>79</v>
      </c>
      <c r="AW151" s="13" t="s">
        <v>34</v>
      </c>
      <c r="AX151" s="13" t="s">
        <v>72</v>
      </c>
      <c r="AY151" s="242" t="s">
        <v>127</v>
      </c>
    </row>
    <row r="152" s="13" customFormat="1">
      <c r="A152" s="13"/>
      <c r="B152" s="232"/>
      <c r="C152" s="233"/>
      <c r="D152" s="234" t="s">
        <v>137</v>
      </c>
      <c r="E152" s="235" t="s">
        <v>19</v>
      </c>
      <c r="F152" s="236" t="s">
        <v>288</v>
      </c>
      <c r="G152" s="233"/>
      <c r="H152" s="235" t="s">
        <v>19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137</v>
      </c>
      <c r="AU152" s="242" t="s">
        <v>82</v>
      </c>
      <c r="AV152" s="13" t="s">
        <v>79</v>
      </c>
      <c r="AW152" s="13" t="s">
        <v>34</v>
      </c>
      <c r="AX152" s="13" t="s">
        <v>72</v>
      </c>
      <c r="AY152" s="242" t="s">
        <v>127</v>
      </c>
    </row>
    <row r="153" s="13" customFormat="1">
      <c r="A153" s="13"/>
      <c r="B153" s="232"/>
      <c r="C153" s="233"/>
      <c r="D153" s="234" t="s">
        <v>137</v>
      </c>
      <c r="E153" s="235" t="s">
        <v>19</v>
      </c>
      <c r="F153" s="236" t="s">
        <v>289</v>
      </c>
      <c r="G153" s="233"/>
      <c r="H153" s="235" t="s">
        <v>19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137</v>
      </c>
      <c r="AU153" s="242" t="s">
        <v>82</v>
      </c>
      <c r="AV153" s="13" t="s">
        <v>79</v>
      </c>
      <c r="AW153" s="13" t="s">
        <v>34</v>
      </c>
      <c r="AX153" s="13" t="s">
        <v>72</v>
      </c>
      <c r="AY153" s="242" t="s">
        <v>127</v>
      </c>
    </row>
    <row r="154" s="13" customFormat="1">
      <c r="A154" s="13"/>
      <c r="B154" s="232"/>
      <c r="C154" s="233"/>
      <c r="D154" s="234" t="s">
        <v>137</v>
      </c>
      <c r="E154" s="235" t="s">
        <v>19</v>
      </c>
      <c r="F154" s="236" t="s">
        <v>290</v>
      </c>
      <c r="G154" s="233"/>
      <c r="H154" s="235" t="s">
        <v>19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137</v>
      </c>
      <c r="AU154" s="242" t="s">
        <v>82</v>
      </c>
      <c r="AV154" s="13" t="s">
        <v>79</v>
      </c>
      <c r="AW154" s="13" t="s">
        <v>34</v>
      </c>
      <c r="AX154" s="13" t="s">
        <v>72</v>
      </c>
      <c r="AY154" s="242" t="s">
        <v>127</v>
      </c>
    </row>
    <row r="155" s="13" customFormat="1">
      <c r="A155" s="13"/>
      <c r="B155" s="232"/>
      <c r="C155" s="233"/>
      <c r="D155" s="234" t="s">
        <v>137</v>
      </c>
      <c r="E155" s="235" t="s">
        <v>19</v>
      </c>
      <c r="F155" s="236" t="s">
        <v>291</v>
      </c>
      <c r="G155" s="233"/>
      <c r="H155" s="235" t="s">
        <v>19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137</v>
      </c>
      <c r="AU155" s="242" t="s">
        <v>82</v>
      </c>
      <c r="AV155" s="13" t="s">
        <v>79</v>
      </c>
      <c r="AW155" s="13" t="s">
        <v>34</v>
      </c>
      <c r="AX155" s="13" t="s">
        <v>72</v>
      </c>
      <c r="AY155" s="242" t="s">
        <v>127</v>
      </c>
    </row>
    <row r="156" s="13" customFormat="1">
      <c r="A156" s="13"/>
      <c r="B156" s="232"/>
      <c r="C156" s="233"/>
      <c r="D156" s="234" t="s">
        <v>137</v>
      </c>
      <c r="E156" s="235" t="s">
        <v>19</v>
      </c>
      <c r="F156" s="236" t="s">
        <v>292</v>
      </c>
      <c r="G156" s="233"/>
      <c r="H156" s="235" t="s">
        <v>19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137</v>
      </c>
      <c r="AU156" s="242" t="s">
        <v>82</v>
      </c>
      <c r="AV156" s="13" t="s">
        <v>79</v>
      </c>
      <c r="AW156" s="13" t="s">
        <v>34</v>
      </c>
      <c r="AX156" s="13" t="s">
        <v>72</v>
      </c>
      <c r="AY156" s="242" t="s">
        <v>127</v>
      </c>
    </row>
    <row r="157" s="13" customFormat="1">
      <c r="A157" s="13"/>
      <c r="B157" s="232"/>
      <c r="C157" s="233"/>
      <c r="D157" s="234" t="s">
        <v>137</v>
      </c>
      <c r="E157" s="235" t="s">
        <v>19</v>
      </c>
      <c r="F157" s="236" t="s">
        <v>293</v>
      </c>
      <c r="G157" s="233"/>
      <c r="H157" s="235" t="s">
        <v>19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137</v>
      </c>
      <c r="AU157" s="242" t="s">
        <v>82</v>
      </c>
      <c r="AV157" s="13" t="s">
        <v>79</v>
      </c>
      <c r="AW157" s="13" t="s">
        <v>34</v>
      </c>
      <c r="AX157" s="13" t="s">
        <v>72</v>
      </c>
      <c r="AY157" s="242" t="s">
        <v>127</v>
      </c>
    </row>
    <row r="158" s="14" customFormat="1">
      <c r="A158" s="14"/>
      <c r="B158" s="243"/>
      <c r="C158" s="244"/>
      <c r="D158" s="234" t="s">
        <v>137</v>
      </c>
      <c r="E158" s="245" t="s">
        <v>19</v>
      </c>
      <c r="F158" s="246" t="s">
        <v>79</v>
      </c>
      <c r="G158" s="244"/>
      <c r="H158" s="247">
        <v>1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137</v>
      </c>
      <c r="AU158" s="253" t="s">
        <v>82</v>
      </c>
      <c r="AV158" s="14" t="s">
        <v>82</v>
      </c>
      <c r="AW158" s="14" t="s">
        <v>34</v>
      </c>
      <c r="AX158" s="14" t="s">
        <v>79</v>
      </c>
      <c r="AY158" s="253" t="s">
        <v>127</v>
      </c>
    </row>
    <row r="159" s="2" customFormat="1" ht="16.5" customHeight="1">
      <c r="A159" s="37"/>
      <c r="B159" s="38"/>
      <c r="C159" s="213" t="s">
        <v>294</v>
      </c>
      <c r="D159" s="213" t="s">
        <v>129</v>
      </c>
      <c r="E159" s="214" t="s">
        <v>295</v>
      </c>
      <c r="F159" s="215" t="s">
        <v>296</v>
      </c>
      <c r="G159" s="216" t="s">
        <v>209</v>
      </c>
      <c r="H159" s="217">
        <v>1</v>
      </c>
      <c r="I159" s="218"/>
      <c r="J159" s="219">
        <f>ROUND(I159*H159,2)</f>
        <v>0</v>
      </c>
      <c r="K159" s="220"/>
      <c r="L159" s="43"/>
      <c r="M159" s="221" t="s">
        <v>19</v>
      </c>
      <c r="N159" s="222" t="s">
        <v>45</v>
      </c>
      <c r="O159" s="84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5" t="s">
        <v>246</v>
      </c>
      <c r="AT159" s="225" t="s">
        <v>129</v>
      </c>
      <c r="AU159" s="225" t="s">
        <v>82</v>
      </c>
      <c r="AY159" s="16" t="s">
        <v>127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6" t="s">
        <v>133</v>
      </c>
      <c r="BK159" s="226">
        <f>ROUND(I159*H159,2)</f>
        <v>0</v>
      </c>
      <c r="BL159" s="16" t="s">
        <v>246</v>
      </c>
      <c r="BM159" s="225" t="s">
        <v>297</v>
      </c>
    </row>
    <row r="160" s="13" customFormat="1">
      <c r="A160" s="13"/>
      <c r="B160" s="232"/>
      <c r="C160" s="233"/>
      <c r="D160" s="234" t="s">
        <v>137</v>
      </c>
      <c r="E160" s="235" t="s">
        <v>19</v>
      </c>
      <c r="F160" s="236" t="s">
        <v>298</v>
      </c>
      <c r="G160" s="233"/>
      <c r="H160" s="235" t="s">
        <v>19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137</v>
      </c>
      <c r="AU160" s="242" t="s">
        <v>82</v>
      </c>
      <c r="AV160" s="13" t="s">
        <v>79</v>
      </c>
      <c r="AW160" s="13" t="s">
        <v>34</v>
      </c>
      <c r="AX160" s="13" t="s">
        <v>72</v>
      </c>
      <c r="AY160" s="242" t="s">
        <v>127</v>
      </c>
    </row>
    <row r="161" s="13" customFormat="1">
      <c r="A161" s="13"/>
      <c r="B161" s="232"/>
      <c r="C161" s="233"/>
      <c r="D161" s="234" t="s">
        <v>137</v>
      </c>
      <c r="E161" s="235" t="s">
        <v>19</v>
      </c>
      <c r="F161" s="236" t="s">
        <v>299</v>
      </c>
      <c r="G161" s="233"/>
      <c r="H161" s="235" t="s">
        <v>19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137</v>
      </c>
      <c r="AU161" s="242" t="s">
        <v>82</v>
      </c>
      <c r="AV161" s="13" t="s">
        <v>79</v>
      </c>
      <c r="AW161" s="13" t="s">
        <v>34</v>
      </c>
      <c r="AX161" s="13" t="s">
        <v>72</v>
      </c>
      <c r="AY161" s="242" t="s">
        <v>127</v>
      </c>
    </row>
    <row r="162" s="13" customFormat="1">
      <c r="A162" s="13"/>
      <c r="B162" s="232"/>
      <c r="C162" s="233"/>
      <c r="D162" s="234" t="s">
        <v>137</v>
      </c>
      <c r="E162" s="235" t="s">
        <v>19</v>
      </c>
      <c r="F162" s="236" t="s">
        <v>300</v>
      </c>
      <c r="G162" s="233"/>
      <c r="H162" s="235" t="s">
        <v>19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137</v>
      </c>
      <c r="AU162" s="242" t="s">
        <v>82</v>
      </c>
      <c r="AV162" s="13" t="s">
        <v>79</v>
      </c>
      <c r="AW162" s="13" t="s">
        <v>34</v>
      </c>
      <c r="AX162" s="13" t="s">
        <v>72</v>
      </c>
      <c r="AY162" s="242" t="s">
        <v>127</v>
      </c>
    </row>
    <row r="163" s="14" customFormat="1">
      <c r="A163" s="14"/>
      <c r="B163" s="243"/>
      <c r="C163" s="244"/>
      <c r="D163" s="234" t="s">
        <v>137</v>
      </c>
      <c r="E163" s="245" t="s">
        <v>19</v>
      </c>
      <c r="F163" s="246" t="s">
        <v>79</v>
      </c>
      <c r="G163" s="244"/>
      <c r="H163" s="247">
        <v>1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137</v>
      </c>
      <c r="AU163" s="253" t="s">
        <v>82</v>
      </c>
      <c r="AV163" s="14" t="s">
        <v>82</v>
      </c>
      <c r="AW163" s="14" t="s">
        <v>34</v>
      </c>
      <c r="AX163" s="14" t="s">
        <v>79</v>
      </c>
      <c r="AY163" s="253" t="s">
        <v>127</v>
      </c>
    </row>
    <row r="164" s="2" customFormat="1" ht="24.15" customHeight="1">
      <c r="A164" s="37"/>
      <c r="B164" s="38"/>
      <c r="C164" s="213" t="s">
        <v>301</v>
      </c>
      <c r="D164" s="213" t="s">
        <v>129</v>
      </c>
      <c r="E164" s="214" t="s">
        <v>302</v>
      </c>
      <c r="F164" s="215" t="s">
        <v>303</v>
      </c>
      <c r="G164" s="216" t="s">
        <v>209</v>
      </c>
      <c r="H164" s="217">
        <v>1</v>
      </c>
      <c r="I164" s="218"/>
      <c r="J164" s="219">
        <f>ROUND(I164*H164,2)</f>
        <v>0</v>
      </c>
      <c r="K164" s="220"/>
      <c r="L164" s="43"/>
      <c r="M164" s="221" t="s">
        <v>19</v>
      </c>
      <c r="N164" s="222" t="s">
        <v>45</v>
      </c>
      <c r="O164" s="84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5" t="s">
        <v>246</v>
      </c>
      <c r="AT164" s="225" t="s">
        <v>129</v>
      </c>
      <c r="AU164" s="225" t="s">
        <v>82</v>
      </c>
      <c r="AY164" s="16" t="s">
        <v>127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6" t="s">
        <v>133</v>
      </c>
      <c r="BK164" s="226">
        <f>ROUND(I164*H164,2)</f>
        <v>0</v>
      </c>
      <c r="BL164" s="16" t="s">
        <v>246</v>
      </c>
      <c r="BM164" s="225" t="s">
        <v>304</v>
      </c>
    </row>
    <row r="165" s="2" customFormat="1">
      <c r="A165" s="37"/>
      <c r="B165" s="38"/>
      <c r="C165" s="39"/>
      <c r="D165" s="234" t="s">
        <v>149</v>
      </c>
      <c r="E165" s="39"/>
      <c r="F165" s="254" t="s">
        <v>305</v>
      </c>
      <c r="G165" s="39"/>
      <c r="H165" s="39"/>
      <c r="I165" s="229"/>
      <c r="J165" s="39"/>
      <c r="K165" s="39"/>
      <c r="L165" s="43"/>
      <c r="M165" s="230"/>
      <c r="N165" s="231"/>
      <c r="O165" s="84"/>
      <c r="P165" s="84"/>
      <c r="Q165" s="84"/>
      <c r="R165" s="84"/>
      <c r="S165" s="84"/>
      <c r="T165" s="85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149</v>
      </c>
      <c r="AU165" s="16" t="s">
        <v>82</v>
      </c>
    </row>
    <row r="166" s="13" customFormat="1">
      <c r="A166" s="13"/>
      <c r="B166" s="232"/>
      <c r="C166" s="233"/>
      <c r="D166" s="234" t="s">
        <v>137</v>
      </c>
      <c r="E166" s="235" t="s">
        <v>19</v>
      </c>
      <c r="F166" s="236" t="s">
        <v>306</v>
      </c>
      <c r="G166" s="233"/>
      <c r="H166" s="235" t="s">
        <v>19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137</v>
      </c>
      <c r="AU166" s="242" t="s">
        <v>82</v>
      </c>
      <c r="AV166" s="13" t="s">
        <v>79</v>
      </c>
      <c r="AW166" s="13" t="s">
        <v>34</v>
      </c>
      <c r="AX166" s="13" t="s">
        <v>72</v>
      </c>
      <c r="AY166" s="242" t="s">
        <v>127</v>
      </c>
    </row>
    <row r="167" s="14" customFormat="1">
      <c r="A167" s="14"/>
      <c r="B167" s="243"/>
      <c r="C167" s="244"/>
      <c r="D167" s="234" t="s">
        <v>137</v>
      </c>
      <c r="E167" s="245" t="s">
        <v>19</v>
      </c>
      <c r="F167" s="246" t="s">
        <v>79</v>
      </c>
      <c r="G167" s="244"/>
      <c r="H167" s="247">
        <v>1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137</v>
      </c>
      <c r="AU167" s="253" t="s">
        <v>82</v>
      </c>
      <c r="AV167" s="14" t="s">
        <v>82</v>
      </c>
      <c r="AW167" s="14" t="s">
        <v>34</v>
      </c>
      <c r="AX167" s="14" t="s">
        <v>79</v>
      </c>
      <c r="AY167" s="253" t="s">
        <v>127</v>
      </c>
    </row>
    <row r="168" s="2" customFormat="1" ht="33" customHeight="1">
      <c r="A168" s="37"/>
      <c r="B168" s="38"/>
      <c r="C168" s="213" t="s">
        <v>307</v>
      </c>
      <c r="D168" s="213" t="s">
        <v>129</v>
      </c>
      <c r="E168" s="214" t="s">
        <v>308</v>
      </c>
      <c r="F168" s="215" t="s">
        <v>309</v>
      </c>
      <c r="G168" s="216" t="s">
        <v>209</v>
      </c>
      <c r="H168" s="217">
        <v>1</v>
      </c>
      <c r="I168" s="218"/>
      <c r="J168" s="219">
        <f>ROUND(I168*H168,2)</f>
        <v>0</v>
      </c>
      <c r="K168" s="220"/>
      <c r="L168" s="43"/>
      <c r="M168" s="221" t="s">
        <v>19</v>
      </c>
      <c r="N168" s="222" t="s">
        <v>45</v>
      </c>
      <c r="O168" s="84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5" t="s">
        <v>246</v>
      </c>
      <c r="AT168" s="225" t="s">
        <v>129</v>
      </c>
      <c r="AU168" s="225" t="s">
        <v>82</v>
      </c>
      <c r="AY168" s="16" t="s">
        <v>127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6" t="s">
        <v>133</v>
      </c>
      <c r="BK168" s="226">
        <f>ROUND(I168*H168,2)</f>
        <v>0</v>
      </c>
      <c r="BL168" s="16" t="s">
        <v>246</v>
      </c>
      <c r="BM168" s="225" t="s">
        <v>310</v>
      </c>
    </row>
    <row r="169" s="13" customFormat="1">
      <c r="A169" s="13"/>
      <c r="B169" s="232"/>
      <c r="C169" s="233"/>
      <c r="D169" s="234" t="s">
        <v>137</v>
      </c>
      <c r="E169" s="235" t="s">
        <v>19</v>
      </c>
      <c r="F169" s="236" t="s">
        <v>311</v>
      </c>
      <c r="G169" s="233"/>
      <c r="H169" s="235" t="s">
        <v>19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137</v>
      </c>
      <c r="AU169" s="242" t="s">
        <v>82</v>
      </c>
      <c r="AV169" s="13" t="s">
        <v>79</v>
      </c>
      <c r="AW169" s="13" t="s">
        <v>34</v>
      </c>
      <c r="AX169" s="13" t="s">
        <v>72</v>
      </c>
      <c r="AY169" s="242" t="s">
        <v>127</v>
      </c>
    </row>
    <row r="170" s="13" customFormat="1">
      <c r="A170" s="13"/>
      <c r="B170" s="232"/>
      <c r="C170" s="233"/>
      <c r="D170" s="234" t="s">
        <v>137</v>
      </c>
      <c r="E170" s="235" t="s">
        <v>19</v>
      </c>
      <c r="F170" s="236" t="s">
        <v>312</v>
      </c>
      <c r="G170" s="233"/>
      <c r="H170" s="235" t="s">
        <v>19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137</v>
      </c>
      <c r="AU170" s="242" t="s">
        <v>82</v>
      </c>
      <c r="AV170" s="13" t="s">
        <v>79</v>
      </c>
      <c r="AW170" s="13" t="s">
        <v>34</v>
      </c>
      <c r="AX170" s="13" t="s">
        <v>72</v>
      </c>
      <c r="AY170" s="242" t="s">
        <v>127</v>
      </c>
    </row>
    <row r="171" s="14" customFormat="1">
      <c r="A171" s="14"/>
      <c r="B171" s="243"/>
      <c r="C171" s="244"/>
      <c r="D171" s="234" t="s">
        <v>137</v>
      </c>
      <c r="E171" s="245" t="s">
        <v>19</v>
      </c>
      <c r="F171" s="246" t="s">
        <v>79</v>
      </c>
      <c r="G171" s="244"/>
      <c r="H171" s="247">
        <v>1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137</v>
      </c>
      <c r="AU171" s="253" t="s">
        <v>82</v>
      </c>
      <c r="AV171" s="14" t="s">
        <v>82</v>
      </c>
      <c r="AW171" s="14" t="s">
        <v>34</v>
      </c>
      <c r="AX171" s="14" t="s">
        <v>79</v>
      </c>
      <c r="AY171" s="253" t="s">
        <v>127</v>
      </c>
    </row>
    <row r="172" s="2" customFormat="1" ht="16.5" customHeight="1">
      <c r="A172" s="37"/>
      <c r="B172" s="38"/>
      <c r="C172" s="213" t="s">
        <v>313</v>
      </c>
      <c r="D172" s="213" t="s">
        <v>129</v>
      </c>
      <c r="E172" s="214" t="s">
        <v>314</v>
      </c>
      <c r="F172" s="215" t="s">
        <v>315</v>
      </c>
      <c r="G172" s="216" t="s">
        <v>209</v>
      </c>
      <c r="H172" s="217">
        <v>1</v>
      </c>
      <c r="I172" s="218"/>
      <c r="J172" s="219">
        <f>ROUND(I172*H172,2)</f>
        <v>0</v>
      </c>
      <c r="K172" s="220"/>
      <c r="L172" s="43"/>
      <c r="M172" s="221" t="s">
        <v>19</v>
      </c>
      <c r="N172" s="222" t="s">
        <v>45</v>
      </c>
      <c r="O172" s="84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5" t="s">
        <v>246</v>
      </c>
      <c r="AT172" s="225" t="s">
        <v>129</v>
      </c>
      <c r="AU172" s="225" t="s">
        <v>82</v>
      </c>
      <c r="AY172" s="16" t="s">
        <v>127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6" t="s">
        <v>133</v>
      </c>
      <c r="BK172" s="226">
        <f>ROUND(I172*H172,2)</f>
        <v>0</v>
      </c>
      <c r="BL172" s="16" t="s">
        <v>246</v>
      </c>
      <c r="BM172" s="225" t="s">
        <v>316</v>
      </c>
    </row>
    <row r="173" s="14" customFormat="1">
      <c r="A173" s="14"/>
      <c r="B173" s="243"/>
      <c r="C173" s="244"/>
      <c r="D173" s="234" t="s">
        <v>137</v>
      </c>
      <c r="E173" s="245" t="s">
        <v>19</v>
      </c>
      <c r="F173" s="246" t="s">
        <v>79</v>
      </c>
      <c r="G173" s="244"/>
      <c r="H173" s="247">
        <v>1</v>
      </c>
      <c r="I173" s="248"/>
      <c r="J173" s="244"/>
      <c r="K173" s="244"/>
      <c r="L173" s="249"/>
      <c r="M173" s="255"/>
      <c r="N173" s="256"/>
      <c r="O173" s="256"/>
      <c r="P173" s="256"/>
      <c r="Q173" s="256"/>
      <c r="R173" s="256"/>
      <c r="S173" s="256"/>
      <c r="T173" s="25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137</v>
      </c>
      <c r="AU173" s="253" t="s">
        <v>82</v>
      </c>
      <c r="AV173" s="14" t="s">
        <v>82</v>
      </c>
      <c r="AW173" s="14" t="s">
        <v>34</v>
      </c>
      <c r="AX173" s="14" t="s">
        <v>79</v>
      </c>
      <c r="AY173" s="253" t="s">
        <v>127</v>
      </c>
    </row>
    <row r="174" s="2" customFormat="1" ht="6.96" customHeight="1">
      <c r="A174" s="37"/>
      <c r="B174" s="59"/>
      <c r="C174" s="60"/>
      <c r="D174" s="60"/>
      <c r="E174" s="60"/>
      <c r="F174" s="60"/>
      <c r="G174" s="60"/>
      <c r="H174" s="60"/>
      <c r="I174" s="60"/>
      <c r="J174" s="60"/>
      <c r="K174" s="60"/>
      <c r="L174" s="43"/>
      <c r="M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</row>
  </sheetData>
  <sheetProtection sheet="1" autoFilter="0" formatColumns="0" formatRows="0" objects="1" scenarios="1" spinCount="100000" saltValue="Y2a9DTXA5jQztgTk9sWf7mViHyl4X6TsyBrglB5dhBijMLdTdPxcq3RU1YdsyhDH4lmMYj3VJoM4iY4w3f93kw==" hashValue="F/O54JKZPvWYmHewU9pDDrOAqpyYi/HWyTmUneaMAX6kO9ai8K8Z+/ZXA/Vpie2s7IpKJZjhD/FUkHOacIKDuA==" algorithmName="SHA-512" password="CC35"/>
  <autoFilter ref="C89:K17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82</v>
      </c>
    </row>
    <row r="4" hidden="1" s="1" customFormat="1" ht="24.96" customHeight="1">
      <c r="B4" s="19"/>
      <c r="D4" s="140" t="s">
        <v>96</v>
      </c>
      <c r="L4" s="19"/>
      <c r="M4" s="141" t="s">
        <v>10</v>
      </c>
      <c r="AT4" s="16" t="s">
        <v>34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2" t="s">
        <v>16</v>
      </c>
      <c r="L6" s="19"/>
    </row>
    <row r="7" hidden="1" s="1" customFormat="1" ht="26.25" customHeight="1">
      <c r="B7" s="19"/>
      <c r="E7" s="143" t="str">
        <f>'Rekapitulace stavby'!K6</f>
        <v>VD Rudolfov, VD Mlýnice, odstranění nánosů ze štěrkových přehrážek</v>
      </c>
      <c r="F7" s="142"/>
      <c r="G7" s="142"/>
      <c r="H7" s="142"/>
      <c r="L7" s="19"/>
    </row>
    <row r="8" hidden="1" s="1" customFormat="1" ht="12" customHeight="1">
      <c r="B8" s="19"/>
      <c r="D8" s="142" t="s">
        <v>97</v>
      </c>
      <c r="L8" s="19"/>
    </row>
    <row r="9" hidden="1" s="2" customFormat="1" ht="16.5" customHeight="1">
      <c r="A9" s="37"/>
      <c r="B9" s="43"/>
      <c r="C9" s="37"/>
      <c r="D9" s="37"/>
      <c r="E9" s="143" t="s">
        <v>317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2" t="s">
        <v>99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5" t="s">
        <v>100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2" t="s">
        <v>18</v>
      </c>
      <c r="E13" s="37"/>
      <c r="F13" s="133" t="s">
        <v>81</v>
      </c>
      <c r="G13" s="37"/>
      <c r="H13" s="37"/>
      <c r="I13" s="142" t="s">
        <v>20</v>
      </c>
      <c r="J13" s="133" t="s">
        <v>19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2" t="s">
        <v>21</v>
      </c>
      <c r="E14" s="37"/>
      <c r="F14" s="133" t="s">
        <v>318</v>
      </c>
      <c r="G14" s="37"/>
      <c r="H14" s="37"/>
      <c r="I14" s="142" t="s">
        <v>23</v>
      </c>
      <c r="J14" s="146" t="str">
        <f>'Rekapitulace stavby'!AN8</f>
        <v>24.7.2025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2" t="s">
        <v>25</v>
      </c>
      <c r="E16" s="37"/>
      <c r="F16" s="37"/>
      <c r="G16" s="37"/>
      <c r="H16" s="37"/>
      <c r="I16" s="142" t="s">
        <v>26</v>
      </c>
      <c r="J16" s="133" t="s">
        <v>27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28</v>
      </c>
      <c r="F17" s="37"/>
      <c r="G17" s="37"/>
      <c r="H17" s="37"/>
      <c r="I17" s="142" t="s">
        <v>29</v>
      </c>
      <c r="J17" s="133" t="s">
        <v>30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26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29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26</v>
      </c>
      <c r="J22" s="133" t="s">
        <v>27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">
        <v>28</v>
      </c>
      <c r="F23" s="37"/>
      <c r="G23" s="37"/>
      <c r="H23" s="37"/>
      <c r="I23" s="142" t="s">
        <v>29</v>
      </c>
      <c r="J23" s="133" t="s">
        <v>30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2" t="s">
        <v>35</v>
      </c>
      <c r="E25" s="37"/>
      <c r="F25" s="37"/>
      <c r="G25" s="37"/>
      <c r="H25" s="37"/>
      <c r="I25" s="142" t="s">
        <v>26</v>
      </c>
      <c r="J25" s="133" t="s">
        <v>19</v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102</v>
      </c>
      <c r="F26" s="37"/>
      <c r="G26" s="37"/>
      <c r="H26" s="37"/>
      <c r="I26" s="142" t="s">
        <v>29</v>
      </c>
      <c r="J26" s="133" t="s">
        <v>19</v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2" t="s">
        <v>36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71.25" customHeight="1">
      <c r="A29" s="147"/>
      <c r="B29" s="148"/>
      <c r="C29" s="147"/>
      <c r="D29" s="147"/>
      <c r="E29" s="149" t="s">
        <v>37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2" t="s">
        <v>38</v>
      </c>
      <c r="E32" s="37"/>
      <c r="F32" s="37"/>
      <c r="G32" s="37"/>
      <c r="H32" s="37"/>
      <c r="I32" s="37"/>
      <c r="J32" s="153">
        <f>ROUND(J88,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4" t="s">
        <v>40</v>
      </c>
      <c r="G34" s="37"/>
      <c r="H34" s="37"/>
      <c r="I34" s="154" t="s">
        <v>39</v>
      </c>
      <c r="J34" s="154" t="s">
        <v>41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42</v>
      </c>
      <c r="E35" s="142" t="s">
        <v>43</v>
      </c>
      <c r="F35" s="156">
        <f>ROUND((SUM(BE88:BE121)),  2)</f>
        <v>0</v>
      </c>
      <c r="G35" s="37"/>
      <c r="H35" s="37"/>
      <c r="I35" s="157">
        <v>0.20999999999999999</v>
      </c>
      <c r="J35" s="156">
        <f>ROUND(((SUM(BE88:BE121))*I35),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44</v>
      </c>
      <c r="F36" s="156">
        <f>ROUND((SUM(BF88:BF121)),  2)</f>
        <v>0</v>
      </c>
      <c r="G36" s="37"/>
      <c r="H36" s="37"/>
      <c r="I36" s="157">
        <v>0.12</v>
      </c>
      <c r="J36" s="156">
        <f>ROUND(((SUM(BF88:BF121))*I36),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2" t="s">
        <v>42</v>
      </c>
      <c r="E37" s="142" t="s">
        <v>45</v>
      </c>
      <c r="F37" s="156">
        <f>ROUND((SUM(BG88:BG121)),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2" t="s">
        <v>46</v>
      </c>
      <c r="F38" s="156">
        <f>ROUND((SUM(BH88:BH121)),  2)</f>
        <v>0</v>
      </c>
      <c r="G38" s="37"/>
      <c r="H38" s="37"/>
      <c r="I38" s="157">
        <v>0.12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47</v>
      </c>
      <c r="F39" s="156">
        <f>ROUND((SUM(BI88:BI121)),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103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26.25" customHeight="1">
      <c r="A50" s="37"/>
      <c r="B50" s="38"/>
      <c r="C50" s="39"/>
      <c r="D50" s="39"/>
      <c r="E50" s="169" t="str">
        <f>E7</f>
        <v>VD Rudolfov, VD Mlýnice, odstranění nánosů ze štěrkových přehrážek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97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9" t="s">
        <v>317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99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9" t="str">
        <f>E11</f>
        <v>SO 01 - Odstranění nánosů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>Bedřichov u Jablonce nad Nisou</v>
      </c>
      <c r="G56" s="39"/>
      <c r="H56" s="39"/>
      <c r="I56" s="31" t="s">
        <v>23</v>
      </c>
      <c r="J56" s="72" t="str">
        <f>IF(J14="","",J14)</f>
        <v>24.7.2025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25</v>
      </c>
      <c r="D58" s="39"/>
      <c r="E58" s="39"/>
      <c r="F58" s="26" t="str">
        <f>E17</f>
        <v>Povodí Labe, státní podnik</v>
      </c>
      <c r="G58" s="39"/>
      <c r="H58" s="39"/>
      <c r="I58" s="31" t="s">
        <v>33</v>
      </c>
      <c r="J58" s="35" t="str">
        <f>E23</f>
        <v>Povodí Labe, státní podnik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35</v>
      </c>
      <c r="J59" s="35" t="str">
        <f>E26</f>
        <v>Ing. Eva Morkesová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70" t="s">
        <v>104</v>
      </c>
      <c r="D61" s="171"/>
      <c r="E61" s="171"/>
      <c r="F61" s="171"/>
      <c r="G61" s="171"/>
      <c r="H61" s="171"/>
      <c r="I61" s="171"/>
      <c r="J61" s="172" t="s">
        <v>105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3" t="s">
        <v>70</v>
      </c>
      <c r="D63" s="39"/>
      <c r="E63" s="39"/>
      <c r="F63" s="39"/>
      <c r="G63" s="39"/>
      <c r="H63" s="39"/>
      <c r="I63" s="39"/>
      <c r="J63" s="102">
        <f>J88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106</v>
      </c>
    </row>
    <row r="64" s="9" customFormat="1" ht="24.96" customHeight="1">
      <c r="A64" s="9"/>
      <c r="B64" s="174"/>
      <c r="C64" s="175"/>
      <c r="D64" s="176" t="s">
        <v>107</v>
      </c>
      <c r="E64" s="177"/>
      <c r="F64" s="177"/>
      <c r="G64" s="177"/>
      <c r="H64" s="177"/>
      <c r="I64" s="177"/>
      <c r="J64" s="178">
        <f>J89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108</v>
      </c>
      <c r="E65" s="182"/>
      <c r="F65" s="182"/>
      <c r="G65" s="182"/>
      <c r="H65" s="182"/>
      <c r="I65" s="182"/>
      <c r="J65" s="183">
        <f>J90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111</v>
      </c>
      <c r="E66" s="182"/>
      <c r="F66" s="182"/>
      <c r="G66" s="182"/>
      <c r="H66" s="182"/>
      <c r="I66" s="182"/>
      <c r="J66" s="183">
        <f>J118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44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44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112</v>
      </c>
      <c r="D73" s="39"/>
      <c r="E73" s="39"/>
      <c r="F73" s="39"/>
      <c r="G73" s="39"/>
      <c r="H73" s="39"/>
      <c r="I73" s="39"/>
      <c r="J73" s="39"/>
      <c r="K73" s="39"/>
      <c r="L73" s="14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4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6.25" customHeight="1">
      <c r="A76" s="37"/>
      <c r="B76" s="38"/>
      <c r="C76" s="39"/>
      <c r="D76" s="39"/>
      <c r="E76" s="169" t="str">
        <f>E7</f>
        <v>VD Rudolfov, VD Mlýnice, odstranění nánosů ze štěrkových přehrážek</v>
      </c>
      <c r="F76" s="31"/>
      <c r="G76" s="31"/>
      <c r="H76" s="31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1" customFormat="1" ht="12" customHeight="1">
      <c r="B77" s="20"/>
      <c r="C77" s="31" t="s">
        <v>97</v>
      </c>
      <c r="D77" s="21"/>
      <c r="E77" s="21"/>
      <c r="F77" s="21"/>
      <c r="G77" s="21"/>
      <c r="H77" s="21"/>
      <c r="I77" s="21"/>
      <c r="J77" s="21"/>
      <c r="K77" s="21"/>
      <c r="L77" s="19"/>
    </row>
    <row r="78" s="2" customFormat="1" ht="16.5" customHeight="1">
      <c r="A78" s="37"/>
      <c r="B78" s="38"/>
      <c r="C78" s="39"/>
      <c r="D78" s="39"/>
      <c r="E78" s="169" t="s">
        <v>317</v>
      </c>
      <c r="F78" s="39"/>
      <c r="G78" s="39"/>
      <c r="H78" s="39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99</v>
      </c>
      <c r="D79" s="39"/>
      <c r="E79" s="39"/>
      <c r="F79" s="39"/>
      <c r="G79" s="39"/>
      <c r="H79" s="39"/>
      <c r="I79" s="39"/>
      <c r="J79" s="39"/>
      <c r="K79" s="39"/>
      <c r="L79" s="14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69" t="str">
        <f>E11</f>
        <v>SO 01 - Odstranění nánosů</v>
      </c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21</v>
      </c>
      <c r="D82" s="39"/>
      <c r="E82" s="39"/>
      <c r="F82" s="26" t="str">
        <f>F14</f>
        <v>Bedřichov u Jablonce nad Nisou</v>
      </c>
      <c r="G82" s="39"/>
      <c r="H82" s="39"/>
      <c r="I82" s="31" t="s">
        <v>23</v>
      </c>
      <c r="J82" s="72" t="str">
        <f>IF(J14="","",J14)</f>
        <v>24.7.2025</v>
      </c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25.65" customHeight="1">
      <c r="A84" s="37"/>
      <c r="B84" s="38"/>
      <c r="C84" s="31" t="s">
        <v>25</v>
      </c>
      <c r="D84" s="39"/>
      <c r="E84" s="39"/>
      <c r="F84" s="26" t="str">
        <f>E17</f>
        <v>Povodí Labe, státní podnik</v>
      </c>
      <c r="G84" s="39"/>
      <c r="H84" s="39"/>
      <c r="I84" s="31" t="s">
        <v>33</v>
      </c>
      <c r="J84" s="35" t="str">
        <f>E23</f>
        <v>Povodí Labe, státní podnik</v>
      </c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31</v>
      </c>
      <c r="D85" s="39"/>
      <c r="E85" s="39"/>
      <c r="F85" s="26" t="str">
        <f>IF(E20="","",E20)</f>
        <v>Vyplň údaj</v>
      </c>
      <c r="G85" s="39"/>
      <c r="H85" s="39"/>
      <c r="I85" s="31" t="s">
        <v>35</v>
      </c>
      <c r="J85" s="35" t="str">
        <f>E26</f>
        <v>Ing. Eva Morkesová</v>
      </c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85"/>
      <c r="B87" s="186"/>
      <c r="C87" s="187" t="s">
        <v>113</v>
      </c>
      <c r="D87" s="188" t="s">
        <v>57</v>
      </c>
      <c r="E87" s="188" t="s">
        <v>53</v>
      </c>
      <c r="F87" s="188" t="s">
        <v>54</v>
      </c>
      <c r="G87" s="188" t="s">
        <v>114</v>
      </c>
      <c r="H87" s="188" t="s">
        <v>115</v>
      </c>
      <c r="I87" s="188" t="s">
        <v>116</v>
      </c>
      <c r="J87" s="189" t="s">
        <v>105</v>
      </c>
      <c r="K87" s="190" t="s">
        <v>117</v>
      </c>
      <c r="L87" s="191"/>
      <c r="M87" s="92" t="s">
        <v>19</v>
      </c>
      <c r="N87" s="93" t="s">
        <v>42</v>
      </c>
      <c r="O87" s="93" t="s">
        <v>118</v>
      </c>
      <c r="P87" s="93" t="s">
        <v>119</v>
      </c>
      <c r="Q87" s="93" t="s">
        <v>120</v>
      </c>
      <c r="R87" s="93" t="s">
        <v>121</v>
      </c>
      <c r="S87" s="93" t="s">
        <v>122</v>
      </c>
      <c r="T87" s="94" t="s">
        <v>123</v>
      </c>
      <c r="U87" s="185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</row>
    <row r="88" s="2" customFormat="1" ht="22.8" customHeight="1">
      <c r="A88" s="37"/>
      <c r="B88" s="38"/>
      <c r="C88" s="99" t="s">
        <v>124</v>
      </c>
      <c r="D88" s="39"/>
      <c r="E88" s="39"/>
      <c r="F88" s="39"/>
      <c r="G88" s="39"/>
      <c r="H88" s="39"/>
      <c r="I88" s="39"/>
      <c r="J88" s="192">
        <f>BK88</f>
        <v>0</v>
      </c>
      <c r="K88" s="39"/>
      <c r="L88" s="43"/>
      <c r="M88" s="95"/>
      <c r="N88" s="193"/>
      <c r="O88" s="96"/>
      <c r="P88" s="194">
        <f>P89</f>
        <v>0</v>
      </c>
      <c r="Q88" s="96"/>
      <c r="R88" s="194">
        <f>R89</f>
        <v>0.13840360000000002</v>
      </c>
      <c r="S88" s="96"/>
      <c r="T88" s="195">
        <f>T89</f>
        <v>8.5164000000000009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71</v>
      </c>
      <c r="AU88" s="16" t="s">
        <v>106</v>
      </c>
      <c r="BK88" s="196">
        <f>BK89</f>
        <v>0</v>
      </c>
    </row>
    <row r="89" s="12" customFormat="1" ht="25.92" customHeight="1">
      <c r="A89" s="12"/>
      <c r="B89" s="197"/>
      <c r="C89" s="198"/>
      <c r="D89" s="199" t="s">
        <v>71</v>
      </c>
      <c r="E89" s="200" t="s">
        <v>125</v>
      </c>
      <c r="F89" s="200" t="s">
        <v>126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P90+P118</f>
        <v>0</v>
      </c>
      <c r="Q89" s="205"/>
      <c r="R89" s="206">
        <f>R90+R118</f>
        <v>0.13840360000000002</v>
      </c>
      <c r="S89" s="205"/>
      <c r="T89" s="207">
        <f>T90+T118</f>
        <v>8.5164000000000009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79</v>
      </c>
      <c r="AT89" s="209" t="s">
        <v>71</v>
      </c>
      <c r="AU89" s="209" t="s">
        <v>72</v>
      </c>
      <c r="AY89" s="208" t="s">
        <v>127</v>
      </c>
      <c r="BK89" s="210">
        <f>BK90+BK118</f>
        <v>0</v>
      </c>
    </row>
    <row r="90" s="12" customFormat="1" ht="22.8" customHeight="1">
      <c r="A90" s="12"/>
      <c r="B90" s="197"/>
      <c r="C90" s="198"/>
      <c r="D90" s="199" t="s">
        <v>71</v>
      </c>
      <c r="E90" s="211" t="s">
        <v>79</v>
      </c>
      <c r="F90" s="211" t="s">
        <v>128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SUM(P91:P117)</f>
        <v>0</v>
      </c>
      <c r="Q90" s="205"/>
      <c r="R90" s="206">
        <f>SUM(R91:R117)</f>
        <v>0.13840360000000002</v>
      </c>
      <c r="S90" s="205"/>
      <c r="T90" s="207">
        <f>SUM(T91:T117)</f>
        <v>8.5164000000000009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79</v>
      </c>
      <c r="AT90" s="209" t="s">
        <v>71</v>
      </c>
      <c r="AU90" s="209" t="s">
        <v>79</v>
      </c>
      <c r="AY90" s="208" t="s">
        <v>127</v>
      </c>
      <c r="BK90" s="210">
        <f>SUM(BK91:BK117)</f>
        <v>0</v>
      </c>
    </row>
    <row r="91" s="2" customFormat="1" ht="16.5" customHeight="1">
      <c r="A91" s="37"/>
      <c r="B91" s="38"/>
      <c r="C91" s="213" t="s">
        <v>79</v>
      </c>
      <c r="D91" s="213" t="s">
        <v>129</v>
      </c>
      <c r="E91" s="214" t="s">
        <v>319</v>
      </c>
      <c r="F91" s="215" t="s">
        <v>320</v>
      </c>
      <c r="G91" s="216" t="s">
        <v>209</v>
      </c>
      <c r="H91" s="217">
        <v>1</v>
      </c>
      <c r="I91" s="218"/>
      <c r="J91" s="219">
        <f>ROUND(I91*H91,2)</f>
        <v>0</v>
      </c>
      <c r="K91" s="220"/>
      <c r="L91" s="43"/>
      <c r="M91" s="221" t="s">
        <v>19</v>
      </c>
      <c r="N91" s="222" t="s">
        <v>45</v>
      </c>
      <c r="O91" s="84"/>
      <c r="P91" s="223">
        <f>O91*H91</f>
        <v>0</v>
      </c>
      <c r="Q91" s="223">
        <v>5.0000000000000002E-05</v>
      </c>
      <c r="R91" s="223">
        <f>Q91*H91</f>
        <v>5.0000000000000002E-05</v>
      </c>
      <c r="S91" s="223">
        <v>0</v>
      </c>
      <c r="T91" s="22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25" t="s">
        <v>133</v>
      </c>
      <c r="AT91" s="225" t="s">
        <v>129</v>
      </c>
      <c r="AU91" s="225" t="s">
        <v>82</v>
      </c>
      <c r="AY91" s="16" t="s">
        <v>127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6" t="s">
        <v>133</v>
      </c>
      <c r="BK91" s="226">
        <f>ROUND(I91*H91,2)</f>
        <v>0</v>
      </c>
      <c r="BL91" s="16" t="s">
        <v>133</v>
      </c>
      <c r="BM91" s="225" t="s">
        <v>321</v>
      </c>
    </row>
    <row r="92" s="13" customFormat="1">
      <c r="A92" s="13"/>
      <c r="B92" s="232"/>
      <c r="C92" s="233"/>
      <c r="D92" s="234" t="s">
        <v>137</v>
      </c>
      <c r="E92" s="235" t="s">
        <v>19</v>
      </c>
      <c r="F92" s="236" t="s">
        <v>322</v>
      </c>
      <c r="G92" s="233"/>
      <c r="H92" s="235" t="s">
        <v>19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2" t="s">
        <v>137</v>
      </c>
      <c r="AU92" s="242" t="s">
        <v>82</v>
      </c>
      <c r="AV92" s="13" t="s">
        <v>79</v>
      </c>
      <c r="AW92" s="13" t="s">
        <v>34</v>
      </c>
      <c r="AX92" s="13" t="s">
        <v>72</v>
      </c>
      <c r="AY92" s="242" t="s">
        <v>127</v>
      </c>
    </row>
    <row r="93" s="14" customFormat="1">
      <c r="A93" s="14"/>
      <c r="B93" s="243"/>
      <c r="C93" s="244"/>
      <c r="D93" s="234" t="s">
        <v>137</v>
      </c>
      <c r="E93" s="245" t="s">
        <v>19</v>
      </c>
      <c r="F93" s="246" t="s">
        <v>79</v>
      </c>
      <c r="G93" s="244"/>
      <c r="H93" s="247">
        <v>1</v>
      </c>
      <c r="I93" s="248"/>
      <c r="J93" s="244"/>
      <c r="K93" s="244"/>
      <c r="L93" s="249"/>
      <c r="M93" s="250"/>
      <c r="N93" s="251"/>
      <c r="O93" s="251"/>
      <c r="P93" s="251"/>
      <c r="Q93" s="251"/>
      <c r="R93" s="251"/>
      <c r="S93" s="251"/>
      <c r="T93" s="252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3" t="s">
        <v>137</v>
      </c>
      <c r="AU93" s="253" t="s">
        <v>82</v>
      </c>
      <c r="AV93" s="14" t="s">
        <v>82</v>
      </c>
      <c r="AW93" s="14" t="s">
        <v>34</v>
      </c>
      <c r="AX93" s="14" t="s">
        <v>79</v>
      </c>
      <c r="AY93" s="253" t="s">
        <v>127</v>
      </c>
    </row>
    <row r="94" s="2" customFormat="1" ht="16.5" customHeight="1">
      <c r="A94" s="37"/>
      <c r="B94" s="38"/>
      <c r="C94" s="213" t="s">
        <v>82</v>
      </c>
      <c r="D94" s="213" t="s">
        <v>129</v>
      </c>
      <c r="E94" s="214" t="s">
        <v>145</v>
      </c>
      <c r="F94" s="215" t="s">
        <v>146</v>
      </c>
      <c r="G94" s="216" t="s">
        <v>147</v>
      </c>
      <c r="H94" s="217">
        <v>1510</v>
      </c>
      <c r="I94" s="218"/>
      <c r="J94" s="219">
        <f>ROUND(I94*H94,2)</f>
        <v>0</v>
      </c>
      <c r="K94" s="220"/>
      <c r="L94" s="43"/>
      <c r="M94" s="221" t="s">
        <v>19</v>
      </c>
      <c r="N94" s="222" t="s">
        <v>45</v>
      </c>
      <c r="O94" s="84"/>
      <c r="P94" s="223">
        <f>O94*H94</f>
        <v>0</v>
      </c>
      <c r="Q94" s="223">
        <v>0</v>
      </c>
      <c r="R94" s="223">
        <f>Q94*H94</f>
        <v>0</v>
      </c>
      <c r="S94" s="223">
        <v>0.00564</v>
      </c>
      <c r="T94" s="224">
        <f>S94*H94</f>
        <v>8.5164000000000009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25" t="s">
        <v>133</v>
      </c>
      <c r="AT94" s="225" t="s">
        <v>129</v>
      </c>
      <c r="AU94" s="225" t="s">
        <v>82</v>
      </c>
      <c r="AY94" s="16" t="s">
        <v>127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6" t="s">
        <v>133</v>
      </c>
      <c r="BK94" s="226">
        <f>ROUND(I94*H94,2)</f>
        <v>0</v>
      </c>
      <c r="BL94" s="16" t="s">
        <v>133</v>
      </c>
      <c r="BM94" s="225" t="s">
        <v>323</v>
      </c>
    </row>
    <row r="95" s="2" customFormat="1">
      <c r="A95" s="37"/>
      <c r="B95" s="38"/>
      <c r="C95" s="39"/>
      <c r="D95" s="234" t="s">
        <v>149</v>
      </c>
      <c r="E95" s="39"/>
      <c r="F95" s="254" t="s">
        <v>150</v>
      </c>
      <c r="G95" s="39"/>
      <c r="H95" s="39"/>
      <c r="I95" s="229"/>
      <c r="J95" s="39"/>
      <c r="K95" s="39"/>
      <c r="L95" s="43"/>
      <c r="M95" s="230"/>
      <c r="N95" s="231"/>
      <c r="O95" s="84"/>
      <c r="P95" s="84"/>
      <c r="Q95" s="84"/>
      <c r="R95" s="84"/>
      <c r="S95" s="84"/>
      <c r="T95" s="85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149</v>
      </c>
      <c r="AU95" s="16" t="s">
        <v>82</v>
      </c>
    </row>
    <row r="96" s="13" customFormat="1">
      <c r="A96" s="13"/>
      <c r="B96" s="232"/>
      <c r="C96" s="233"/>
      <c r="D96" s="234" t="s">
        <v>137</v>
      </c>
      <c r="E96" s="235" t="s">
        <v>19</v>
      </c>
      <c r="F96" s="236" t="s">
        <v>324</v>
      </c>
      <c r="G96" s="233"/>
      <c r="H96" s="235" t="s">
        <v>19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137</v>
      </c>
      <c r="AU96" s="242" t="s">
        <v>82</v>
      </c>
      <c r="AV96" s="13" t="s">
        <v>79</v>
      </c>
      <c r="AW96" s="13" t="s">
        <v>34</v>
      </c>
      <c r="AX96" s="13" t="s">
        <v>72</v>
      </c>
      <c r="AY96" s="242" t="s">
        <v>127</v>
      </c>
    </row>
    <row r="97" s="14" customFormat="1">
      <c r="A97" s="14"/>
      <c r="B97" s="243"/>
      <c r="C97" s="244"/>
      <c r="D97" s="234" t="s">
        <v>137</v>
      </c>
      <c r="E97" s="245" t="s">
        <v>19</v>
      </c>
      <c r="F97" s="246" t="s">
        <v>325</v>
      </c>
      <c r="G97" s="244"/>
      <c r="H97" s="247">
        <v>1510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3" t="s">
        <v>137</v>
      </c>
      <c r="AU97" s="253" t="s">
        <v>82</v>
      </c>
      <c r="AV97" s="14" t="s">
        <v>82</v>
      </c>
      <c r="AW97" s="14" t="s">
        <v>34</v>
      </c>
      <c r="AX97" s="14" t="s">
        <v>79</v>
      </c>
      <c r="AY97" s="253" t="s">
        <v>127</v>
      </c>
    </row>
    <row r="98" s="2" customFormat="1" ht="90" customHeight="1">
      <c r="A98" s="37"/>
      <c r="B98" s="38"/>
      <c r="C98" s="213" t="s">
        <v>144</v>
      </c>
      <c r="D98" s="213" t="s">
        <v>129</v>
      </c>
      <c r="E98" s="214" t="s">
        <v>155</v>
      </c>
      <c r="F98" s="215" t="s">
        <v>156</v>
      </c>
      <c r="G98" s="216" t="s">
        <v>147</v>
      </c>
      <c r="H98" s="217">
        <v>1510</v>
      </c>
      <c r="I98" s="218"/>
      <c r="J98" s="219">
        <f>ROUND(I98*H98,2)</f>
        <v>0</v>
      </c>
      <c r="K98" s="220"/>
      <c r="L98" s="43"/>
      <c r="M98" s="221" t="s">
        <v>19</v>
      </c>
      <c r="N98" s="222" t="s">
        <v>45</v>
      </c>
      <c r="O98" s="84"/>
      <c r="P98" s="223">
        <f>O98*H98</f>
        <v>0</v>
      </c>
      <c r="Q98" s="223">
        <v>5.3600000000000004E-06</v>
      </c>
      <c r="R98" s="223">
        <f>Q98*H98</f>
        <v>0.0080936000000000011</v>
      </c>
      <c r="S98" s="223">
        <v>0</v>
      </c>
      <c r="T98" s="22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5" t="s">
        <v>133</v>
      </c>
      <c r="AT98" s="225" t="s">
        <v>129</v>
      </c>
      <c r="AU98" s="225" t="s">
        <v>82</v>
      </c>
      <c r="AY98" s="16" t="s">
        <v>127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6" t="s">
        <v>133</v>
      </c>
      <c r="BK98" s="226">
        <f>ROUND(I98*H98,2)</f>
        <v>0</v>
      </c>
      <c r="BL98" s="16" t="s">
        <v>133</v>
      </c>
      <c r="BM98" s="225" t="s">
        <v>326</v>
      </c>
    </row>
    <row r="99" s="2" customFormat="1">
      <c r="A99" s="37"/>
      <c r="B99" s="38"/>
      <c r="C99" s="39"/>
      <c r="D99" s="234" t="s">
        <v>149</v>
      </c>
      <c r="E99" s="39"/>
      <c r="F99" s="254" t="s">
        <v>158</v>
      </c>
      <c r="G99" s="39"/>
      <c r="H99" s="39"/>
      <c r="I99" s="229"/>
      <c r="J99" s="39"/>
      <c r="K99" s="39"/>
      <c r="L99" s="43"/>
      <c r="M99" s="230"/>
      <c r="N99" s="231"/>
      <c r="O99" s="84"/>
      <c r="P99" s="84"/>
      <c r="Q99" s="84"/>
      <c r="R99" s="84"/>
      <c r="S99" s="84"/>
      <c r="T99" s="85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149</v>
      </c>
      <c r="AU99" s="16" t="s">
        <v>82</v>
      </c>
    </row>
    <row r="100" s="14" customFormat="1">
      <c r="A100" s="14"/>
      <c r="B100" s="243"/>
      <c r="C100" s="244"/>
      <c r="D100" s="234" t="s">
        <v>137</v>
      </c>
      <c r="E100" s="245" t="s">
        <v>19</v>
      </c>
      <c r="F100" s="246" t="s">
        <v>325</v>
      </c>
      <c r="G100" s="244"/>
      <c r="H100" s="247">
        <v>1510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3" t="s">
        <v>137</v>
      </c>
      <c r="AU100" s="253" t="s">
        <v>82</v>
      </c>
      <c r="AV100" s="14" t="s">
        <v>82</v>
      </c>
      <c r="AW100" s="14" t="s">
        <v>34</v>
      </c>
      <c r="AX100" s="14" t="s">
        <v>79</v>
      </c>
      <c r="AY100" s="253" t="s">
        <v>127</v>
      </c>
    </row>
    <row r="101" s="2" customFormat="1" ht="24.15" customHeight="1">
      <c r="A101" s="37"/>
      <c r="B101" s="38"/>
      <c r="C101" s="213" t="s">
        <v>133</v>
      </c>
      <c r="D101" s="213" t="s">
        <v>129</v>
      </c>
      <c r="E101" s="214" t="s">
        <v>161</v>
      </c>
      <c r="F101" s="215" t="s">
        <v>162</v>
      </c>
      <c r="G101" s="216" t="s">
        <v>147</v>
      </c>
      <c r="H101" s="217">
        <v>1510</v>
      </c>
      <c r="I101" s="218"/>
      <c r="J101" s="219">
        <f>ROUND(I101*H101,2)</f>
        <v>0</v>
      </c>
      <c r="K101" s="220"/>
      <c r="L101" s="43"/>
      <c r="M101" s="221" t="s">
        <v>19</v>
      </c>
      <c r="N101" s="222" t="s">
        <v>45</v>
      </c>
      <c r="O101" s="84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25" t="s">
        <v>133</v>
      </c>
      <c r="AT101" s="225" t="s">
        <v>129</v>
      </c>
      <c r="AU101" s="225" t="s">
        <v>82</v>
      </c>
      <c r="AY101" s="16" t="s">
        <v>127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6" t="s">
        <v>133</v>
      </c>
      <c r="BK101" s="226">
        <f>ROUND(I101*H101,2)</f>
        <v>0</v>
      </c>
      <c r="BL101" s="16" t="s">
        <v>133</v>
      </c>
      <c r="BM101" s="225" t="s">
        <v>327</v>
      </c>
    </row>
    <row r="102" s="2" customFormat="1">
      <c r="A102" s="37"/>
      <c r="B102" s="38"/>
      <c r="C102" s="39"/>
      <c r="D102" s="234" t="s">
        <v>149</v>
      </c>
      <c r="E102" s="39"/>
      <c r="F102" s="254" t="s">
        <v>164</v>
      </c>
      <c r="G102" s="39"/>
      <c r="H102" s="39"/>
      <c r="I102" s="229"/>
      <c r="J102" s="39"/>
      <c r="K102" s="39"/>
      <c r="L102" s="43"/>
      <c r="M102" s="230"/>
      <c r="N102" s="231"/>
      <c r="O102" s="84"/>
      <c r="P102" s="84"/>
      <c r="Q102" s="84"/>
      <c r="R102" s="84"/>
      <c r="S102" s="84"/>
      <c r="T102" s="85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149</v>
      </c>
      <c r="AU102" s="16" t="s">
        <v>82</v>
      </c>
    </row>
    <row r="103" s="14" customFormat="1">
      <c r="A103" s="14"/>
      <c r="B103" s="243"/>
      <c r="C103" s="244"/>
      <c r="D103" s="234" t="s">
        <v>137</v>
      </c>
      <c r="E103" s="245" t="s">
        <v>19</v>
      </c>
      <c r="F103" s="246" t="s">
        <v>325</v>
      </c>
      <c r="G103" s="244"/>
      <c r="H103" s="247">
        <v>1510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3" t="s">
        <v>137</v>
      </c>
      <c r="AU103" s="253" t="s">
        <v>82</v>
      </c>
      <c r="AV103" s="14" t="s">
        <v>82</v>
      </c>
      <c r="AW103" s="14" t="s">
        <v>34</v>
      </c>
      <c r="AX103" s="14" t="s">
        <v>79</v>
      </c>
      <c r="AY103" s="253" t="s">
        <v>127</v>
      </c>
    </row>
    <row r="104" s="2" customFormat="1" ht="37.8" customHeight="1">
      <c r="A104" s="37"/>
      <c r="B104" s="38"/>
      <c r="C104" s="213" t="s">
        <v>160</v>
      </c>
      <c r="D104" s="213" t="s">
        <v>129</v>
      </c>
      <c r="E104" s="214" t="s">
        <v>328</v>
      </c>
      <c r="F104" s="215" t="s">
        <v>329</v>
      </c>
      <c r="G104" s="216" t="s">
        <v>168</v>
      </c>
      <c r="H104" s="217">
        <v>1</v>
      </c>
      <c r="I104" s="218"/>
      <c r="J104" s="219">
        <f>ROUND(I104*H104,2)</f>
        <v>0</v>
      </c>
      <c r="K104" s="220"/>
      <c r="L104" s="43"/>
      <c r="M104" s="221" t="s">
        <v>19</v>
      </c>
      <c r="N104" s="222" t="s">
        <v>45</v>
      </c>
      <c r="O104" s="84"/>
      <c r="P104" s="223">
        <f>O104*H104</f>
        <v>0</v>
      </c>
      <c r="Q104" s="223">
        <v>0.046980000000000001</v>
      </c>
      <c r="R104" s="223">
        <f>Q104*H104</f>
        <v>0.046980000000000001</v>
      </c>
      <c r="S104" s="223">
        <v>0</v>
      </c>
      <c r="T104" s="224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25" t="s">
        <v>133</v>
      </c>
      <c r="AT104" s="225" t="s">
        <v>129</v>
      </c>
      <c r="AU104" s="225" t="s">
        <v>82</v>
      </c>
      <c r="AY104" s="16" t="s">
        <v>127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6" t="s">
        <v>133</v>
      </c>
      <c r="BK104" s="226">
        <f>ROUND(I104*H104,2)</f>
        <v>0</v>
      </c>
      <c r="BL104" s="16" t="s">
        <v>133</v>
      </c>
      <c r="BM104" s="225" t="s">
        <v>330</v>
      </c>
    </row>
    <row r="105" s="13" customFormat="1">
      <c r="A105" s="13"/>
      <c r="B105" s="232"/>
      <c r="C105" s="233"/>
      <c r="D105" s="234" t="s">
        <v>137</v>
      </c>
      <c r="E105" s="235" t="s">
        <v>19</v>
      </c>
      <c r="F105" s="236" t="s">
        <v>331</v>
      </c>
      <c r="G105" s="233"/>
      <c r="H105" s="235" t="s">
        <v>19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137</v>
      </c>
      <c r="AU105" s="242" t="s">
        <v>82</v>
      </c>
      <c r="AV105" s="13" t="s">
        <v>79</v>
      </c>
      <c r="AW105" s="13" t="s">
        <v>34</v>
      </c>
      <c r="AX105" s="13" t="s">
        <v>72</v>
      </c>
      <c r="AY105" s="242" t="s">
        <v>127</v>
      </c>
    </row>
    <row r="106" s="14" customFormat="1">
      <c r="A106" s="14"/>
      <c r="B106" s="243"/>
      <c r="C106" s="244"/>
      <c r="D106" s="234" t="s">
        <v>137</v>
      </c>
      <c r="E106" s="245" t="s">
        <v>19</v>
      </c>
      <c r="F106" s="246" t="s">
        <v>79</v>
      </c>
      <c r="G106" s="244"/>
      <c r="H106" s="247">
        <v>1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3" t="s">
        <v>137</v>
      </c>
      <c r="AU106" s="253" t="s">
        <v>82</v>
      </c>
      <c r="AV106" s="14" t="s">
        <v>82</v>
      </c>
      <c r="AW106" s="14" t="s">
        <v>34</v>
      </c>
      <c r="AX106" s="14" t="s">
        <v>79</v>
      </c>
      <c r="AY106" s="253" t="s">
        <v>127</v>
      </c>
    </row>
    <row r="107" s="2" customFormat="1" ht="44.25" customHeight="1">
      <c r="A107" s="37"/>
      <c r="B107" s="38"/>
      <c r="C107" s="213" t="s">
        <v>165</v>
      </c>
      <c r="D107" s="213" t="s">
        <v>129</v>
      </c>
      <c r="E107" s="214" t="s">
        <v>332</v>
      </c>
      <c r="F107" s="215" t="s">
        <v>333</v>
      </c>
      <c r="G107" s="216" t="s">
        <v>168</v>
      </c>
      <c r="H107" s="217">
        <v>1</v>
      </c>
      <c r="I107" s="218"/>
      <c r="J107" s="219">
        <f>ROUND(I107*H107,2)</f>
        <v>0</v>
      </c>
      <c r="K107" s="220"/>
      <c r="L107" s="43"/>
      <c r="M107" s="221" t="s">
        <v>19</v>
      </c>
      <c r="N107" s="222" t="s">
        <v>45</v>
      </c>
      <c r="O107" s="84"/>
      <c r="P107" s="223">
        <f>O107*H107</f>
        <v>0</v>
      </c>
      <c r="Q107" s="223">
        <v>0.019220000000000001</v>
      </c>
      <c r="R107" s="223">
        <f>Q107*H107</f>
        <v>0.019220000000000001</v>
      </c>
      <c r="S107" s="223">
        <v>0</v>
      </c>
      <c r="T107" s="22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25" t="s">
        <v>133</v>
      </c>
      <c r="AT107" s="225" t="s">
        <v>129</v>
      </c>
      <c r="AU107" s="225" t="s">
        <v>82</v>
      </c>
      <c r="AY107" s="16" t="s">
        <v>127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6" t="s">
        <v>133</v>
      </c>
      <c r="BK107" s="226">
        <f>ROUND(I107*H107,2)</f>
        <v>0</v>
      </c>
      <c r="BL107" s="16" t="s">
        <v>133</v>
      </c>
      <c r="BM107" s="225" t="s">
        <v>334</v>
      </c>
    </row>
    <row r="108" s="2" customFormat="1">
      <c r="A108" s="37"/>
      <c r="B108" s="38"/>
      <c r="C108" s="39"/>
      <c r="D108" s="227" t="s">
        <v>135</v>
      </c>
      <c r="E108" s="39"/>
      <c r="F108" s="228" t="s">
        <v>335</v>
      </c>
      <c r="G108" s="39"/>
      <c r="H108" s="39"/>
      <c r="I108" s="229"/>
      <c r="J108" s="39"/>
      <c r="K108" s="39"/>
      <c r="L108" s="43"/>
      <c r="M108" s="230"/>
      <c r="N108" s="231"/>
      <c r="O108" s="84"/>
      <c r="P108" s="84"/>
      <c r="Q108" s="84"/>
      <c r="R108" s="84"/>
      <c r="S108" s="84"/>
      <c r="T108" s="85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135</v>
      </c>
      <c r="AU108" s="16" t="s">
        <v>82</v>
      </c>
    </row>
    <row r="109" s="13" customFormat="1">
      <c r="A109" s="13"/>
      <c r="B109" s="232"/>
      <c r="C109" s="233"/>
      <c r="D109" s="234" t="s">
        <v>137</v>
      </c>
      <c r="E109" s="235" t="s">
        <v>19</v>
      </c>
      <c r="F109" s="236" t="s">
        <v>336</v>
      </c>
      <c r="G109" s="233"/>
      <c r="H109" s="235" t="s">
        <v>19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137</v>
      </c>
      <c r="AU109" s="242" t="s">
        <v>82</v>
      </c>
      <c r="AV109" s="13" t="s">
        <v>79</v>
      </c>
      <c r="AW109" s="13" t="s">
        <v>34</v>
      </c>
      <c r="AX109" s="13" t="s">
        <v>72</v>
      </c>
      <c r="AY109" s="242" t="s">
        <v>127</v>
      </c>
    </row>
    <row r="110" s="14" customFormat="1">
      <c r="A110" s="14"/>
      <c r="B110" s="243"/>
      <c r="C110" s="244"/>
      <c r="D110" s="234" t="s">
        <v>137</v>
      </c>
      <c r="E110" s="245" t="s">
        <v>19</v>
      </c>
      <c r="F110" s="246" t="s">
        <v>79</v>
      </c>
      <c r="G110" s="244"/>
      <c r="H110" s="247">
        <v>1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3" t="s">
        <v>137</v>
      </c>
      <c r="AU110" s="253" t="s">
        <v>82</v>
      </c>
      <c r="AV110" s="14" t="s">
        <v>82</v>
      </c>
      <c r="AW110" s="14" t="s">
        <v>34</v>
      </c>
      <c r="AX110" s="14" t="s">
        <v>79</v>
      </c>
      <c r="AY110" s="253" t="s">
        <v>127</v>
      </c>
    </row>
    <row r="111" s="2" customFormat="1" ht="49.05" customHeight="1">
      <c r="A111" s="37"/>
      <c r="B111" s="38"/>
      <c r="C111" s="213" t="s">
        <v>172</v>
      </c>
      <c r="D111" s="213" t="s">
        <v>129</v>
      </c>
      <c r="E111" s="214" t="s">
        <v>337</v>
      </c>
      <c r="F111" s="215" t="s">
        <v>338</v>
      </c>
      <c r="G111" s="216" t="s">
        <v>168</v>
      </c>
      <c r="H111" s="217">
        <v>2</v>
      </c>
      <c r="I111" s="218"/>
      <c r="J111" s="219">
        <f>ROUND(I111*H111,2)</f>
        <v>0</v>
      </c>
      <c r="K111" s="220"/>
      <c r="L111" s="43"/>
      <c r="M111" s="221" t="s">
        <v>19</v>
      </c>
      <c r="N111" s="222" t="s">
        <v>45</v>
      </c>
      <c r="O111" s="84"/>
      <c r="P111" s="223">
        <f>O111*H111</f>
        <v>0</v>
      </c>
      <c r="Q111" s="223">
        <v>0.032030000000000003</v>
      </c>
      <c r="R111" s="223">
        <f>Q111*H111</f>
        <v>0.064060000000000006</v>
      </c>
      <c r="S111" s="223">
        <v>0</v>
      </c>
      <c r="T111" s="224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25" t="s">
        <v>133</v>
      </c>
      <c r="AT111" s="225" t="s">
        <v>129</v>
      </c>
      <c r="AU111" s="225" t="s">
        <v>82</v>
      </c>
      <c r="AY111" s="16" t="s">
        <v>127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6" t="s">
        <v>133</v>
      </c>
      <c r="BK111" s="226">
        <f>ROUND(I111*H111,2)</f>
        <v>0</v>
      </c>
      <c r="BL111" s="16" t="s">
        <v>133</v>
      </c>
      <c r="BM111" s="225" t="s">
        <v>339</v>
      </c>
    </row>
    <row r="112" s="2" customFormat="1">
      <c r="A112" s="37"/>
      <c r="B112" s="38"/>
      <c r="C112" s="39"/>
      <c r="D112" s="227" t="s">
        <v>135</v>
      </c>
      <c r="E112" s="39"/>
      <c r="F112" s="228" t="s">
        <v>340</v>
      </c>
      <c r="G112" s="39"/>
      <c r="H112" s="39"/>
      <c r="I112" s="229"/>
      <c r="J112" s="39"/>
      <c r="K112" s="39"/>
      <c r="L112" s="43"/>
      <c r="M112" s="230"/>
      <c r="N112" s="231"/>
      <c r="O112" s="84"/>
      <c r="P112" s="84"/>
      <c r="Q112" s="84"/>
      <c r="R112" s="84"/>
      <c r="S112" s="84"/>
      <c r="T112" s="85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135</v>
      </c>
      <c r="AU112" s="16" t="s">
        <v>82</v>
      </c>
    </row>
    <row r="113" s="13" customFormat="1">
      <c r="A113" s="13"/>
      <c r="B113" s="232"/>
      <c r="C113" s="233"/>
      <c r="D113" s="234" t="s">
        <v>137</v>
      </c>
      <c r="E113" s="235" t="s">
        <v>19</v>
      </c>
      <c r="F113" s="236" t="s">
        <v>341</v>
      </c>
      <c r="G113" s="233"/>
      <c r="H113" s="235" t="s">
        <v>19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137</v>
      </c>
      <c r="AU113" s="242" t="s">
        <v>82</v>
      </c>
      <c r="AV113" s="13" t="s">
        <v>79</v>
      </c>
      <c r="AW113" s="13" t="s">
        <v>34</v>
      </c>
      <c r="AX113" s="13" t="s">
        <v>72</v>
      </c>
      <c r="AY113" s="242" t="s">
        <v>127</v>
      </c>
    </row>
    <row r="114" s="14" customFormat="1">
      <c r="A114" s="14"/>
      <c r="B114" s="243"/>
      <c r="C114" s="244"/>
      <c r="D114" s="234" t="s">
        <v>137</v>
      </c>
      <c r="E114" s="245" t="s">
        <v>19</v>
      </c>
      <c r="F114" s="246" t="s">
        <v>82</v>
      </c>
      <c r="G114" s="244"/>
      <c r="H114" s="247">
        <v>2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137</v>
      </c>
      <c r="AU114" s="253" t="s">
        <v>82</v>
      </c>
      <c r="AV114" s="14" t="s">
        <v>82</v>
      </c>
      <c r="AW114" s="14" t="s">
        <v>34</v>
      </c>
      <c r="AX114" s="14" t="s">
        <v>79</v>
      </c>
      <c r="AY114" s="253" t="s">
        <v>127</v>
      </c>
    </row>
    <row r="115" s="2" customFormat="1" ht="16.5" customHeight="1">
      <c r="A115" s="37"/>
      <c r="B115" s="38"/>
      <c r="C115" s="213" t="s">
        <v>183</v>
      </c>
      <c r="D115" s="213" t="s">
        <v>129</v>
      </c>
      <c r="E115" s="214" t="s">
        <v>342</v>
      </c>
      <c r="F115" s="215" t="s">
        <v>343</v>
      </c>
      <c r="G115" s="216" t="s">
        <v>209</v>
      </c>
      <c r="H115" s="217">
        <v>1</v>
      </c>
      <c r="I115" s="218"/>
      <c r="J115" s="219">
        <f>ROUND(I115*H115,2)</f>
        <v>0</v>
      </c>
      <c r="K115" s="220"/>
      <c r="L115" s="43"/>
      <c r="M115" s="221" t="s">
        <v>19</v>
      </c>
      <c r="N115" s="222" t="s">
        <v>45</v>
      </c>
      <c r="O115" s="84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25" t="s">
        <v>133</v>
      </c>
      <c r="AT115" s="225" t="s">
        <v>129</v>
      </c>
      <c r="AU115" s="225" t="s">
        <v>82</v>
      </c>
      <c r="AY115" s="16" t="s">
        <v>127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6" t="s">
        <v>133</v>
      </c>
      <c r="BK115" s="226">
        <f>ROUND(I115*H115,2)</f>
        <v>0</v>
      </c>
      <c r="BL115" s="16" t="s">
        <v>133</v>
      </c>
      <c r="BM115" s="225" t="s">
        <v>344</v>
      </c>
    </row>
    <row r="116" s="13" customFormat="1">
      <c r="A116" s="13"/>
      <c r="B116" s="232"/>
      <c r="C116" s="233"/>
      <c r="D116" s="234" t="s">
        <v>137</v>
      </c>
      <c r="E116" s="235" t="s">
        <v>19</v>
      </c>
      <c r="F116" s="236" t="s">
        <v>345</v>
      </c>
      <c r="G116" s="233"/>
      <c r="H116" s="235" t="s">
        <v>19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137</v>
      </c>
      <c r="AU116" s="242" t="s">
        <v>82</v>
      </c>
      <c r="AV116" s="13" t="s">
        <v>79</v>
      </c>
      <c r="AW116" s="13" t="s">
        <v>34</v>
      </c>
      <c r="AX116" s="13" t="s">
        <v>72</v>
      </c>
      <c r="AY116" s="242" t="s">
        <v>127</v>
      </c>
    </row>
    <row r="117" s="14" customFormat="1">
      <c r="A117" s="14"/>
      <c r="B117" s="243"/>
      <c r="C117" s="244"/>
      <c r="D117" s="234" t="s">
        <v>137</v>
      </c>
      <c r="E117" s="245" t="s">
        <v>19</v>
      </c>
      <c r="F117" s="246" t="s">
        <v>79</v>
      </c>
      <c r="G117" s="244"/>
      <c r="H117" s="247">
        <v>1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137</v>
      </c>
      <c r="AU117" s="253" t="s">
        <v>82</v>
      </c>
      <c r="AV117" s="14" t="s">
        <v>82</v>
      </c>
      <c r="AW117" s="14" t="s">
        <v>34</v>
      </c>
      <c r="AX117" s="14" t="s">
        <v>79</v>
      </c>
      <c r="AY117" s="253" t="s">
        <v>127</v>
      </c>
    </row>
    <row r="118" s="12" customFormat="1" ht="22.8" customHeight="1">
      <c r="A118" s="12"/>
      <c r="B118" s="197"/>
      <c r="C118" s="198"/>
      <c r="D118" s="199" t="s">
        <v>71</v>
      </c>
      <c r="E118" s="211" t="s">
        <v>189</v>
      </c>
      <c r="F118" s="211" t="s">
        <v>190</v>
      </c>
      <c r="G118" s="198"/>
      <c r="H118" s="198"/>
      <c r="I118" s="201"/>
      <c r="J118" s="212">
        <f>BK118</f>
        <v>0</v>
      </c>
      <c r="K118" s="198"/>
      <c r="L118" s="203"/>
      <c r="M118" s="204"/>
      <c r="N118" s="205"/>
      <c r="O118" s="205"/>
      <c r="P118" s="206">
        <f>SUM(P119:P121)</f>
        <v>0</v>
      </c>
      <c r="Q118" s="205"/>
      <c r="R118" s="206">
        <f>SUM(R119:R121)</f>
        <v>0</v>
      </c>
      <c r="S118" s="205"/>
      <c r="T118" s="207">
        <f>SUM(T119:T121)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8" t="s">
        <v>133</v>
      </c>
      <c r="AT118" s="209" t="s">
        <v>71</v>
      </c>
      <c r="AU118" s="209" t="s">
        <v>79</v>
      </c>
      <c r="AY118" s="208" t="s">
        <v>127</v>
      </c>
      <c r="BK118" s="210">
        <f>SUM(BK119:BK121)</f>
        <v>0</v>
      </c>
    </row>
    <row r="119" s="2" customFormat="1" ht="16.5" customHeight="1">
      <c r="A119" s="37"/>
      <c r="B119" s="38"/>
      <c r="C119" s="213" t="s">
        <v>173</v>
      </c>
      <c r="D119" s="213" t="s">
        <v>129</v>
      </c>
      <c r="E119" s="214" t="s">
        <v>191</v>
      </c>
      <c r="F119" s="215" t="s">
        <v>192</v>
      </c>
      <c r="G119" s="216" t="s">
        <v>147</v>
      </c>
      <c r="H119" s="217">
        <v>-1510</v>
      </c>
      <c r="I119" s="218"/>
      <c r="J119" s="219">
        <f>ROUND(I119*H119,2)</f>
        <v>0</v>
      </c>
      <c r="K119" s="220"/>
      <c r="L119" s="43"/>
      <c r="M119" s="221" t="s">
        <v>19</v>
      </c>
      <c r="N119" s="222" t="s">
        <v>45</v>
      </c>
      <c r="O119" s="84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5" t="s">
        <v>133</v>
      </c>
      <c r="AT119" s="225" t="s">
        <v>129</v>
      </c>
      <c r="AU119" s="225" t="s">
        <v>82</v>
      </c>
      <c r="AY119" s="16" t="s">
        <v>127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6" t="s">
        <v>133</v>
      </c>
      <c r="BK119" s="226">
        <f>ROUND(I119*H119,2)</f>
        <v>0</v>
      </c>
      <c r="BL119" s="16" t="s">
        <v>133</v>
      </c>
      <c r="BM119" s="225" t="s">
        <v>346</v>
      </c>
    </row>
    <row r="120" s="2" customFormat="1">
      <c r="A120" s="37"/>
      <c r="B120" s="38"/>
      <c r="C120" s="39"/>
      <c r="D120" s="234" t="s">
        <v>149</v>
      </c>
      <c r="E120" s="39"/>
      <c r="F120" s="254" t="s">
        <v>194</v>
      </c>
      <c r="G120" s="39"/>
      <c r="H120" s="39"/>
      <c r="I120" s="229"/>
      <c r="J120" s="39"/>
      <c r="K120" s="39"/>
      <c r="L120" s="43"/>
      <c r="M120" s="230"/>
      <c r="N120" s="231"/>
      <c r="O120" s="84"/>
      <c r="P120" s="84"/>
      <c r="Q120" s="84"/>
      <c r="R120" s="84"/>
      <c r="S120" s="84"/>
      <c r="T120" s="85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149</v>
      </c>
      <c r="AU120" s="16" t="s">
        <v>82</v>
      </c>
    </row>
    <row r="121" s="14" customFormat="1">
      <c r="A121" s="14"/>
      <c r="B121" s="243"/>
      <c r="C121" s="244"/>
      <c r="D121" s="234" t="s">
        <v>137</v>
      </c>
      <c r="E121" s="245" t="s">
        <v>19</v>
      </c>
      <c r="F121" s="246" t="s">
        <v>347</v>
      </c>
      <c r="G121" s="244"/>
      <c r="H121" s="247">
        <v>-1510</v>
      </c>
      <c r="I121" s="248"/>
      <c r="J121" s="244"/>
      <c r="K121" s="244"/>
      <c r="L121" s="249"/>
      <c r="M121" s="255"/>
      <c r="N121" s="256"/>
      <c r="O121" s="256"/>
      <c r="P121" s="256"/>
      <c r="Q121" s="256"/>
      <c r="R121" s="256"/>
      <c r="S121" s="256"/>
      <c r="T121" s="257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3" t="s">
        <v>137</v>
      </c>
      <c r="AU121" s="253" t="s">
        <v>82</v>
      </c>
      <c r="AV121" s="14" t="s">
        <v>82</v>
      </c>
      <c r="AW121" s="14" t="s">
        <v>34</v>
      </c>
      <c r="AX121" s="14" t="s">
        <v>79</v>
      </c>
      <c r="AY121" s="253" t="s">
        <v>127</v>
      </c>
    </row>
    <row r="122" s="2" customFormat="1" ht="6.96" customHeight="1">
      <c r="A122" s="37"/>
      <c r="B122" s="59"/>
      <c r="C122" s="60"/>
      <c r="D122" s="60"/>
      <c r="E122" s="60"/>
      <c r="F122" s="60"/>
      <c r="G122" s="60"/>
      <c r="H122" s="60"/>
      <c r="I122" s="60"/>
      <c r="J122" s="60"/>
      <c r="K122" s="60"/>
      <c r="L122" s="43"/>
      <c r="M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</sheetData>
  <sheetProtection sheet="1" autoFilter="0" formatColumns="0" formatRows="0" objects="1" scenarios="1" spinCount="100000" saltValue="tByU45BoTJvixMafENimYJb562GfUFfS1vgJ3lQlntbmVkPZ0ZTGoZVDZTTK1+6TgY+nNTk0n+PK5x5ae9G34w==" hashValue="KItzpi9kNv3kZdWSfaX5KzoaRCz78WYzlHZJh6i8RmHcWduf23uAuBX1Fnjfmad8KbvErrvOB/fPo+Xc6aSDrQ==" algorithmName="SHA-512" password="CC35"/>
  <autoFilter ref="C87:K12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108" r:id="rId1" display="https://podminky.urs.cz/item/CS_URS_2025_01/184818241"/>
    <hyperlink ref="F112" r:id="rId2" display="https://podminky.urs.cz/item/CS_URS_2025_01/18481824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82</v>
      </c>
    </row>
    <row r="4" hidden="1" s="1" customFormat="1" ht="24.96" customHeight="1">
      <c r="B4" s="19"/>
      <c r="D4" s="140" t="s">
        <v>96</v>
      </c>
      <c r="L4" s="19"/>
      <c r="M4" s="141" t="s">
        <v>10</v>
      </c>
      <c r="AT4" s="16" t="s">
        <v>34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2" t="s">
        <v>16</v>
      </c>
      <c r="L6" s="19"/>
    </row>
    <row r="7" hidden="1" s="1" customFormat="1" ht="26.25" customHeight="1">
      <c r="B7" s="19"/>
      <c r="E7" s="143" t="str">
        <f>'Rekapitulace stavby'!K6</f>
        <v>VD Rudolfov, VD Mlýnice, odstranění nánosů ze štěrkových přehrážek</v>
      </c>
      <c r="F7" s="142"/>
      <c r="G7" s="142"/>
      <c r="H7" s="142"/>
      <c r="L7" s="19"/>
    </row>
    <row r="8" hidden="1" s="1" customFormat="1" ht="12" customHeight="1">
      <c r="B8" s="19"/>
      <c r="D8" s="142" t="s">
        <v>97</v>
      </c>
      <c r="L8" s="19"/>
    </row>
    <row r="9" hidden="1" s="2" customFormat="1" ht="16.5" customHeight="1">
      <c r="A9" s="37"/>
      <c r="B9" s="43"/>
      <c r="C9" s="37"/>
      <c r="D9" s="37"/>
      <c r="E9" s="143" t="s">
        <v>317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2" t="s">
        <v>99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5" t="s">
        <v>196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2" t="s">
        <v>18</v>
      </c>
      <c r="E13" s="37"/>
      <c r="F13" s="133" t="s">
        <v>19</v>
      </c>
      <c r="G13" s="37"/>
      <c r="H13" s="37"/>
      <c r="I13" s="142" t="s">
        <v>20</v>
      </c>
      <c r="J13" s="133" t="s">
        <v>197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2" t="s">
        <v>21</v>
      </c>
      <c r="E14" s="37"/>
      <c r="F14" s="133" t="s">
        <v>318</v>
      </c>
      <c r="G14" s="37"/>
      <c r="H14" s="37"/>
      <c r="I14" s="142" t="s">
        <v>23</v>
      </c>
      <c r="J14" s="146" t="str">
        <f>'Rekapitulace stavby'!AN8</f>
        <v>24.7.2025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2" t="s">
        <v>25</v>
      </c>
      <c r="E16" s="37"/>
      <c r="F16" s="37"/>
      <c r="G16" s="37"/>
      <c r="H16" s="37"/>
      <c r="I16" s="142" t="s">
        <v>26</v>
      </c>
      <c r="J16" s="133" t="s">
        <v>27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28</v>
      </c>
      <c r="F17" s="37"/>
      <c r="G17" s="37"/>
      <c r="H17" s="37"/>
      <c r="I17" s="142" t="s">
        <v>29</v>
      </c>
      <c r="J17" s="133" t="s">
        <v>30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2" t="s">
        <v>31</v>
      </c>
      <c r="E19" s="37"/>
      <c r="F19" s="37"/>
      <c r="G19" s="37"/>
      <c r="H19" s="37"/>
      <c r="I19" s="142" t="s">
        <v>26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29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2" t="s">
        <v>33</v>
      </c>
      <c r="E22" s="37"/>
      <c r="F22" s="37"/>
      <c r="G22" s="37"/>
      <c r="H22" s="37"/>
      <c r="I22" s="142" t="s">
        <v>26</v>
      </c>
      <c r="J22" s="133" t="s">
        <v>27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">
        <v>28</v>
      </c>
      <c r="F23" s="37"/>
      <c r="G23" s="37"/>
      <c r="H23" s="37"/>
      <c r="I23" s="142" t="s">
        <v>29</v>
      </c>
      <c r="J23" s="133" t="s">
        <v>30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2" t="s">
        <v>35</v>
      </c>
      <c r="E25" s="37"/>
      <c r="F25" s="37"/>
      <c r="G25" s="37"/>
      <c r="H25" s="37"/>
      <c r="I25" s="142" t="s">
        <v>26</v>
      </c>
      <c r="J25" s="133" t="s">
        <v>19</v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102</v>
      </c>
      <c r="F26" s="37"/>
      <c r="G26" s="37"/>
      <c r="H26" s="37"/>
      <c r="I26" s="142" t="s">
        <v>29</v>
      </c>
      <c r="J26" s="133" t="s">
        <v>19</v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2" t="s">
        <v>36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71.25" customHeight="1">
      <c r="A29" s="147"/>
      <c r="B29" s="148"/>
      <c r="C29" s="147"/>
      <c r="D29" s="147"/>
      <c r="E29" s="149" t="s">
        <v>37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2" t="s">
        <v>38</v>
      </c>
      <c r="E32" s="37"/>
      <c r="F32" s="37"/>
      <c r="G32" s="37"/>
      <c r="H32" s="37"/>
      <c r="I32" s="37"/>
      <c r="J32" s="153">
        <f>ROUND(J90,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4" t="s">
        <v>40</v>
      </c>
      <c r="G34" s="37"/>
      <c r="H34" s="37"/>
      <c r="I34" s="154" t="s">
        <v>39</v>
      </c>
      <c r="J34" s="154" t="s">
        <v>41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42</v>
      </c>
      <c r="E35" s="142" t="s">
        <v>43</v>
      </c>
      <c r="F35" s="156">
        <f>ROUND((SUM(BE90:BE154)),  2)</f>
        <v>0</v>
      </c>
      <c r="G35" s="37"/>
      <c r="H35" s="37"/>
      <c r="I35" s="157">
        <v>0.20999999999999999</v>
      </c>
      <c r="J35" s="156">
        <f>ROUND(((SUM(BE90:BE154))*I35),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44</v>
      </c>
      <c r="F36" s="156">
        <f>ROUND((SUM(BF90:BF154)),  2)</f>
        <v>0</v>
      </c>
      <c r="G36" s="37"/>
      <c r="H36" s="37"/>
      <c r="I36" s="157">
        <v>0.12</v>
      </c>
      <c r="J36" s="156">
        <f>ROUND(((SUM(BF90:BF154))*I36),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2" t="s">
        <v>42</v>
      </c>
      <c r="E37" s="142" t="s">
        <v>45</v>
      </c>
      <c r="F37" s="156">
        <f>ROUND((SUM(BG90:BG154)),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2" t="s">
        <v>46</v>
      </c>
      <c r="F38" s="156">
        <f>ROUND((SUM(BH90:BH154)),  2)</f>
        <v>0</v>
      </c>
      <c r="G38" s="37"/>
      <c r="H38" s="37"/>
      <c r="I38" s="157">
        <v>0.12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47</v>
      </c>
      <c r="F39" s="156">
        <f>ROUND((SUM(BI90:BI154)),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103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26.25" customHeight="1">
      <c r="A50" s="37"/>
      <c r="B50" s="38"/>
      <c r="C50" s="39"/>
      <c r="D50" s="39"/>
      <c r="E50" s="169" t="str">
        <f>E7</f>
        <v>VD Rudolfov, VD Mlýnice, odstranění nánosů ze štěrkových přehrážek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97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9" t="s">
        <v>317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99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9" t="str">
        <f>E11</f>
        <v>VON - Vedlejší a ostatní náklady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>Bedřichov u Jablonce nad Nisou</v>
      </c>
      <c r="G56" s="39"/>
      <c r="H56" s="39"/>
      <c r="I56" s="31" t="s">
        <v>23</v>
      </c>
      <c r="J56" s="72" t="str">
        <f>IF(J14="","",J14)</f>
        <v>24.7.2025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25</v>
      </c>
      <c r="D58" s="39"/>
      <c r="E58" s="39"/>
      <c r="F58" s="26" t="str">
        <f>E17</f>
        <v>Povodí Labe, státní podnik</v>
      </c>
      <c r="G58" s="39"/>
      <c r="H58" s="39"/>
      <c r="I58" s="31" t="s">
        <v>33</v>
      </c>
      <c r="J58" s="35" t="str">
        <f>E23</f>
        <v>Povodí Labe, státní podnik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35</v>
      </c>
      <c r="J59" s="35" t="str">
        <f>E26</f>
        <v>Ing. Eva Morkesová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70" t="s">
        <v>104</v>
      </c>
      <c r="D61" s="171"/>
      <c r="E61" s="171"/>
      <c r="F61" s="171"/>
      <c r="G61" s="171"/>
      <c r="H61" s="171"/>
      <c r="I61" s="171"/>
      <c r="J61" s="172" t="s">
        <v>105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3" t="s">
        <v>70</v>
      </c>
      <c r="D63" s="39"/>
      <c r="E63" s="39"/>
      <c r="F63" s="39"/>
      <c r="G63" s="39"/>
      <c r="H63" s="39"/>
      <c r="I63" s="39"/>
      <c r="J63" s="102">
        <f>J90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106</v>
      </c>
    </row>
    <row r="64" s="9" customFormat="1" ht="24.96" customHeight="1">
      <c r="A64" s="9"/>
      <c r="B64" s="174"/>
      <c r="C64" s="175"/>
      <c r="D64" s="176" t="s">
        <v>198</v>
      </c>
      <c r="E64" s="177"/>
      <c r="F64" s="177"/>
      <c r="G64" s="177"/>
      <c r="H64" s="177"/>
      <c r="I64" s="177"/>
      <c r="J64" s="178">
        <f>J91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199</v>
      </c>
      <c r="E65" s="182"/>
      <c r="F65" s="182"/>
      <c r="G65" s="182"/>
      <c r="H65" s="182"/>
      <c r="I65" s="182"/>
      <c r="J65" s="183">
        <f>J92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200</v>
      </c>
      <c r="E66" s="182"/>
      <c r="F66" s="182"/>
      <c r="G66" s="182"/>
      <c r="H66" s="182"/>
      <c r="I66" s="182"/>
      <c r="J66" s="183">
        <f>J110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201</v>
      </c>
      <c r="E67" s="182"/>
      <c r="F67" s="182"/>
      <c r="G67" s="182"/>
      <c r="H67" s="182"/>
      <c r="I67" s="182"/>
      <c r="J67" s="183">
        <f>J117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202</v>
      </c>
      <c r="E68" s="182"/>
      <c r="F68" s="182"/>
      <c r="G68" s="182"/>
      <c r="H68" s="182"/>
      <c r="I68" s="182"/>
      <c r="J68" s="183">
        <f>J126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44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4" s="2" customFormat="1" ht="6.96" customHeight="1">
      <c r="A74" s="37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112</v>
      </c>
      <c r="D75" s="39"/>
      <c r="E75" s="39"/>
      <c r="F75" s="39"/>
      <c r="G75" s="39"/>
      <c r="H75" s="39"/>
      <c r="I75" s="39"/>
      <c r="J75" s="39"/>
      <c r="K75" s="39"/>
      <c r="L75" s="14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4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6.25" customHeight="1">
      <c r="A78" s="37"/>
      <c r="B78" s="38"/>
      <c r="C78" s="39"/>
      <c r="D78" s="39"/>
      <c r="E78" s="169" t="str">
        <f>E7</f>
        <v>VD Rudolfov, VD Mlýnice, odstranění nánosů ze štěrkových přehrážek</v>
      </c>
      <c r="F78" s="31"/>
      <c r="G78" s="31"/>
      <c r="H78" s="31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" customFormat="1" ht="12" customHeight="1">
      <c r="B79" s="20"/>
      <c r="C79" s="31" t="s">
        <v>97</v>
      </c>
      <c r="D79" s="21"/>
      <c r="E79" s="21"/>
      <c r="F79" s="21"/>
      <c r="G79" s="21"/>
      <c r="H79" s="21"/>
      <c r="I79" s="21"/>
      <c r="J79" s="21"/>
      <c r="K79" s="21"/>
      <c r="L79" s="19"/>
    </row>
    <row r="80" s="2" customFormat="1" ht="16.5" customHeight="1">
      <c r="A80" s="37"/>
      <c r="B80" s="38"/>
      <c r="C80" s="39"/>
      <c r="D80" s="39"/>
      <c r="E80" s="169" t="s">
        <v>317</v>
      </c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99</v>
      </c>
      <c r="D81" s="39"/>
      <c r="E81" s="39"/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9" t="str">
        <f>E11</f>
        <v>VON - Vedlejší a ostatní náklady</v>
      </c>
      <c r="F82" s="39"/>
      <c r="G82" s="39"/>
      <c r="H82" s="39"/>
      <c r="I82" s="39"/>
      <c r="J82" s="39"/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F14</f>
        <v>Bedřichov u Jablonce nad Nisou</v>
      </c>
      <c r="G84" s="39"/>
      <c r="H84" s="39"/>
      <c r="I84" s="31" t="s">
        <v>23</v>
      </c>
      <c r="J84" s="72" t="str">
        <f>IF(J14="","",J14)</f>
        <v>24.7.2025</v>
      </c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25.65" customHeight="1">
      <c r="A86" s="37"/>
      <c r="B86" s="38"/>
      <c r="C86" s="31" t="s">
        <v>25</v>
      </c>
      <c r="D86" s="39"/>
      <c r="E86" s="39"/>
      <c r="F86" s="26" t="str">
        <f>E17</f>
        <v>Povodí Labe, státní podnik</v>
      </c>
      <c r="G86" s="39"/>
      <c r="H86" s="39"/>
      <c r="I86" s="31" t="s">
        <v>33</v>
      </c>
      <c r="J86" s="35" t="str">
        <f>E23</f>
        <v>Povodí Labe, státní podnik</v>
      </c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31</v>
      </c>
      <c r="D87" s="39"/>
      <c r="E87" s="39"/>
      <c r="F87" s="26" t="str">
        <f>IF(E20="","",E20)</f>
        <v>Vyplň údaj</v>
      </c>
      <c r="G87" s="39"/>
      <c r="H87" s="39"/>
      <c r="I87" s="31" t="s">
        <v>35</v>
      </c>
      <c r="J87" s="35" t="str">
        <f>E26</f>
        <v>Ing. Eva Morkesová</v>
      </c>
      <c r="K87" s="39"/>
      <c r="L87" s="14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4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1" customFormat="1" ht="29.28" customHeight="1">
      <c r="A89" s="185"/>
      <c r="B89" s="186"/>
      <c r="C89" s="187" t="s">
        <v>113</v>
      </c>
      <c r="D89" s="188" t="s">
        <v>57</v>
      </c>
      <c r="E89" s="188" t="s">
        <v>53</v>
      </c>
      <c r="F89" s="188" t="s">
        <v>54</v>
      </c>
      <c r="G89" s="188" t="s">
        <v>114</v>
      </c>
      <c r="H89" s="188" t="s">
        <v>115</v>
      </c>
      <c r="I89" s="188" t="s">
        <v>116</v>
      </c>
      <c r="J89" s="189" t="s">
        <v>105</v>
      </c>
      <c r="K89" s="190" t="s">
        <v>117</v>
      </c>
      <c r="L89" s="191"/>
      <c r="M89" s="92" t="s">
        <v>19</v>
      </c>
      <c r="N89" s="93" t="s">
        <v>42</v>
      </c>
      <c r="O89" s="93" t="s">
        <v>118</v>
      </c>
      <c r="P89" s="93" t="s">
        <v>119</v>
      </c>
      <c r="Q89" s="93" t="s">
        <v>120</v>
      </c>
      <c r="R89" s="93" t="s">
        <v>121</v>
      </c>
      <c r="S89" s="93" t="s">
        <v>122</v>
      </c>
      <c r="T89" s="94" t="s">
        <v>123</v>
      </c>
      <c r="U89" s="185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</row>
    <row r="90" s="2" customFormat="1" ht="22.8" customHeight="1">
      <c r="A90" s="37"/>
      <c r="B90" s="38"/>
      <c r="C90" s="99" t="s">
        <v>124</v>
      </c>
      <c r="D90" s="39"/>
      <c r="E90" s="39"/>
      <c r="F90" s="39"/>
      <c r="G90" s="39"/>
      <c r="H90" s="39"/>
      <c r="I90" s="39"/>
      <c r="J90" s="192">
        <f>BK90</f>
        <v>0</v>
      </c>
      <c r="K90" s="39"/>
      <c r="L90" s="43"/>
      <c r="M90" s="95"/>
      <c r="N90" s="193"/>
      <c r="O90" s="96"/>
      <c r="P90" s="194">
        <f>P91</f>
        <v>0</v>
      </c>
      <c r="Q90" s="96"/>
      <c r="R90" s="194">
        <f>R91</f>
        <v>0</v>
      </c>
      <c r="S90" s="96"/>
      <c r="T90" s="195">
        <f>T91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71</v>
      </c>
      <c r="AU90" s="16" t="s">
        <v>106</v>
      </c>
      <c r="BK90" s="196">
        <f>BK91</f>
        <v>0</v>
      </c>
    </row>
    <row r="91" s="12" customFormat="1" ht="25.92" customHeight="1">
      <c r="A91" s="12"/>
      <c r="B91" s="197"/>
      <c r="C91" s="198"/>
      <c r="D91" s="199" t="s">
        <v>71</v>
      </c>
      <c r="E91" s="200" t="s">
        <v>203</v>
      </c>
      <c r="F91" s="200" t="s">
        <v>204</v>
      </c>
      <c r="G91" s="198"/>
      <c r="H91" s="198"/>
      <c r="I91" s="201"/>
      <c r="J91" s="202">
        <f>BK91</f>
        <v>0</v>
      </c>
      <c r="K91" s="198"/>
      <c r="L91" s="203"/>
      <c r="M91" s="204"/>
      <c r="N91" s="205"/>
      <c r="O91" s="205"/>
      <c r="P91" s="206">
        <f>P92+P110+P117+P126</f>
        <v>0</v>
      </c>
      <c r="Q91" s="205"/>
      <c r="R91" s="206">
        <f>R92+R110+R117+R126</f>
        <v>0</v>
      </c>
      <c r="S91" s="205"/>
      <c r="T91" s="207">
        <f>T92+T110+T117+T126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133</v>
      </c>
      <c r="AT91" s="209" t="s">
        <v>71</v>
      </c>
      <c r="AU91" s="209" t="s">
        <v>72</v>
      </c>
      <c r="AY91" s="208" t="s">
        <v>127</v>
      </c>
      <c r="BK91" s="210">
        <f>BK92+BK110+BK117+BK126</f>
        <v>0</v>
      </c>
    </row>
    <row r="92" s="12" customFormat="1" ht="22.8" customHeight="1">
      <c r="A92" s="12"/>
      <c r="B92" s="197"/>
      <c r="C92" s="198"/>
      <c r="D92" s="199" t="s">
        <v>71</v>
      </c>
      <c r="E92" s="211" t="s">
        <v>205</v>
      </c>
      <c r="F92" s="211" t="s">
        <v>206</v>
      </c>
      <c r="G92" s="198"/>
      <c r="H92" s="198"/>
      <c r="I92" s="201"/>
      <c r="J92" s="212">
        <f>BK92</f>
        <v>0</v>
      </c>
      <c r="K92" s="198"/>
      <c r="L92" s="203"/>
      <c r="M92" s="204"/>
      <c r="N92" s="205"/>
      <c r="O92" s="205"/>
      <c r="P92" s="206">
        <f>SUM(P93:P109)</f>
        <v>0</v>
      </c>
      <c r="Q92" s="205"/>
      <c r="R92" s="206">
        <f>SUM(R93:R109)</f>
        <v>0</v>
      </c>
      <c r="S92" s="205"/>
      <c r="T92" s="207">
        <f>SUM(T93:T109)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133</v>
      </c>
      <c r="AT92" s="209" t="s">
        <v>71</v>
      </c>
      <c r="AU92" s="209" t="s">
        <v>79</v>
      </c>
      <c r="AY92" s="208" t="s">
        <v>127</v>
      </c>
      <c r="BK92" s="210">
        <f>SUM(BK93:BK109)</f>
        <v>0</v>
      </c>
    </row>
    <row r="93" s="2" customFormat="1" ht="24.15" customHeight="1">
      <c r="A93" s="37"/>
      <c r="B93" s="38"/>
      <c r="C93" s="213" t="s">
        <v>79</v>
      </c>
      <c r="D93" s="213" t="s">
        <v>129</v>
      </c>
      <c r="E93" s="214" t="s">
        <v>207</v>
      </c>
      <c r="F93" s="215" t="s">
        <v>208</v>
      </c>
      <c r="G93" s="216" t="s">
        <v>209</v>
      </c>
      <c r="H93" s="217">
        <v>1</v>
      </c>
      <c r="I93" s="218"/>
      <c r="J93" s="219">
        <f>ROUND(I93*H93,2)</f>
        <v>0</v>
      </c>
      <c r="K93" s="220"/>
      <c r="L93" s="43"/>
      <c r="M93" s="221" t="s">
        <v>19</v>
      </c>
      <c r="N93" s="222" t="s">
        <v>45</v>
      </c>
      <c r="O93" s="84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25" t="s">
        <v>210</v>
      </c>
      <c r="AT93" s="225" t="s">
        <v>129</v>
      </c>
      <c r="AU93" s="225" t="s">
        <v>82</v>
      </c>
      <c r="AY93" s="16" t="s">
        <v>127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6" t="s">
        <v>133</v>
      </c>
      <c r="BK93" s="226">
        <f>ROUND(I93*H93,2)</f>
        <v>0</v>
      </c>
      <c r="BL93" s="16" t="s">
        <v>210</v>
      </c>
      <c r="BM93" s="225" t="s">
        <v>348</v>
      </c>
    </row>
    <row r="94" s="13" customFormat="1">
      <c r="A94" s="13"/>
      <c r="B94" s="232"/>
      <c r="C94" s="233"/>
      <c r="D94" s="234" t="s">
        <v>137</v>
      </c>
      <c r="E94" s="235" t="s">
        <v>19</v>
      </c>
      <c r="F94" s="236" t="s">
        <v>212</v>
      </c>
      <c r="G94" s="233"/>
      <c r="H94" s="235" t="s">
        <v>19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137</v>
      </c>
      <c r="AU94" s="242" t="s">
        <v>82</v>
      </c>
      <c r="AV94" s="13" t="s">
        <v>79</v>
      </c>
      <c r="AW94" s="13" t="s">
        <v>34</v>
      </c>
      <c r="AX94" s="13" t="s">
        <v>72</v>
      </c>
      <c r="AY94" s="242" t="s">
        <v>127</v>
      </c>
    </row>
    <row r="95" s="13" customFormat="1">
      <c r="A95" s="13"/>
      <c r="B95" s="232"/>
      <c r="C95" s="233"/>
      <c r="D95" s="234" t="s">
        <v>137</v>
      </c>
      <c r="E95" s="235" t="s">
        <v>19</v>
      </c>
      <c r="F95" s="236" t="s">
        <v>213</v>
      </c>
      <c r="G95" s="233"/>
      <c r="H95" s="235" t="s">
        <v>19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137</v>
      </c>
      <c r="AU95" s="242" t="s">
        <v>82</v>
      </c>
      <c r="AV95" s="13" t="s">
        <v>79</v>
      </c>
      <c r="AW95" s="13" t="s">
        <v>34</v>
      </c>
      <c r="AX95" s="13" t="s">
        <v>72</v>
      </c>
      <c r="AY95" s="242" t="s">
        <v>127</v>
      </c>
    </row>
    <row r="96" s="13" customFormat="1">
      <c r="A96" s="13"/>
      <c r="B96" s="232"/>
      <c r="C96" s="233"/>
      <c r="D96" s="234" t="s">
        <v>137</v>
      </c>
      <c r="E96" s="235" t="s">
        <v>19</v>
      </c>
      <c r="F96" s="236" t="s">
        <v>214</v>
      </c>
      <c r="G96" s="233"/>
      <c r="H96" s="235" t="s">
        <v>19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137</v>
      </c>
      <c r="AU96" s="242" t="s">
        <v>82</v>
      </c>
      <c r="AV96" s="13" t="s">
        <v>79</v>
      </c>
      <c r="AW96" s="13" t="s">
        <v>34</v>
      </c>
      <c r="AX96" s="13" t="s">
        <v>72</v>
      </c>
      <c r="AY96" s="242" t="s">
        <v>127</v>
      </c>
    </row>
    <row r="97" s="13" customFormat="1">
      <c r="A97" s="13"/>
      <c r="B97" s="232"/>
      <c r="C97" s="233"/>
      <c r="D97" s="234" t="s">
        <v>137</v>
      </c>
      <c r="E97" s="235" t="s">
        <v>19</v>
      </c>
      <c r="F97" s="236" t="s">
        <v>215</v>
      </c>
      <c r="G97" s="233"/>
      <c r="H97" s="235" t="s">
        <v>19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137</v>
      </c>
      <c r="AU97" s="242" t="s">
        <v>82</v>
      </c>
      <c r="AV97" s="13" t="s">
        <v>79</v>
      </c>
      <c r="AW97" s="13" t="s">
        <v>34</v>
      </c>
      <c r="AX97" s="13" t="s">
        <v>72</v>
      </c>
      <c r="AY97" s="242" t="s">
        <v>127</v>
      </c>
    </row>
    <row r="98" s="13" customFormat="1">
      <c r="A98" s="13"/>
      <c r="B98" s="232"/>
      <c r="C98" s="233"/>
      <c r="D98" s="234" t="s">
        <v>137</v>
      </c>
      <c r="E98" s="235" t="s">
        <v>19</v>
      </c>
      <c r="F98" s="236" t="s">
        <v>216</v>
      </c>
      <c r="G98" s="233"/>
      <c r="H98" s="235" t="s">
        <v>19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137</v>
      </c>
      <c r="AU98" s="242" t="s">
        <v>82</v>
      </c>
      <c r="AV98" s="13" t="s">
        <v>79</v>
      </c>
      <c r="AW98" s="13" t="s">
        <v>34</v>
      </c>
      <c r="AX98" s="13" t="s">
        <v>72</v>
      </c>
      <c r="AY98" s="242" t="s">
        <v>127</v>
      </c>
    </row>
    <row r="99" s="13" customFormat="1">
      <c r="A99" s="13"/>
      <c r="B99" s="232"/>
      <c r="C99" s="233"/>
      <c r="D99" s="234" t="s">
        <v>137</v>
      </c>
      <c r="E99" s="235" t="s">
        <v>19</v>
      </c>
      <c r="F99" s="236" t="s">
        <v>217</v>
      </c>
      <c r="G99" s="233"/>
      <c r="H99" s="235" t="s">
        <v>19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137</v>
      </c>
      <c r="AU99" s="242" t="s">
        <v>82</v>
      </c>
      <c r="AV99" s="13" t="s">
        <v>79</v>
      </c>
      <c r="AW99" s="13" t="s">
        <v>34</v>
      </c>
      <c r="AX99" s="13" t="s">
        <v>72</v>
      </c>
      <c r="AY99" s="242" t="s">
        <v>127</v>
      </c>
    </row>
    <row r="100" s="13" customFormat="1">
      <c r="A100" s="13"/>
      <c r="B100" s="232"/>
      <c r="C100" s="233"/>
      <c r="D100" s="234" t="s">
        <v>137</v>
      </c>
      <c r="E100" s="235" t="s">
        <v>19</v>
      </c>
      <c r="F100" s="236" t="s">
        <v>349</v>
      </c>
      <c r="G100" s="233"/>
      <c r="H100" s="235" t="s">
        <v>19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137</v>
      </c>
      <c r="AU100" s="242" t="s">
        <v>82</v>
      </c>
      <c r="AV100" s="13" t="s">
        <v>79</v>
      </c>
      <c r="AW100" s="13" t="s">
        <v>34</v>
      </c>
      <c r="AX100" s="13" t="s">
        <v>72</v>
      </c>
      <c r="AY100" s="242" t="s">
        <v>127</v>
      </c>
    </row>
    <row r="101" s="14" customFormat="1">
      <c r="A101" s="14"/>
      <c r="B101" s="243"/>
      <c r="C101" s="244"/>
      <c r="D101" s="234" t="s">
        <v>137</v>
      </c>
      <c r="E101" s="245" t="s">
        <v>19</v>
      </c>
      <c r="F101" s="246" t="s">
        <v>79</v>
      </c>
      <c r="G101" s="244"/>
      <c r="H101" s="247">
        <v>1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137</v>
      </c>
      <c r="AU101" s="253" t="s">
        <v>82</v>
      </c>
      <c r="AV101" s="14" t="s">
        <v>82</v>
      </c>
      <c r="AW101" s="14" t="s">
        <v>34</v>
      </c>
      <c r="AX101" s="14" t="s">
        <v>79</v>
      </c>
      <c r="AY101" s="253" t="s">
        <v>127</v>
      </c>
    </row>
    <row r="102" s="2" customFormat="1" ht="16.5" customHeight="1">
      <c r="A102" s="37"/>
      <c r="B102" s="38"/>
      <c r="C102" s="213" t="s">
        <v>82</v>
      </c>
      <c r="D102" s="213" t="s">
        <v>129</v>
      </c>
      <c r="E102" s="214" t="s">
        <v>350</v>
      </c>
      <c r="F102" s="215" t="s">
        <v>219</v>
      </c>
      <c r="G102" s="216" t="s">
        <v>209</v>
      </c>
      <c r="H102" s="217">
        <v>1</v>
      </c>
      <c r="I102" s="218"/>
      <c r="J102" s="219">
        <f>ROUND(I102*H102,2)</f>
        <v>0</v>
      </c>
      <c r="K102" s="220"/>
      <c r="L102" s="43"/>
      <c r="M102" s="221" t="s">
        <v>19</v>
      </c>
      <c r="N102" s="222" t="s">
        <v>45</v>
      </c>
      <c r="O102" s="84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5" t="s">
        <v>210</v>
      </c>
      <c r="AT102" s="225" t="s">
        <v>129</v>
      </c>
      <c r="AU102" s="225" t="s">
        <v>82</v>
      </c>
      <c r="AY102" s="16" t="s">
        <v>127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6" t="s">
        <v>133</v>
      </c>
      <c r="BK102" s="226">
        <f>ROUND(I102*H102,2)</f>
        <v>0</v>
      </c>
      <c r="BL102" s="16" t="s">
        <v>210</v>
      </c>
      <c r="BM102" s="225" t="s">
        <v>351</v>
      </c>
    </row>
    <row r="103" s="13" customFormat="1">
      <c r="A103" s="13"/>
      <c r="B103" s="232"/>
      <c r="C103" s="233"/>
      <c r="D103" s="234" t="s">
        <v>137</v>
      </c>
      <c r="E103" s="235" t="s">
        <v>19</v>
      </c>
      <c r="F103" s="236" t="s">
        <v>352</v>
      </c>
      <c r="G103" s="233"/>
      <c r="H103" s="235" t="s">
        <v>19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137</v>
      </c>
      <c r="AU103" s="242" t="s">
        <v>82</v>
      </c>
      <c r="AV103" s="13" t="s">
        <v>79</v>
      </c>
      <c r="AW103" s="13" t="s">
        <v>34</v>
      </c>
      <c r="AX103" s="13" t="s">
        <v>72</v>
      </c>
      <c r="AY103" s="242" t="s">
        <v>127</v>
      </c>
    </row>
    <row r="104" s="13" customFormat="1">
      <c r="A104" s="13"/>
      <c r="B104" s="232"/>
      <c r="C104" s="233"/>
      <c r="D104" s="234" t="s">
        <v>137</v>
      </c>
      <c r="E104" s="235" t="s">
        <v>19</v>
      </c>
      <c r="F104" s="236" t="s">
        <v>353</v>
      </c>
      <c r="G104" s="233"/>
      <c r="H104" s="235" t="s">
        <v>19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137</v>
      </c>
      <c r="AU104" s="242" t="s">
        <v>82</v>
      </c>
      <c r="AV104" s="13" t="s">
        <v>79</v>
      </c>
      <c r="AW104" s="13" t="s">
        <v>34</v>
      </c>
      <c r="AX104" s="13" t="s">
        <v>72</v>
      </c>
      <c r="AY104" s="242" t="s">
        <v>127</v>
      </c>
    </row>
    <row r="105" s="13" customFormat="1">
      <c r="A105" s="13"/>
      <c r="B105" s="232"/>
      <c r="C105" s="233"/>
      <c r="D105" s="234" t="s">
        <v>137</v>
      </c>
      <c r="E105" s="235" t="s">
        <v>19</v>
      </c>
      <c r="F105" s="236" t="s">
        <v>354</v>
      </c>
      <c r="G105" s="233"/>
      <c r="H105" s="235" t="s">
        <v>19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137</v>
      </c>
      <c r="AU105" s="242" t="s">
        <v>82</v>
      </c>
      <c r="AV105" s="13" t="s">
        <v>79</v>
      </c>
      <c r="AW105" s="13" t="s">
        <v>34</v>
      </c>
      <c r="AX105" s="13" t="s">
        <v>72</v>
      </c>
      <c r="AY105" s="242" t="s">
        <v>127</v>
      </c>
    </row>
    <row r="106" s="13" customFormat="1">
      <c r="A106" s="13"/>
      <c r="B106" s="232"/>
      <c r="C106" s="233"/>
      <c r="D106" s="234" t="s">
        <v>137</v>
      </c>
      <c r="E106" s="235" t="s">
        <v>19</v>
      </c>
      <c r="F106" s="236" t="s">
        <v>355</v>
      </c>
      <c r="G106" s="233"/>
      <c r="H106" s="235" t="s">
        <v>19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137</v>
      </c>
      <c r="AU106" s="242" t="s">
        <v>82</v>
      </c>
      <c r="AV106" s="13" t="s">
        <v>79</v>
      </c>
      <c r="AW106" s="13" t="s">
        <v>34</v>
      </c>
      <c r="AX106" s="13" t="s">
        <v>72</v>
      </c>
      <c r="AY106" s="242" t="s">
        <v>127</v>
      </c>
    </row>
    <row r="107" s="13" customFormat="1">
      <c r="A107" s="13"/>
      <c r="B107" s="232"/>
      <c r="C107" s="233"/>
      <c r="D107" s="234" t="s">
        <v>137</v>
      </c>
      <c r="E107" s="235" t="s">
        <v>19</v>
      </c>
      <c r="F107" s="236" t="s">
        <v>356</v>
      </c>
      <c r="G107" s="233"/>
      <c r="H107" s="235" t="s">
        <v>19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137</v>
      </c>
      <c r="AU107" s="242" t="s">
        <v>82</v>
      </c>
      <c r="AV107" s="13" t="s">
        <v>79</v>
      </c>
      <c r="AW107" s="13" t="s">
        <v>34</v>
      </c>
      <c r="AX107" s="13" t="s">
        <v>72</v>
      </c>
      <c r="AY107" s="242" t="s">
        <v>127</v>
      </c>
    </row>
    <row r="108" s="13" customFormat="1">
      <c r="A108" s="13"/>
      <c r="B108" s="232"/>
      <c r="C108" s="233"/>
      <c r="D108" s="234" t="s">
        <v>137</v>
      </c>
      <c r="E108" s="235" t="s">
        <v>19</v>
      </c>
      <c r="F108" s="236" t="s">
        <v>357</v>
      </c>
      <c r="G108" s="233"/>
      <c r="H108" s="235" t="s">
        <v>19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137</v>
      </c>
      <c r="AU108" s="242" t="s">
        <v>82</v>
      </c>
      <c r="AV108" s="13" t="s">
        <v>79</v>
      </c>
      <c r="AW108" s="13" t="s">
        <v>34</v>
      </c>
      <c r="AX108" s="13" t="s">
        <v>72</v>
      </c>
      <c r="AY108" s="242" t="s">
        <v>127</v>
      </c>
    </row>
    <row r="109" s="14" customFormat="1">
      <c r="A109" s="14"/>
      <c r="B109" s="243"/>
      <c r="C109" s="244"/>
      <c r="D109" s="234" t="s">
        <v>137</v>
      </c>
      <c r="E109" s="245" t="s">
        <v>19</v>
      </c>
      <c r="F109" s="246" t="s">
        <v>79</v>
      </c>
      <c r="G109" s="244"/>
      <c r="H109" s="247">
        <v>1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137</v>
      </c>
      <c r="AU109" s="253" t="s">
        <v>82</v>
      </c>
      <c r="AV109" s="14" t="s">
        <v>82</v>
      </c>
      <c r="AW109" s="14" t="s">
        <v>34</v>
      </c>
      <c r="AX109" s="14" t="s">
        <v>79</v>
      </c>
      <c r="AY109" s="253" t="s">
        <v>127</v>
      </c>
    </row>
    <row r="110" s="12" customFormat="1" ht="22.8" customHeight="1">
      <c r="A110" s="12"/>
      <c r="B110" s="197"/>
      <c r="C110" s="198"/>
      <c r="D110" s="199" t="s">
        <v>71</v>
      </c>
      <c r="E110" s="211" t="s">
        <v>242</v>
      </c>
      <c r="F110" s="211" t="s">
        <v>243</v>
      </c>
      <c r="G110" s="198"/>
      <c r="H110" s="198"/>
      <c r="I110" s="201"/>
      <c r="J110" s="212">
        <f>BK110</f>
        <v>0</v>
      </c>
      <c r="K110" s="198"/>
      <c r="L110" s="203"/>
      <c r="M110" s="204"/>
      <c r="N110" s="205"/>
      <c r="O110" s="205"/>
      <c r="P110" s="206">
        <f>SUM(P111:P116)</f>
        <v>0</v>
      </c>
      <c r="Q110" s="205"/>
      <c r="R110" s="206">
        <f>SUM(R111:R116)</f>
        <v>0</v>
      </c>
      <c r="S110" s="205"/>
      <c r="T110" s="207">
        <f>SUM(T111:T116)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8" t="s">
        <v>133</v>
      </c>
      <c r="AT110" s="209" t="s">
        <v>71</v>
      </c>
      <c r="AU110" s="209" t="s">
        <v>79</v>
      </c>
      <c r="AY110" s="208" t="s">
        <v>127</v>
      </c>
      <c r="BK110" s="210">
        <f>SUM(BK111:BK116)</f>
        <v>0</v>
      </c>
    </row>
    <row r="111" s="2" customFormat="1" ht="49.05" customHeight="1">
      <c r="A111" s="37"/>
      <c r="B111" s="38"/>
      <c r="C111" s="213" t="s">
        <v>144</v>
      </c>
      <c r="D111" s="213" t="s">
        <v>129</v>
      </c>
      <c r="E111" s="214" t="s">
        <v>244</v>
      </c>
      <c r="F111" s="215" t="s">
        <v>245</v>
      </c>
      <c r="G111" s="216" t="s">
        <v>168</v>
      </c>
      <c r="H111" s="217">
        <v>1</v>
      </c>
      <c r="I111" s="218"/>
      <c r="J111" s="219">
        <f>ROUND(I111*H111,2)</f>
        <v>0</v>
      </c>
      <c r="K111" s="220"/>
      <c r="L111" s="43"/>
      <c r="M111" s="221" t="s">
        <v>19</v>
      </c>
      <c r="N111" s="222" t="s">
        <v>45</v>
      </c>
      <c r="O111" s="84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25" t="s">
        <v>246</v>
      </c>
      <c r="AT111" s="225" t="s">
        <v>129</v>
      </c>
      <c r="AU111" s="225" t="s">
        <v>82</v>
      </c>
      <c r="AY111" s="16" t="s">
        <v>127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6" t="s">
        <v>133</v>
      </c>
      <c r="BK111" s="226">
        <f>ROUND(I111*H111,2)</f>
        <v>0</v>
      </c>
      <c r="BL111" s="16" t="s">
        <v>246</v>
      </c>
      <c r="BM111" s="225" t="s">
        <v>358</v>
      </c>
    </row>
    <row r="112" s="2" customFormat="1" ht="44.25" customHeight="1">
      <c r="A112" s="37"/>
      <c r="B112" s="38"/>
      <c r="C112" s="213" t="s">
        <v>133</v>
      </c>
      <c r="D112" s="213" t="s">
        <v>129</v>
      </c>
      <c r="E112" s="214" t="s">
        <v>248</v>
      </c>
      <c r="F112" s="215" t="s">
        <v>249</v>
      </c>
      <c r="G112" s="216" t="s">
        <v>168</v>
      </c>
      <c r="H112" s="217">
        <v>1</v>
      </c>
      <c r="I112" s="218"/>
      <c r="J112" s="219">
        <f>ROUND(I112*H112,2)</f>
        <v>0</v>
      </c>
      <c r="K112" s="220"/>
      <c r="L112" s="43"/>
      <c r="M112" s="221" t="s">
        <v>19</v>
      </c>
      <c r="N112" s="222" t="s">
        <v>45</v>
      </c>
      <c r="O112" s="84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25" t="s">
        <v>246</v>
      </c>
      <c r="AT112" s="225" t="s">
        <v>129</v>
      </c>
      <c r="AU112" s="225" t="s">
        <v>82</v>
      </c>
      <c r="AY112" s="16" t="s">
        <v>127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6" t="s">
        <v>133</v>
      </c>
      <c r="BK112" s="226">
        <f>ROUND(I112*H112,2)</f>
        <v>0</v>
      </c>
      <c r="BL112" s="16" t="s">
        <v>246</v>
      </c>
      <c r="BM112" s="225" t="s">
        <v>359</v>
      </c>
    </row>
    <row r="113" s="2" customFormat="1" ht="16.5" customHeight="1">
      <c r="A113" s="37"/>
      <c r="B113" s="38"/>
      <c r="C113" s="213" t="s">
        <v>160</v>
      </c>
      <c r="D113" s="213" t="s">
        <v>129</v>
      </c>
      <c r="E113" s="214" t="s">
        <v>251</v>
      </c>
      <c r="F113" s="215" t="s">
        <v>252</v>
      </c>
      <c r="G113" s="216" t="s">
        <v>209</v>
      </c>
      <c r="H113" s="217">
        <v>1</v>
      </c>
      <c r="I113" s="218"/>
      <c r="J113" s="219">
        <f>ROUND(I113*H113,2)</f>
        <v>0</v>
      </c>
      <c r="K113" s="220"/>
      <c r="L113" s="43"/>
      <c r="M113" s="221" t="s">
        <v>19</v>
      </c>
      <c r="N113" s="222" t="s">
        <v>45</v>
      </c>
      <c r="O113" s="84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25" t="s">
        <v>210</v>
      </c>
      <c r="AT113" s="225" t="s">
        <v>129</v>
      </c>
      <c r="AU113" s="225" t="s">
        <v>82</v>
      </c>
      <c r="AY113" s="16" t="s">
        <v>127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6" t="s">
        <v>133</v>
      </c>
      <c r="BK113" s="226">
        <f>ROUND(I113*H113,2)</f>
        <v>0</v>
      </c>
      <c r="BL113" s="16" t="s">
        <v>210</v>
      </c>
      <c r="BM113" s="225" t="s">
        <v>360</v>
      </c>
    </row>
    <row r="114" s="13" customFormat="1">
      <c r="A114" s="13"/>
      <c r="B114" s="232"/>
      <c r="C114" s="233"/>
      <c r="D114" s="234" t="s">
        <v>137</v>
      </c>
      <c r="E114" s="235" t="s">
        <v>19</v>
      </c>
      <c r="F114" s="236" t="s">
        <v>254</v>
      </c>
      <c r="G114" s="233"/>
      <c r="H114" s="235" t="s">
        <v>19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137</v>
      </c>
      <c r="AU114" s="242" t="s">
        <v>82</v>
      </c>
      <c r="AV114" s="13" t="s">
        <v>79</v>
      </c>
      <c r="AW114" s="13" t="s">
        <v>34</v>
      </c>
      <c r="AX114" s="13" t="s">
        <v>72</v>
      </c>
      <c r="AY114" s="242" t="s">
        <v>127</v>
      </c>
    </row>
    <row r="115" s="13" customFormat="1">
      <c r="A115" s="13"/>
      <c r="B115" s="232"/>
      <c r="C115" s="233"/>
      <c r="D115" s="234" t="s">
        <v>137</v>
      </c>
      <c r="E115" s="235" t="s">
        <v>19</v>
      </c>
      <c r="F115" s="236" t="s">
        <v>255</v>
      </c>
      <c r="G115" s="233"/>
      <c r="H115" s="235" t="s">
        <v>19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137</v>
      </c>
      <c r="AU115" s="242" t="s">
        <v>82</v>
      </c>
      <c r="AV115" s="13" t="s">
        <v>79</v>
      </c>
      <c r="AW115" s="13" t="s">
        <v>34</v>
      </c>
      <c r="AX115" s="13" t="s">
        <v>72</v>
      </c>
      <c r="AY115" s="242" t="s">
        <v>127</v>
      </c>
    </row>
    <row r="116" s="14" customFormat="1">
      <c r="A116" s="14"/>
      <c r="B116" s="243"/>
      <c r="C116" s="244"/>
      <c r="D116" s="234" t="s">
        <v>137</v>
      </c>
      <c r="E116" s="245" t="s">
        <v>19</v>
      </c>
      <c r="F116" s="246" t="s">
        <v>79</v>
      </c>
      <c r="G116" s="244"/>
      <c r="H116" s="247">
        <v>1</v>
      </c>
      <c r="I116" s="248"/>
      <c r="J116" s="244"/>
      <c r="K116" s="244"/>
      <c r="L116" s="249"/>
      <c r="M116" s="250"/>
      <c r="N116" s="251"/>
      <c r="O116" s="251"/>
      <c r="P116" s="251"/>
      <c r="Q116" s="251"/>
      <c r="R116" s="251"/>
      <c r="S116" s="251"/>
      <c r="T116" s="25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3" t="s">
        <v>137</v>
      </c>
      <c r="AU116" s="253" t="s">
        <v>82</v>
      </c>
      <c r="AV116" s="14" t="s">
        <v>82</v>
      </c>
      <c r="AW116" s="14" t="s">
        <v>34</v>
      </c>
      <c r="AX116" s="14" t="s">
        <v>79</v>
      </c>
      <c r="AY116" s="253" t="s">
        <v>127</v>
      </c>
    </row>
    <row r="117" s="12" customFormat="1" ht="22.8" customHeight="1">
      <c r="A117" s="12"/>
      <c r="B117" s="197"/>
      <c r="C117" s="198"/>
      <c r="D117" s="199" t="s">
        <v>71</v>
      </c>
      <c r="E117" s="211" t="s">
        <v>256</v>
      </c>
      <c r="F117" s="211" t="s">
        <v>257</v>
      </c>
      <c r="G117" s="198"/>
      <c r="H117" s="198"/>
      <c r="I117" s="201"/>
      <c r="J117" s="212">
        <f>BK117</f>
        <v>0</v>
      </c>
      <c r="K117" s="198"/>
      <c r="L117" s="203"/>
      <c r="M117" s="204"/>
      <c r="N117" s="205"/>
      <c r="O117" s="205"/>
      <c r="P117" s="206">
        <f>SUM(P118:P125)</f>
        <v>0</v>
      </c>
      <c r="Q117" s="205"/>
      <c r="R117" s="206">
        <f>SUM(R118:R125)</f>
        <v>0</v>
      </c>
      <c r="S117" s="205"/>
      <c r="T117" s="207">
        <f>SUM(T118:T125)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8" t="s">
        <v>133</v>
      </c>
      <c r="AT117" s="209" t="s">
        <v>71</v>
      </c>
      <c r="AU117" s="209" t="s">
        <v>79</v>
      </c>
      <c r="AY117" s="208" t="s">
        <v>127</v>
      </c>
      <c r="BK117" s="210">
        <f>SUM(BK118:BK125)</f>
        <v>0</v>
      </c>
    </row>
    <row r="118" s="2" customFormat="1" ht="24.15" customHeight="1">
      <c r="A118" s="37"/>
      <c r="B118" s="38"/>
      <c r="C118" s="213" t="s">
        <v>165</v>
      </c>
      <c r="D118" s="213" t="s">
        <v>129</v>
      </c>
      <c r="E118" s="214" t="s">
        <v>258</v>
      </c>
      <c r="F118" s="215" t="s">
        <v>259</v>
      </c>
      <c r="G118" s="216" t="s">
        <v>209</v>
      </c>
      <c r="H118" s="217">
        <v>1</v>
      </c>
      <c r="I118" s="218"/>
      <c r="J118" s="219">
        <f>ROUND(I118*H118,2)</f>
        <v>0</v>
      </c>
      <c r="K118" s="220"/>
      <c r="L118" s="43"/>
      <c r="M118" s="221" t="s">
        <v>19</v>
      </c>
      <c r="N118" s="222" t="s">
        <v>45</v>
      </c>
      <c r="O118" s="84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25" t="s">
        <v>210</v>
      </c>
      <c r="AT118" s="225" t="s">
        <v>129</v>
      </c>
      <c r="AU118" s="225" t="s">
        <v>82</v>
      </c>
      <c r="AY118" s="16" t="s">
        <v>127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6" t="s">
        <v>133</v>
      </c>
      <c r="BK118" s="226">
        <f>ROUND(I118*H118,2)</f>
        <v>0</v>
      </c>
      <c r="BL118" s="16" t="s">
        <v>210</v>
      </c>
      <c r="BM118" s="225" t="s">
        <v>361</v>
      </c>
    </row>
    <row r="119" s="13" customFormat="1">
      <c r="A119" s="13"/>
      <c r="B119" s="232"/>
      <c r="C119" s="233"/>
      <c r="D119" s="234" t="s">
        <v>137</v>
      </c>
      <c r="E119" s="235" t="s">
        <v>19</v>
      </c>
      <c r="F119" s="236" t="s">
        <v>262</v>
      </c>
      <c r="G119" s="233"/>
      <c r="H119" s="235" t="s">
        <v>19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137</v>
      </c>
      <c r="AU119" s="242" t="s">
        <v>82</v>
      </c>
      <c r="AV119" s="13" t="s">
        <v>79</v>
      </c>
      <c r="AW119" s="13" t="s">
        <v>34</v>
      </c>
      <c r="AX119" s="13" t="s">
        <v>72</v>
      </c>
      <c r="AY119" s="242" t="s">
        <v>127</v>
      </c>
    </row>
    <row r="120" s="13" customFormat="1">
      <c r="A120" s="13"/>
      <c r="B120" s="232"/>
      <c r="C120" s="233"/>
      <c r="D120" s="234" t="s">
        <v>137</v>
      </c>
      <c r="E120" s="235" t="s">
        <v>19</v>
      </c>
      <c r="F120" s="236" t="s">
        <v>263</v>
      </c>
      <c r="G120" s="233"/>
      <c r="H120" s="235" t="s">
        <v>19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137</v>
      </c>
      <c r="AU120" s="242" t="s">
        <v>82</v>
      </c>
      <c r="AV120" s="13" t="s">
        <v>79</v>
      </c>
      <c r="AW120" s="13" t="s">
        <v>34</v>
      </c>
      <c r="AX120" s="13" t="s">
        <v>72</v>
      </c>
      <c r="AY120" s="242" t="s">
        <v>127</v>
      </c>
    </row>
    <row r="121" s="13" customFormat="1">
      <c r="A121" s="13"/>
      <c r="B121" s="232"/>
      <c r="C121" s="233"/>
      <c r="D121" s="234" t="s">
        <v>137</v>
      </c>
      <c r="E121" s="235" t="s">
        <v>19</v>
      </c>
      <c r="F121" s="236" t="s">
        <v>264</v>
      </c>
      <c r="G121" s="233"/>
      <c r="H121" s="235" t="s">
        <v>19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137</v>
      </c>
      <c r="AU121" s="242" t="s">
        <v>82</v>
      </c>
      <c r="AV121" s="13" t="s">
        <v>79</v>
      </c>
      <c r="AW121" s="13" t="s">
        <v>34</v>
      </c>
      <c r="AX121" s="13" t="s">
        <v>72</v>
      </c>
      <c r="AY121" s="242" t="s">
        <v>127</v>
      </c>
    </row>
    <row r="122" s="13" customFormat="1">
      <c r="A122" s="13"/>
      <c r="B122" s="232"/>
      <c r="C122" s="233"/>
      <c r="D122" s="234" t="s">
        <v>137</v>
      </c>
      <c r="E122" s="235" t="s">
        <v>19</v>
      </c>
      <c r="F122" s="236" t="s">
        <v>362</v>
      </c>
      <c r="G122" s="233"/>
      <c r="H122" s="235" t="s">
        <v>19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137</v>
      </c>
      <c r="AU122" s="242" t="s">
        <v>82</v>
      </c>
      <c r="AV122" s="13" t="s">
        <v>79</v>
      </c>
      <c r="AW122" s="13" t="s">
        <v>34</v>
      </c>
      <c r="AX122" s="13" t="s">
        <v>72</v>
      </c>
      <c r="AY122" s="242" t="s">
        <v>127</v>
      </c>
    </row>
    <row r="123" s="13" customFormat="1">
      <c r="A123" s="13"/>
      <c r="B123" s="232"/>
      <c r="C123" s="233"/>
      <c r="D123" s="234" t="s">
        <v>137</v>
      </c>
      <c r="E123" s="235" t="s">
        <v>19</v>
      </c>
      <c r="F123" s="236" t="s">
        <v>363</v>
      </c>
      <c r="G123" s="233"/>
      <c r="H123" s="235" t="s">
        <v>19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137</v>
      </c>
      <c r="AU123" s="242" t="s">
        <v>82</v>
      </c>
      <c r="AV123" s="13" t="s">
        <v>79</v>
      </c>
      <c r="AW123" s="13" t="s">
        <v>34</v>
      </c>
      <c r="AX123" s="13" t="s">
        <v>72</v>
      </c>
      <c r="AY123" s="242" t="s">
        <v>127</v>
      </c>
    </row>
    <row r="124" s="13" customFormat="1">
      <c r="A124" s="13"/>
      <c r="B124" s="232"/>
      <c r="C124" s="233"/>
      <c r="D124" s="234" t="s">
        <v>137</v>
      </c>
      <c r="E124" s="235" t="s">
        <v>19</v>
      </c>
      <c r="F124" s="236" t="s">
        <v>364</v>
      </c>
      <c r="G124" s="233"/>
      <c r="H124" s="235" t="s">
        <v>19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137</v>
      </c>
      <c r="AU124" s="242" t="s">
        <v>82</v>
      </c>
      <c r="AV124" s="13" t="s">
        <v>79</v>
      </c>
      <c r="AW124" s="13" t="s">
        <v>34</v>
      </c>
      <c r="AX124" s="13" t="s">
        <v>72</v>
      </c>
      <c r="AY124" s="242" t="s">
        <v>127</v>
      </c>
    </row>
    <row r="125" s="14" customFormat="1">
      <c r="A125" s="14"/>
      <c r="B125" s="243"/>
      <c r="C125" s="244"/>
      <c r="D125" s="234" t="s">
        <v>137</v>
      </c>
      <c r="E125" s="245" t="s">
        <v>19</v>
      </c>
      <c r="F125" s="246" t="s">
        <v>79</v>
      </c>
      <c r="G125" s="244"/>
      <c r="H125" s="247">
        <v>1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137</v>
      </c>
      <c r="AU125" s="253" t="s">
        <v>82</v>
      </c>
      <c r="AV125" s="14" t="s">
        <v>82</v>
      </c>
      <c r="AW125" s="14" t="s">
        <v>34</v>
      </c>
      <c r="AX125" s="14" t="s">
        <v>79</v>
      </c>
      <c r="AY125" s="253" t="s">
        <v>127</v>
      </c>
    </row>
    <row r="126" s="12" customFormat="1" ht="22.8" customHeight="1">
      <c r="A126" s="12"/>
      <c r="B126" s="197"/>
      <c r="C126" s="198"/>
      <c r="D126" s="199" t="s">
        <v>71</v>
      </c>
      <c r="E126" s="211" t="s">
        <v>269</v>
      </c>
      <c r="F126" s="211" t="s">
        <v>270</v>
      </c>
      <c r="G126" s="198"/>
      <c r="H126" s="198"/>
      <c r="I126" s="201"/>
      <c r="J126" s="212">
        <f>BK126</f>
        <v>0</v>
      </c>
      <c r="K126" s="198"/>
      <c r="L126" s="203"/>
      <c r="M126" s="204"/>
      <c r="N126" s="205"/>
      <c r="O126" s="205"/>
      <c r="P126" s="206">
        <f>SUM(P127:P154)</f>
        <v>0</v>
      </c>
      <c r="Q126" s="205"/>
      <c r="R126" s="206">
        <f>SUM(R127:R154)</f>
        <v>0</v>
      </c>
      <c r="S126" s="205"/>
      <c r="T126" s="207">
        <f>SUM(T127:T154)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8" t="s">
        <v>133</v>
      </c>
      <c r="AT126" s="209" t="s">
        <v>71</v>
      </c>
      <c r="AU126" s="209" t="s">
        <v>79</v>
      </c>
      <c r="AY126" s="208" t="s">
        <v>127</v>
      </c>
      <c r="BK126" s="210">
        <f>SUM(BK127:BK154)</f>
        <v>0</v>
      </c>
    </row>
    <row r="127" s="2" customFormat="1" ht="49.05" customHeight="1">
      <c r="A127" s="37"/>
      <c r="B127" s="38"/>
      <c r="C127" s="213" t="s">
        <v>172</v>
      </c>
      <c r="D127" s="213" t="s">
        <v>129</v>
      </c>
      <c r="E127" s="214" t="s">
        <v>271</v>
      </c>
      <c r="F127" s="215" t="s">
        <v>272</v>
      </c>
      <c r="G127" s="216" t="s">
        <v>209</v>
      </c>
      <c r="H127" s="217">
        <v>1</v>
      </c>
      <c r="I127" s="218"/>
      <c r="J127" s="219">
        <f>ROUND(I127*H127,2)</f>
        <v>0</v>
      </c>
      <c r="K127" s="220"/>
      <c r="L127" s="43"/>
      <c r="M127" s="221" t="s">
        <v>19</v>
      </c>
      <c r="N127" s="222" t="s">
        <v>45</v>
      </c>
      <c r="O127" s="84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5" t="s">
        <v>246</v>
      </c>
      <c r="AT127" s="225" t="s">
        <v>129</v>
      </c>
      <c r="AU127" s="225" t="s">
        <v>82</v>
      </c>
      <c r="AY127" s="16" t="s">
        <v>127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6" t="s">
        <v>133</v>
      </c>
      <c r="BK127" s="226">
        <f>ROUND(I127*H127,2)</f>
        <v>0</v>
      </c>
      <c r="BL127" s="16" t="s">
        <v>246</v>
      </c>
      <c r="BM127" s="225" t="s">
        <v>365</v>
      </c>
    </row>
    <row r="128" s="13" customFormat="1">
      <c r="A128" s="13"/>
      <c r="B128" s="232"/>
      <c r="C128" s="233"/>
      <c r="D128" s="234" t="s">
        <v>137</v>
      </c>
      <c r="E128" s="235" t="s">
        <v>19</v>
      </c>
      <c r="F128" s="236" t="s">
        <v>159</v>
      </c>
      <c r="G128" s="233"/>
      <c r="H128" s="235" t="s">
        <v>19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137</v>
      </c>
      <c r="AU128" s="242" t="s">
        <v>82</v>
      </c>
      <c r="AV128" s="13" t="s">
        <v>79</v>
      </c>
      <c r="AW128" s="13" t="s">
        <v>34</v>
      </c>
      <c r="AX128" s="13" t="s">
        <v>72</v>
      </c>
      <c r="AY128" s="242" t="s">
        <v>127</v>
      </c>
    </row>
    <row r="129" s="14" customFormat="1">
      <c r="A129" s="14"/>
      <c r="B129" s="243"/>
      <c r="C129" s="244"/>
      <c r="D129" s="234" t="s">
        <v>137</v>
      </c>
      <c r="E129" s="245" t="s">
        <v>19</v>
      </c>
      <c r="F129" s="246" t="s">
        <v>79</v>
      </c>
      <c r="G129" s="244"/>
      <c r="H129" s="247">
        <v>1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137</v>
      </c>
      <c r="AU129" s="253" t="s">
        <v>82</v>
      </c>
      <c r="AV129" s="14" t="s">
        <v>82</v>
      </c>
      <c r="AW129" s="14" t="s">
        <v>34</v>
      </c>
      <c r="AX129" s="14" t="s">
        <v>79</v>
      </c>
      <c r="AY129" s="253" t="s">
        <v>127</v>
      </c>
    </row>
    <row r="130" s="2" customFormat="1" ht="49.05" customHeight="1">
      <c r="A130" s="37"/>
      <c r="B130" s="38"/>
      <c r="C130" s="213" t="s">
        <v>183</v>
      </c>
      <c r="D130" s="213" t="s">
        <v>129</v>
      </c>
      <c r="E130" s="214" t="s">
        <v>275</v>
      </c>
      <c r="F130" s="215" t="s">
        <v>276</v>
      </c>
      <c r="G130" s="216" t="s">
        <v>209</v>
      </c>
      <c r="H130" s="217">
        <v>1</v>
      </c>
      <c r="I130" s="218"/>
      <c r="J130" s="219">
        <f>ROUND(I130*H130,2)</f>
        <v>0</v>
      </c>
      <c r="K130" s="220"/>
      <c r="L130" s="43"/>
      <c r="M130" s="221" t="s">
        <v>19</v>
      </c>
      <c r="N130" s="222" t="s">
        <v>45</v>
      </c>
      <c r="O130" s="84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5" t="s">
        <v>246</v>
      </c>
      <c r="AT130" s="225" t="s">
        <v>129</v>
      </c>
      <c r="AU130" s="225" t="s">
        <v>82</v>
      </c>
      <c r="AY130" s="16" t="s">
        <v>127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6" t="s">
        <v>133</v>
      </c>
      <c r="BK130" s="226">
        <f>ROUND(I130*H130,2)</f>
        <v>0</v>
      </c>
      <c r="BL130" s="16" t="s">
        <v>246</v>
      </c>
      <c r="BM130" s="225" t="s">
        <v>366</v>
      </c>
    </row>
    <row r="131" s="13" customFormat="1">
      <c r="A131" s="13"/>
      <c r="B131" s="232"/>
      <c r="C131" s="233"/>
      <c r="D131" s="234" t="s">
        <v>137</v>
      </c>
      <c r="E131" s="235" t="s">
        <v>19</v>
      </c>
      <c r="F131" s="236" t="s">
        <v>159</v>
      </c>
      <c r="G131" s="233"/>
      <c r="H131" s="235" t="s">
        <v>19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137</v>
      </c>
      <c r="AU131" s="242" t="s">
        <v>82</v>
      </c>
      <c r="AV131" s="13" t="s">
        <v>79</v>
      </c>
      <c r="AW131" s="13" t="s">
        <v>34</v>
      </c>
      <c r="AX131" s="13" t="s">
        <v>72</v>
      </c>
      <c r="AY131" s="242" t="s">
        <v>127</v>
      </c>
    </row>
    <row r="132" s="14" customFormat="1">
      <c r="A132" s="14"/>
      <c r="B132" s="243"/>
      <c r="C132" s="244"/>
      <c r="D132" s="234" t="s">
        <v>137</v>
      </c>
      <c r="E132" s="245" t="s">
        <v>19</v>
      </c>
      <c r="F132" s="246" t="s">
        <v>79</v>
      </c>
      <c r="G132" s="244"/>
      <c r="H132" s="247">
        <v>1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137</v>
      </c>
      <c r="AU132" s="253" t="s">
        <v>82</v>
      </c>
      <c r="AV132" s="14" t="s">
        <v>82</v>
      </c>
      <c r="AW132" s="14" t="s">
        <v>34</v>
      </c>
      <c r="AX132" s="14" t="s">
        <v>79</v>
      </c>
      <c r="AY132" s="253" t="s">
        <v>127</v>
      </c>
    </row>
    <row r="133" s="2" customFormat="1" ht="37.8" customHeight="1">
      <c r="A133" s="37"/>
      <c r="B133" s="38"/>
      <c r="C133" s="213" t="s">
        <v>173</v>
      </c>
      <c r="D133" s="213" t="s">
        <v>129</v>
      </c>
      <c r="E133" s="214" t="s">
        <v>279</v>
      </c>
      <c r="F133" s="215" t="s">
        <v>280</v>
      </c>
      <c r="G133" s="216" t="s">
        <v>209</v>
      </c>
      <c r="H133" s="217">
        <v>1</v>
      </c>
      <c r="I133" s="218"/>
      <c r="J133" s="219">
        <f>ROUND(I133*H133,2)</f>
        <v>0</v>
      </c>
      <c r="K133" s="220"/>
      <c r="L133" s="43"/>
      <c r="M133" s="221" t="s">
        <v>19</v>
      </c>
      <c r="N133" s="222" t="s">
        <v>45</v>
      </c>
      <c r="O133" s="84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5" t="s">
        <v>246</v>
      </c>
      <c r="AT133" s="225" t="s">
        <v>129</v>
      </c>
      <c r="AU133" s="225" t="s">
        <v>82</v>
      </c>
      <c r="AY133" s="16" t="s">
        <v>127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6" t="s">
        <v>133</v>
      </c>
      <c r="BK133" s="226">
        <f>ROUND(I133*H133,2)</f>
        <v>0</v>
      </c>
      <c r="BL133" s="16" t="s">
        <v>246</v>
      </c>
      <c r="BM133" s="225" t="s">
        <v>367</v>
      </c>
    </row>
    <row r="134" s="2" customFormat="1" ht="24.15" customHeight="1">
      <c r="A134" s="37"/>
      <c r="B134" s="38"/>
      <c r="C134" s="213" t="s">
        <v>274</v>
      </c>
      <c r="D134" s="213" t="s">
        <v>129</v>
      </c>
      <c r="E134" s="214" t="s">
        <v>282</v>
      </c>
      <c r="F134" s="215" t="s">
        <v>283</v>
      </c>
      <c r="G134" s="216" t="s">
        <v>209</v>
      </c>
      <c r="H134" s="217">
        <v>1</v>
      </c>
      <c r="I134" s="218"/>
      <c r="J134" s="219">
        <f>ROUND(I134*H134,2)</f>
        <v>0</v>
      </c>
      <c r="K134" s="220"/>
      <c r="L134" s="43"/>
      <c r="M134" s="221" t="s">
        <v>19</v>
      </c>
      <c r="N134" s="222" t="s">
        <v>45</v>
      </c>
      <c r="O134" s="84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5" t="s">
        <v>246</v>
      </c>
      <c r="AT134" s="225" t="s">
        <v>129</v>
      </c>
      <c r="AU134" s="225" t="s">
        <v>82</v>
      </c>
      <c r="AY134" s="16" t="s">
        <v>127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6" t="s">
        <v>133</v>
      </c>
      <c r="BK134" s="226">
        <f>ROUND(I134*H134,2)</f>
        <v>0</v>
      </c>
      <c r="BL134" s="16" t="s">
        <v>246</v>
      </c>
      <c r="BM134" s="225" t="s">
        <v>368</v>
      </c>
    </row>
    <row r="135" s="13" customFormat="1">
      <c r="A135" s="13"/>
      <c r="B135" s="232"/>
      <c r="C135" s="233"/>
      <c r="D135" s="234" t="s">
        <v>137</v>
      </c>
      <c r="E135" s="235" t="s">
        <v>19</v>
      </c>
      <c r="F135" s="236" t="s">
        <v>159</v>
      </c>
      <c r="G135" s="233"/>
      <c r="H135" s="235" t="s">
        <v>19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137</v>
      </c>
      <c r="AU135" s="242" t="s">
        <v>82</v>
      </c>
      <c r="AV135" s="13" t="s">
        <v>79</v>
      </c>
      <c r="AW135" s="13" t="s">
        <v>34</v>
      </c>
      <c r="AX135" s="13" t="s">
        <v>72</v>
      </c>
      <c r="AY135" s="242" t="s">
        <v>127</v>
      </c>
    </row>
    <row r="136" s="13" customFormat="1">
      <c r="A136" s="13"/>
      <c r="B136" s="232"/>
      <c r="C136" s="233"/>
      <c r="D136" s="234" t="s">
        <v>137</v>
      </c>
      <c r="E136" s="235" t="s">
        <v>19</v>
      </c>
      <c r="F136" s="236" t="s">
        <v>285</v>
      </c>
      <c r="G136" s="233"/>
      <c r="H136" s="235" t="s">
        <v>19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137</v>
      </c>
      <c r="AU136" s="242" t="s">
        <v>82</v>
      </c>
      <c r="AV136" s="13" t="s">
        <v>79</v>
      </c>
      <c r="AW136" s="13" t="s">
        <v>34</v>
      </c>
      <c r="AX136" s="13" t="s">
        <v>72</v>
      </c>
      <c r="AY136" s="242" t="s">
        <v>127</v>
      </c>
    </row>
    <row r="137" s="13" customFormat="1">
      <c r="A137" s="13"/>
      <c r="B137" s="232"/>
      <c r="C137" s="233"/>
      <c r="D137" s="234" t="s">
        <v>137</v>
      </c>
      <c r="E137" s="235" t="s">
        <v>19</v>
      </c>
      <c r="F137" s="236" t="s">
        <v>286</v>
      </c>
      <c r="G137" s="233"/>
      <c r="H137" s="235" t="s">
        <v>19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137</v>
      </c>
      <c r="AU137" s="242" t="s">
        <v>82</v>
      </c>
      <c r="AV137" s="13" t="s">
        <v>79</v>
      </c>
      <c r="AW137" s="13" t="s">
        <v>34</v>
      </c>
      <c r="AX137" s="13" t="s">
        <v>72</v>
      </c>
      <c r="AY137" s="242" t="s">
        <v>127</v>
      </c>
    </row>
    <row r="138" s="13" customFormat="1">
      <c r="A138" s="13"/>
      <c r="B138" s="232"/>
      <c r="C138" s="233"/>
      <c r="D138" s="234" t="s">
        <v>137</v>
      </c>
      <c r="E138" s="235" t="s">
        <v>19</v>
      </c>
      <c r="F138" s="236" t="s">
        <v>369</v>
      </c>
      <c r="G138" s="233"/>
      <c r="H138" s="235" t="s">
        <v>19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137</v>
      </c>
      <c r="AU138" s="242" t="s">
        <v>82</v>
      </c>
      <c r="AV138" s="13" t="s">
        <v>79</v>
      </c>
      <c r="AW138" s="13" t="s">
        <v>34</v>
      </c>
      <c r="AX138" s="13" t="s">
        <v>72</v>
      </c>
      <c r="AY138" s="242" t="s">
        <v>127</v>
      </c>
    </row>
    <row r="139" s="13" customFormat="1">
      <c r="A139" s="13"/>
      <c r="B139" s="232"/>
      <c r="C139" s="233"/>
      <c r="D139" s="234" t="s">
        <v>137</v>
      </c>
      <c r="E139" s="235" t="s">
        <v>19</v>
      </c>
      <c r="F139" s="236" t="s">
        <v>288</v>
      </c>
      <c r="G139" s="233"/>
      <c r="H139" s="235" t="s">
        <v>19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137</v>
      </c>
      <c r="AU139" s="242" t="s">
        <v>82</v>
      </c>
      <c r="AV139" s="13" t="s">
        <v>79</v>
      </c>
      <c r="AW139" s="13" t="s">
        <v>34</v>
      </c>
      <c r="AX139" s="13" t="s">
        <v>72</v>
      </c>
      <c r="AY139" s="242" t="s">
        <v>127</v>
      </c>
    </row>
    <row r="140" s="13" customFormat="1">
      <c r="A140" s="13"/>
      <c r="B140" s="232"/>
      <c r="C140" s="233"/>
      <c r="D140" s="234" t="s">
        <v>137</v>
      </c>
      <c r="E140" s="235" t="s">
        <v>19</v>
      </c>
      <c r="F140" s="236" t="s">
        <v>289</v>
      </c>
      <c r="G140" s="233"/>
      <c r="H140" s="235" t="s">
        <v>19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137</v>
      </c>
      <c r="AU140" s="242" t="s">
        <v>82</v>
      </c>
      <c r="AV140" s="13" t="s">
        <v>79</v>
      </c>
      <c r="AW140" s="13" t="s">
        <v>34</v>
      </c>
      <c r="AX140" s="13" t="s">
        <v>72</v>
      </c>
      <c r="AY140" s="242" t="s">
        <v>127</v>
      </c>
    </row>
    <row r="141" s="13" customFormat="1">
      <c r="A141" s="13"/>
      <c r="B141" s="232"/>
      <c r="C141" s="233"/>
      <c r="D141" s="234" t="s">
        <v>137</v>
      </c>
      <c r="E141" s="235" t="s">
        <v>19</v>
      </c>
      <c r="F141" s="236" t="s">
        <v>290</v>
      </c>
      <c r="G141" s="233"/>
      <c r="H141" s="235" t="s">
        <v>19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137</v>
      </c>
      <c r="AU141" s="242" t="s">
        <v>82</v>
      </c>
      <c r="AV141" s="13" t="s">
        <v>79</v>
      </c>
      <c r="AW141" s="13" t="s">
        <v>34</v>
      </c>
      <c r="AX141" s="13" t="s">
        <v>72</v>
      </c>
      <c r="AY141" s="242" t="s">
        <v>127</v>
      </c>
    </row>
    <row r="142" s="13" customFormat="1">
      <c r="A142" s="13"/>
      <c r="B142" s="232"/>
      <c r="C142" s="233"/>
      <c r="D142" s="234" t="s">
        <v>137</v>
      </c>
      <c r="E142" s="235" t="s">
        <v>19</v>
      </c>
      <c r="F142" s="236" t="s">
        <v>292</v>
      </c>
      <c r="G142" s="233"/>
      <c r="H142" s="235" t="s">
        <v>19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137</v>
      </c>
      <c r="AU142" s="242" t="s">
        <v>82</v>
      </c>
      <c r="AV142" s="13" t="s">
        <v>79</v>
      </c>
      <c r="AW142" s="13" t="s">
        <v>34</v>
      </c>
      <c r="AX142" s="13" t="s">
        <v>72</v>
      </c>
      <c r="AY142" s="242" t="s">
        <v>127</v>
      </c>
    </row>
    <row r="143" s="13" customFormat="1">
      <c r="A143" s="13"/>
      <c r="B143" s="232"/>
      <c r="C143" s="233"/>
      <c r="D143" s="234" t="s">
        <v>137</v>
      </c>
      <c r="E143" s="235" t="s">
        <v>19</v>
      </c>
      <c r="F143" s="236" t="s">
        <v>293</v>
      </c>
      <c r="G143" s="233"/>
      <c r="H143" s="235" t="s">
        <v>19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137</v>
      </c>
      <c r="AU143" s="242" t="s">
        <v>82</v>
      </c>
      <c r="AV143" s="13" t="s">
        <v>79</v>
      </c>
      <c r="AW143" s="13" t="s">
        <v>34</v>
      </c>
      <c r="AX143" s="13" t="s">
        <v>72</v>
      </c>
      <c r="AY143" s="242" t="s">
        <v>127</v>
      </c>
    </row>
    <row r="144" s="14" customFormat="1">
      <c r="A144" s="14"/>
      <c r="B144" s="243"/>
      <c r="C144" s="244"/>
      <c r="D144" s="234" t="s">
        <v>137</v>
      </c>
      <c r="E144" s="245" t="s">
        <v>19</v>
      </c>
      <c r="F144" s="246" t="s">
        <v>79</v>
      </c>
      <c r="G144" s="244"/>
      <c r="H144" s="247">
        <v>1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137</v>
      </c>
      <c r="AU144" s="253" t="s">
        <v>82</v>
      </c>
      <c r="AV144" s="14" t="s">
        <v>82</v>
      </c>
      <c r="AW144" s="14" t="s">
        <v>34</v>
      </c>
      <c r="AX144" s="14" t="s">
        <v>79</v>
      </c>
      <c r="AY144" s="253" t="s">
        <v>127</v>
      </c>
    </row>
    <row r="145" s="2" customFormat="1" ht="24.15" customHeight="1">
      <c r="A145" s="37"/>
      <c r="B145" s="38"/>
      <c r="C145" s="213" t="s">
        <v>278</v>
      </c>
      <c r="D145" s="213" t="s">
        <v>129</v>
      </c>
      <c r="E145" s="214" t="s">
        <v>302</v>
      </c>
      <c r="F145" s="215" t="s">
        <v>303</v>
      </c>
      <c r="G145" s="216" t="s">
        <v>209</v>
      </c>
      <c r="H145" s="217">
        <v>1</v>
      </c>
      <c r="I145" s="218"/>
      <c r="J145" s="219">
        <f>ROUND(I145*H145,2)</f>
        <v>0</v>
      </c>
      <c r="K145" s="220"/>
      <c r="L145" s="43"/>
      <c r="M145" s="221" t="s">
        <v>19</v>
      </c>
      <c r="N145" s="222" t="s">
        <v>45</v>
      </c>
      <c r="O145" s="84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5" t="s">
        <v>246</v>
      </c>
      <c r="AT145" s="225" t="s">
        <v>129</v>
      </c>
      <c r="AU145" s="225" t="s">
        <v>82</v>
      </c>
      <c r="AY145" s="16" t="s">
        <v>127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6" t="s">
        <v>133</v>
      </c>
      <c r="BK145" s="226">
        <f>ROUND(I145*H145,2)</f>
        <v>0</v>
      </c>
      <c r="BL145" s="16" t="s">
        <v>246</v>
      </c>
      <c r="BM145" s="225" t="s">
        <v>370</v>
      </c>
    </row>
    <row r="146" s="2" customFormat="1">
      <c r="A146" s="37"/>
      <c r="B146" s="38"/>
      <c r="C146" s="39"/>
      <c r="D146" s="234" t="s">
        <v>149</v>
      </c>
      <c r="E146" s="39"/>
      <c r="F146" s="254" t="s">
        <v>371</v>
      </c>
      <c r="G146" s="39"/>
      <c r="H146" s="39"/>
      <c r="I146" s="229"/>
      <c r="J146" s="39"/>
      <c r="K146" s="39"/>
      <c r="L146" s="43"/>
      <c r="M146" s="230"/>
      <c r="N146" s="231"/>
      <c r="O146" s="84"/>
      <c r="P146" s="84"/>
      <c r="Q146" s="84"/>
      <c r="R146" s="84"/>
      <c r="S146" s="84"/>
      <c r="T146" s="85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149</v>
      </c>
      <c r="AU146" s="16" t="s">
        <v>82</v>
      </c>
    </row>
    <row r="147" s="13" customFormat="1">
      <c r="A147" s="13"/>
      <c r="B147" s="232"/>
      <c r="C147" s="233"/>
      <c r="D147" s="234" t="s">
        <v>137</v>
      </c>
      <c r="E147" s="235" t="s">
        <v>19</v>
      </c>
      <c r="F147" s="236" t="s">
        <v>306</v>
      </c>
      <c r="G147" s="233"/>
      <c r="H147" s="235" t="s">
        <v>19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137</v>
      </c>
      <c r="AU147" s="242" t="s">
        <v>82</v>
      </c>
      <c r="AV147" s="13" t="s">
        <v>79</v>
      </c>
      <c r="AW147" s="13" t="s">
        <v>34</v>
      </c>
      <c r="AX147" s="13" t="s">
        <v>72</v>
      </c>
      <c r="AY147" s="242" t="s">
        <v>127</v>
      </c>
    </row>
    <row r="148" s="14" customFormat="1">
      <c r="A148" s="14"/>
      <c r="B148" s="243"/>
      <c r="C148" s="244"/>
      <c r="D148" s="234" t="s">
        <v>137</v>
      </c>
      <c r="E148" s="245" t="s">
        <v>19</v>
      </c>
      <c r="F148" s="246" t="s">
        <v>79</v>
      </c>
      <c r="G148" s="244"/>
      <c r="H148" s="247">
        <v>1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137</v>
      </c>
      <c r="AU148" s="253" t="s">
        <v>82</v>
      </c>
      <c r="AV148" s="14" t="s">
        <v>82</v>
      </c>
      <c r="AW148" s="14" t="s">
        <v>34</v>
      </c>
      <c r="AX148" s="14" t="s">
        <v>79</v>
      </c>
      <c r="AY148" s="253" t="s">
        <v>127</v>
      </c>
    </row>
    <row r="149" s="2" customFormat="1" ht="33" customHeight="1">
      <c r="A149" s="37"/>
      <c r="B149" s="38"/>
      <c r="C149" s="213" t="s">
        <v>8</v>
      </c>
      <c r="D149" s="213" t="s">
        <v>129</v>
      </c>
      <c r="E149" s="214" t="s">
        <v>308</v>
      </c>
      <c r="F149" s="215" t="s">
        <v>309</v>
      </c>
      <c r="G149" s="216" t="s">
        <v>209</v>
      </c>
      <c r="H149" s="217">
        <v>1</v>
      </c>
      <c r="I149" s="218"/>
      <c r="J149" s="219">
        <f>ROUND(I149*H149,2)</f>
        <v>0</v>
      </c>
      <c r="K149" s="220"/>
      <c r="L149" s="43"/>
      <c r="M149" s="221" t="s">
        <v>19</v>
      </c>
      <c r="N149" s="222" t="s">
        <v>45</v>
      </c>
      <c r="O149" s="84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5" t="s">
        <v>246</v>
      </c>
      <c r="AT149" s="225" t="s">
        <v>129</v>
      </c>
      <c r="AU149" s="225" t="s">
        <v>82</v>
      </c>
      <c r="AY149" s="16" t="s">
        <v>127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6" t="s">
        <v>133</v>
      </c>
      <c r="BK149" s="226">
        <f>ROUND(I149*H149,2)</f>
        <v>0</v>
      </c>
      <c r="BL149" s="16" t="s">
        <v>246</v>
      </c>
      <c r="BM149" s="225" t="s">
        <v>372</v>
      </c>
    </row>
    <row r="150" s="13" customFormat="1">
      <c r="A150" s="13"/>
      <c r="B150" s="232"/>
      <c r="C150" s="233"/>
      <c r="D150" s="234" t="s">
        <v>137</v>
      </c>
      <c r="E150" s="235" t="s">
        <v>19</v>
      </c>
      <c r="F150" s="236" t="s">
        <v>311</v>
      </c>
      <c r="G150" s="233"/>
      <c r="H150" s="235" t="s">
        <v>19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137</v>
      </c>
      <c r="AU150" s="242" t="s">
        <v>82</v>
      </c>
      <c r="AV150" s="13" t="s">
        <v>79</v>
      </c>
      <c r="AW150" s="13" t="s">
        <v>34</v>
      </c>
      <c r="AX150" s="13" t="s">
        <v>72</v>
      </c>
      <c r="AY150" s="242" t="s">
        <v>127</v>
      </c>
    </row>
    <row r="151" s="13" customFormat="1">
      <c r="A151" s="13"/>
      <c r="B151" s="232"/>
      <c r="C151" s="233"/>
      <c r="D151" s="234" t="s">
        <v>137</v>
      </c>
      <c r="E151" s="235" t="s">
        <v>19</v>
      </c>
      <c r="F151" s="236" t="s">
        <v>373</v>
      </c>
      <c r="G151" s="233"/>
      <c r="H151" s="235" t="s">
        <v>19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137</v>
      </c>
      <c r="AU151" s="242" t="s">
        <v>82</v>
      </c>
      <c r="AV151" s="13" t="s">
        <v>79</v>
      </c>
      <c r="AW151" s="13" t="s">
        <v>34</v>
      </c>
      <c r="AX151" s="13" t="s">
        <v>72</v>
      </c>
      <c r="AY151" s="242" t="s">
        <v>127</v>
      </c>
    </row>
    <row r="152" s="14" customFormat="1">
      <c r="A152" s="14"/>
      <c r="B152" s="243"/>
      <c r="C152" s="244"/>
      <c r="D152" s="234" t="s">
        <v>137</v>
      </c>
      <c r="E152" s="245" t="s">
        <v>19</v>
      </c>
      <c r="F152" s="246" t="s">
        <v>79</v>
      </c>
      <c r="G152" s="244"/>
      <c r="H152" s="247">
        <v>1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137</v>
      </c>
      <c r="AU152" s="253" t="s">
        <v>82</v>
      </c>
      <c r="AV152" s="14" t="s">
        <v>82</v>
      </c>
      <c r="AW152" s="14" t="s">
        <v>34</v>
      </c>
      <c r="AX152" s="14" t="s">
        <v>79</v>
      </c>
      <c r="AY152" s="253" t="s">
        <v>127</v>
      </c>
    </row>
    <row r="153" s="2" customFormat="1" ht="16.5" customHeight="1">
      <c r="A153" s="37"/>
      <c r="B153" s="38"/>
      <c r="C153" s="213" t="s">
        <v>294</v>
      </c>
      <c r="D153" s="213" t="s">
        <v>129</v>
      </c>
      <c r="E153" s="214" t="s">
        <v>314</v>
      </c>
      <c r="F153" s="215" t="s">
        <v>315</v>
      </c>
      <c r="G153" s="216" t="s">
        <v>209</v>
      </c>
      <c r="H153" s="217">
        <v>1</v>
      </c>
      <c r="I153" s="218"/>
      <c r="J153" s="219">
        <f>ROUND(I153*H153,2)</f>
        <v>0</v>
      </c>
      <c r="K153" s="220"/>
      <c r="L153" s="43"/>
      <c r="M153" s="221" t="s">
        <v>19</v>
      </c>
      <c r="N153" s="222" t="s">
        <v>45</v>
      </c>
      <c r="O153" s="84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5" t="s">
        <v>246</v>
      </c>
      <c r="AT153" s="225" t="s">
        <v>129</v>
      </c>
      <c r="AU153" s="225" t="s">
        <v>82</v>
      </c>
      <c r="AY153" s="16" t="s">
        <v>127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6" t="s">
        <v>133</v>
      </c>
      <c r="BK153" s="226">
        <f>ROUND(I153*H153,2)</f>
        <v>0</v>
      </c>
      <c r="BL153" s="16" t="s">
        <v>246</v>
      </c>
      <c r="BM153" s="225" t="s">
        <v>374</v>
      </c>
    </row>
    <row r="154" s="14" customFormat="1">
      <c r="A154" s="14"/>
      <c r="B154" s="243"/>
      <c r="C154" s="244"/>
      <c r="D154" s="234" t="s">
        <v>137</v>
      </c>
      <c r="E154" s="245" t="s">
        <v>19</v>
      </c>
      <c r="F154" s="246" t="s">
        <v>79</v>
      </c>
      <c r="G154" s="244"/>
      <c r="H154" s="247">
        <v>1</v>
      </c>
      <c r="I154" s="248"/>
      <c r="J154" s="244"/>
      <c r="K154" s="244"/>
      <c r="L154" s="249"/>
      <c r="M154" s="255"/>
      <c r="N154" s="256"/>
      <c r="O154" s="256"/>
      <c r="P154" s="256"/>
      <c r="Q154" s="256"/>
      <c r="R154" s="256"/>
      <c r="S154" s="256"/>
      <c r="T154" s="25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137</v>
      </c>
      <c r="AU154" s="253" t="s">
        <v>82</v>
      </c>
      <c r="AV154" s="14" t="s">
        <v>82</v>
      </c>
      <c r="AW154" s="14" t="s">
        <v>34</v>
      </c>
      <c r="AX154" s="14" t="s">
        <v>79</v>
      </c>
      <c r="AY154" s="253" t="s">
        <v>127</v>
      </c>
    </row>
    <row r="155" s="2" customFormat="1" ht="6.96" customHeight="1">
      <c r="A155" s="37"/>
      <c r="B155" s="59"/>
      <c r="C155" s="60"/>
      <c r="D155" s="60"/>
      <c r="E155" s="60"/>
      <c r="F155" s="60"/>
      <c r="G155" s="60"/>
      <c r="H155" s="60"/>
      <c r="I155" s="60"/>
      <c r="J155" s="60"/>
      <c r="K155" s="60"/>
      <c r="L155" s="43"/>
      <c r="M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</row>
  </sheetData>
  <sheetProtection sheet="1" autoFilter="0" formatColumns="0" formatRows="0" objects="1" scenarios="1" spinCount="100000" saltValue="9gIjzj95AyFybYvJrClfdurFbZyxKsiqqMjGeDh+drJSQDs+zokBp4eHvVDzQQV8lwOkIg90Uidl8mbPbFGuEg==" hashValue="Z8bWzmCLdDOs7c/T/rdzrEPVHgNwFimoge+V7sJZjwsLMKNVeTubZoe6Dsg7McSJtmbrlDjU8eMwRAq4F/w2mg==" algorithmName="SHA-512" password="CC35"/>
  <autoFilter ref="C89:K15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Marcel Chmelík</dc:creator>
  <cp:lastModifiedBy>Marcel Chmelík</cp:lastModifiedBy>
  <dcterms:created xsi:type="dcterms:W3CDTF">2025-07-24T12:12:04Z</dcterms:created>
  <dcterms:modified xsi:type="dcterms:W3CDTF">2025-07-24T12:12:12Z</dcterms:modified>
</cp:coreProperties>
</file>