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ata\DokumentyVZzavody\Z3\2025\ZS - Labe, Hřensko - Ústí n. L.,údržba a obnova břehového porostu (ř. km 729,42 - 767,00)\Zadání\"/>
    </mc:Choice>
  </mc:AlternateContent>
  <bookViews>
    <workbookView xWindow="0" yWindow="0" windowWidth="13530" windowHeight="12045"/>
  </bookViews>
  <sheets>
    <sheet name="Výkaz výměr" sheetId="27" r:id="rId1"/>
    <sheet name="I. časová etapa" sheetId="28" r:id="rId2"/>
    <sheet name="II. časová etapa" sheetId="29" r:id="rId3"/>
    <sheet name="Vyhrazená změna " sheetId="30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8" l="1"/>
  <c r="C85" i="27" l="1"/>
  <c r="G83" i="27" l="1"/>
  <c r="F6" i="30" l="1"/>
  <c r="G6" i="30" s="1"/>
  <c r="F5" i="30"/>
  <c r="G5" i="30" s="1"/>
  <c r="G84" i="27" l="1"/>
  <c r="F12" i="30" l="1"/>
  <c r="F11" i="30"/>
  <c r="F10" i="30"/>
  <c r="F9" i="30"/>
  <c r="F8" i="30"/>
  <c r="F7" i="30"/>
  <c r="C12" i="30"/>
  <c r="C10" i="30"/>
  <c r="C11" i="30"/>
  <c r="C9" i="30"/>
  <c r="C8" i="30"/>
  <c r="C7" i="30"/>
  <c r="G7" i="30" s="1"/>
  <c r="C90" i="27"/>
  <c r="G90" i="27" s="1"/>
  <c r="G89" i="27"/>
  <c r="C88" i="27"/>
  <c r="G88" i="27" s="1"/>
  <c r="G87" i="27"/>
  <c r="C86" i="27"/>
  <c r="G86" i="27" s="1"/>
  <c r="G85" i="27"/>
  <c r="G91" i="27" l="1"/>
  <c r="G12" i="30"/>
  <c r="G8" i="30"/>
  <c r="G11" i="30"/>
  <c r="G10" i="30"/>
  <c r="G9" i="30"/>
  <c r="G13" i="30" l="1"/>
  <c r="G14" i="30" s="1"/>
  <c r="F62" i="29"/>
  <c r="F67" i="29"/>
  <c r="F66" i="29"/>
  <c r="F65" i="29"/>
  <c r="F64" i="29"/>
  <c r="F63" i="29"/>
  <c r="F61" i="29"/>
  <c r="F60" i="29"/>
  <c r="F59" i="29"/>
  <c r="F58" i="29"/>
  <c r="F53" i="29"/>
  <c r="F52" i="29"/>
  <c r="F51" i="29"/>
  <c r="F50" i="29"/>
  <c r="F49" i="29"/>
  <c r="F48" i="29"/>
  <c r="F47" i="29"/>
  <c r="F46" i="29"/>
  <c r="F45" i="29"/>
  <c r="F44" i="29"/>
  <c r="F39" i="29"/>
  <c r="F38" i="29"/>
  <c r="F37" i="29"/>
  <c r="F36" i="29"/>
  <c r="F35" i="29"/>
  <c r="F34" i="29"/>
  <c r="F33" i="29"/>
  <c r="F32" i="29"/>
  <c r="F31" i="29"/>
  <c r="F30" i="29"/>
  <c r="F29" i="29"/>
  <c r="F28" i="29" l="1"/>
  <c r="F27" i="29"/>
  <c r="F26" i="29"/>
  <c r="F25" i="29"/>
  <c r="F24" i="29"/>
  <c r="F23" i="29"/>
  <c r="F22" i="29"/>
  <c r="F21" i="29"/>
  <c r="F72" i="28"/>
  <c r="F71" i="28"/>
  <c r="F70" i="28"/>
  <c r="F69" i="28"/>
  <c r="F68" i="28"/>
  <c r="F67" i="28"/>
  <c r="F66" i="28"/>
  <c r="F65" i="28"/>
  <c r="F64" i="28"/>
  <c r="F63" i="28"/>
  <c r="F58" i="28"/>
  <c r="F57" i="28"/>
  <c r="F56" i="28"/>
  <c r="F55" i="28"/>
  <c r="F54" i="28"/>
  <c r="F53" i="28"/>
  <c r="F52" i="28"/>
  <c r="F51" i="28"/>
  <c r="F50" i="28"/>
  <c r="F49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16" i="29"/>
  <c r="F15" i="29"/>
  <c r="F21" i="28"/>
  <c r="F20" i="28"/>
  <c r="F10" i="29"/>
  <c r="F9" i="29"/>
  <c r="F8" i="29"/>
  <c r="F7" i="29"/>
  <c r="F6" i="29"/>
  <c r="F5" i="29"/>
  <c r="F15" i="28"/>
  <c r="F13" i="28"/>
  <c r="F12" i="28"/>
  <c r="F11" i="28"/>
  <c r="F10" i="28"/>
  <c r="F9" i="28"/>
  <c r="F8" i="28"/>
  <c r="F7" i="28"/>
  <c r="F6" i="28"/>
  <c r="F5" i="28"/>
  <c r="C67" i="29" l="1"/>
  <c r="G67" i="29" s="1"/>
  <c r="C66" i="29"/>
  <c r="G66" i="29" s="1"/>
  <c r="G65" i="29"/>
  <c r="C64" i="29"/>
  <c r="G64" i="29" s="1"/>
  <c r="G63" i="29"/>
  <c r="C62" i="29"/>
  <c r="G62" i="29" s="1"/>
  <c r="C61" i="29"/>
  <c r="G61" i="29" s="1"/>
  <c r="C60" i="29"/>
  <c r="G60" i="29" s="1"/>
  <c r="C59" i="29"/>
  <c r="G59" i="29" s="1"/>
  <c r="C58" i="29"/>
  <c r="G58" i="29" s="1"/>
  <c r="C53" i="29"/>
  <c r="G53" i="29" s="1"/>
  <c r="C52" i="29"/>
  <c r="G52" i="29" s="1"/>
  <c r="G51" i="29"/>
  <c r="G50" i="29"/>
  <c r="C49" i="29"/>
  <c r="G49" i="29" s="1"/>
  <c r="C48" i="29"/>
  <c r="G48" i="29" s="1"/>
  <c r="C47" i="29"/>
  <c r="G47" i="29" s="1"/>
  <c r="C46" i="29"/>
  <c r="G46" i="29" s="1"/>
  <c r="G45" i="29"/>
  <c r="C44" i="29"/>
  <c r="G44" i="29" s="1"/>
  <c r="G39" i="29"/>
  <c r="C39" i="29"/>
  <c r="C38" i="29"/>
  <c r="G38" i="29" s="1"/>
  <c r="G37" i="29"/>
  <c r="G36" i="29"/>
  <c r="C35" i="29"/>
  <c r="G35" i="29" s="1"/>
  <c r="C34" i="29"/>
  <c r="G34" i="29" s="1"/>
  <c r="C33" i="29"/>
  <c r="G33" i="29" s="1"/>
  <c r="G32" i="29"/>
  <c r="C31" i="29"/>
  <c r="G31" i="29" s="1"/>
  <c r="C30" i="29"/>
  <c r="G30" i="29" s="1"/>
  <c r="C29" i="29"/>
  <c r="G29" i="29" s="1"/>
  <c r="G28" i="29"/>
  <c r="C28" i="29"/>
  <c r="C27" i="29"/>
  <c r="G27" i="29" s="1"/>
  <c r="C26" i="29"/>
  <c r="G26" i="29" s="1"/>
  <c r="G25" i="29"/>
  <c r="C25" i="29"/>
  <c r="G24" i="29"/>
  <c r="G23" i="29"/>
  <c r="G22" i="29"/>
  <c r="G21" i="29"/>
  <c r="G16" i="29"/>
  <c r="G15" i="29"/>
  <c r="G10" i="29"/>
  <c r="G9" i="29"/>
  <c r="G8" i="29"/>
  <c r="G7" i="29"/>
  <c r="G6" i="29"/>
  <c r="G5" i="29"/>
  <c r="C72" i="28"/>
  <c r="G72" i="28" s="1"/>
  <c r="C71" i="28"/>
  <c r="G71" i="28" s="1"/>
  <c r="G70" i="28"/>
  <c r="C69" i="28"/>
  <c r="G69" i="28" s="1"/>
  <c r="G68" i="28"/>
  <c r="C67" i="28"/>
  <c r="G67" i="28" s="1"/>
  <c r="C66" i="28"/>
  <c r="G66" i="28" s="1"/>
  <c r="C65" i="28"/>
  <c r="G65" i="28" s="1"/>
  <c r="C64" i="28"/>
  <c r="G64" i="28" s="1"/>
  <c r="C63" i="28"/>
  <c r="G63" i="28" s="1"/>
  <c r="C58" i="28"/>
  <c r="G58" i="28" s="1"/>
  <c r="C57" i="28"/>
  <c r="G57" i="28" s="1"/>
  <c r="G56" i="28"/>
  <c r="G55" i="28"/>
  <c r="C54" i="28"/>
  <c r="G54" i="28" s="1"/>
  <c r="C53" i="28"/>
  <c r="G53" i="28" s="1"/>
  <c r="C52" i="28"/>
  <c r="G52" i="28" s="1"/>
  <c r="C51" i="28"/>
  <c r="G51" i="28" s="1"/>
  <c r="G50" i="28"/>
  <c r="C49" i="28"/>
  <c r="G49" i="28" s="1"/>
  <c r="G44" i="28"/>
  <c r="C44" i="28"/>
  <c r="C43" i="28"/>
  <c r="G43" i="28" s="1"/>
  <c r="G42" i="28"/>
  <c r="G41" i="28"/>
  <c r="C40" i="28"/>
  <c r="G40" i="28" s="1"/>
  <c r="C39" i="28"/>
  <c r="G39" i="28" s="1"/>
  <c r="C38" i="28"/>
  <c r="G38" i="28" s="1"/>
  <c r="G37" i="28"/>
  <c r="C36" i="28"/>
  <c r="G36" i="28" s="1"/>
  <c r="C35" i="28"/>
  <c r="G35" i="28" s="1"/>
  <c r="C34" i="28"/>
  <c r="G34" i="28" s="1"/>
  <c r="C33" i="28"/>
  <c r="G33" i="28" s="1"/>
  <c r="C32" i="28"/>
  <c r="G32" i="28" s="1"/>
  <c r="C31" i="28"/>
  <c r="G31" i="28" s="1"/>
  <c r="C30" i="28"/>
  <c r="G30" i="28" s="1"/>
  <c r="G29" i="28"/>
  <c r="G28" i="28"/>
  <c r="G27" i="28"/>
  <c r="G26" i="28"/>
  <c r="G21" i="28"/>
  <c r="G20" i="28"/>
  <c r="G15" i="28"/>
  <c r="G14" i="28"/>
  <c r="G13" i="28"/>
  <c r="G12" i="28"/>
  <c r="G11" i="28"/>
  <c r="G10" i="28"/>
  <c r="G9" i="28"/>
  <c r="G8" i="28"/>
  <c r="G7" i="28"/>
  <c r="G6" i="28"/>
  <c r="G5" i="28"/>
  <c r="G54" i="29" l="1"/>
  <c r="G22" i="28"/>
  <c r="G17" i="29"/>
  <c r="G68" i="29"/>
  <c r="G40" i="29"/>
  <c r="G11" i="29"/>
  <c r="G59" i="28"/>
  <c r="G45" i="28"/>
  <c r="G16" i="28"/>
  <c r="G73" i="28"/>
  <c r="C78" i="27"/>
  <c r="G78" i="27" s="1"/>
  <c r="C77" i="27"/>
  <c r="G77" i="27" s="1"/>
  <c r="G76" i="27"/>
  <c r="C75" i="27"/>
  <c r="G75" i="27" s="1"/>
  <c r="G74" i="27"/>
  <c r="C73" i="27"/>
  <c r="G73" i="27" s="1"/>
  <c r="C72" i="27"/>
  <c r="G72" i="27" s="1"/>
  <c r="C71" i="27"/>
  <c r="G71" i="27" s="1"/>
  <c r="C70" i="27"/>
  <c r="G70" i="27" s="1"/>
  <c r="C69" i="27"/>
  <c r="G69" i="27" s="1"/>
  <c r="G64" i="27"/>
  <c r="C64" i="27"/>
  <c r="C63" i="27"/>
  <c r="G63" i="27" s="1"/>
  <c r="G62" i="27"/>
  <c r="G61" i="27"/>
  <c r="C60" i="27"/>
  <c r="G60" i="27" s="1"/>
  <c r="C59" i="27"/>
  <c r="G59" i="27" s="1"/>
  <c r="C58" i="27"/>
  <c r="G58" i="27" s="1"/>
  <c r="C57" i="27"/>
  <c r="G57" i="27" s="1"/>
  <c r="G56" i="27"/>
  <c r="C55" i="27"/>
  <c r="G55" i="27" s="1"/>
  <c r="C50" i="27"/>
  <c r="G50" i="27" s="1"/>
  <c r="C49" i="27"/>
  <c r="G49" i="27" s="1"/>
  <c r="G48" i="27"/>
  <c r="G47" i="27"/>
  <c r="C46" i="27"/>
  <c r="G46" i="27" s="1"/>
  <c r="C45" i="27"/>
  <c r="G45" i="27" s="1"/>
  <c r="G44" i="27"/>
  <c r="G43" i="27"/>
  <c r="C42" i="27"/>
  <c r="G42" i="27" s="1"/>
  <c r="C41" i="27"/>
  <c r="G41" i="27" s="1"/>
  <c r="C40" i="27"/>
  <c r="G40" i="27" s="1"/>
  <c r="C39" i="27"/>
  <c r="G39" i="27" s="1"/>
  <c r="C38" i="27"/>
  <c r="G38" i="27" s="1"/>
  <c r="C37" i="27"/>
  <c r="G37" i="27" s="1"/>
  <c r="C36" i="27"/>
  <c r="G36" i="27" s="1"/>
  <c r="G35" i="27"/>
  <c r="G34" i="27"/>
  <c r="G33" i="27"/>
  <c r="G32" i="27"/>
  <c r="G27" i="27"/>
  <c r="G26" i="27"/>
  <c r="G28" i="27" s="1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G70" i="29" l="1"/>
  <c r="G75" i="28"/>
  <c r="G65" i="27"/>
  <c r="G22" i="27"/>
  <c r="G51" i="27"/>
  <c r="G79" i="27"/>
  <c r="G92" i="27" l="1"/>
</calcChain>
</file>

<file path=xl/sharedStrings.xml><?xml version="1.0" encoding="utf-8"?>
<sst xmlns="http://schemas.openxmlformats.org/spreadsheetml/2006/main" count="486" uniqueCount="117">
  <si>
    <t>ks</t>
  </si>
  <si>
    <t xml:space="preserve">ks </t>
  </si>
  <si>
    <t xml:space="preserve">počet </t>
  </si>
  <si>
    <t>m</t>
  </si>
  <si>
    <t>Číslo položky</t>
  </si>
  <si>
    <t>Název položek</t>
  </si>
  <si>
    <t>mj</t>
  </si>
  <si>
    <t>četnost za rok</t>
  </si>
  <si>
    <t>VÝSADBA STROMŮ A KEŘŮ</t>
  </si>
  <si>
    <t>SADEBNÍ MATERIÁL</t>
  </si>
  <si>
    <t>000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</si>
  <si>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</si>
  <si>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</si>
  <si>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</si>
  <si>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</si>
  <si>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</si>
  <si>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</si>
  <si>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</si>
  <si>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</si>
  <si>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</si>
  <si>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</si>
  <si>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</si>
  <si>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Materiál</t>
  </si>
  <si>
    <t>NÁSLEDNÁ PÉČE V DÉLCE 5 LET</t>
  </si>
  <si>
    <r>
      <rPr>
        <b/>
        <sz val="11"/>
        <color theme="1"/>
        <rFont val="Calibri"/>
        <family val="2"/>
        <charset val="238"/>
        <scheme val="minor"/>
      </rPr>
      <t>Zálivka stromu - včetně vody</t>
    </r>
    <r>
      <rPr>
        <sz val="11"/>
        <color theme="1"/>
        <rFont val="Calibri"/>
        <family val="2"/>
        <charset val="238"/>
        <scheme val="minor"/>
      </rPr>
      <t xml:space="preserve"> (50 l / strom)</t>
    </r>
  </si>
  <si>
    <r>
      <rPr>
        <b/>
        <sz val="11"/>
        <color theme="1"/>
        <rFont val="Calibri"/>
        <family val="2"/>
        <charset val="238"/>
        <scheme val="minor"/>
      </rPr>
      <t>Hnojení stromů při výsadbě pomalu rozpustným hnojivem</t>
    </r>
    <r>
      <rPr>
        <sz val="11"/>
        <color theme="1"/>
        <rFont val="Calibri"/>
        <family val="2"/>
        <charset val="238"/>
        <scheme val="minor"/>
      </rPr>
      <t xml:space="preserve"> (5 ks tablet / strom)</t>
    </r>
  </si>
  <si>
    <t xml:space="preserve">počet roků realizace úkonu </t>
  </si>
  <si>
    <r>
      <rPr>
        <b/>
        <sz val="11"/>
        <color theme="1"/>
        <rFont val="Calibri"/>
        <family val="2"/>
        <charset val="238"/>
        <scheme val="minor"/>
      </rPr>
      <t>Zálivka stromu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standardní</t>
    </r>
    <r>
      <rPr>
        <sz val="11"/>
        <color theme="1"/>
        <rFont val="Calibri"/>
        <family val="2"/>
        <charset val="238"/>
        <scheme val="minor"/>
      </rPr>
      <t xml:space="preserve"> (50 l/ strom).  Zálivka musí proniknout do hloubky kořenového prostoru a nesmí probíhat pod tlakem vody. Vydatná zálivka musí být také provedena před zimou. </t>
    </r>
  </si>
  <si>
    <r>
      <rPr>
        <b/>
        <sz val="11"/>
        <color theme="1"/>
        <rFont val="Calibri"/>
        <family val="2"/>
        <charset val="238"/>
        <scheme val="minor"/>
      </rPr>
      <t xml:space="preserve">Odplevelení  zamulčované závlahové mísy stromů. </t>
    </r>
    <r>
      <rPr>
        <sz val="11"/>
        <color theme="1"/>
        <rFont val="Calibri"/>
        <family val="2"/>
        <charset val="238"/>
        <scheme val="minor"/>
      </rPr>
      <t xml:space="preserve"> Odplevelní  je prováděno v rozsahu závlahové mísy. Při odplevelování je odstraňována i podzemní část buřeně.  Nesmí dojít k poškození kořenového krčku!</t>
    </r>
  </si>
  <si>
    <r>
      <rPr>
        <b/>
        <sz val="11"/>
        <color theme="1"/>
        <rFont val="Calibri"/>
        <family val="2"/>
        <charset val="238"/>
        <scheme val="minor"/>
      </rPr>
      <t>Vyžínání stromu v plošce</t>
    </r>
    <r>
      <rPr>
        <sz val="11"/>
        <color theme="1"/>
        <rFont val="Calibri"/>
        <family val="2"/>
        <charset val="238"/>
        <scheme val="minor"/>
      </rPr>
      <t xml:space="preserve"> o průměru 1,5 m. Vyžínání bude prováděno v době narostlé travní hmoty (cca květen/červen a v červenci až říjnu). Nesmí dojít k poškození kořenového krčku! </t>
    </r>
  </si>
  <si>
    <t>cena za mj
Kč</t>
  </si>
  <si>
    <t>celkem 
Kč bez DPH</t>
  </si>
  <si>
    <r>
      <rPr>
        <sz val="11"/>
        <rFont val="Calibri"/>
        <family val="2"/>
        <charset val="238"/>
        <scheme val="minor"/>
      </rPr>
      <t>třešeň ptačí</t>
    </r>
    <r>
      <rPr>
        <i/>
        <sz val="11"/>
        <rFont val="Calibri"/>
        <family val="2"/>
        <charset val="238"/>
        <scheme val="minor"/>
      </rPr>
      <t xml:space="preserve"> (Prunus avium) </t>
    </r>
    <r>
      <rPr>
        <sz val="11"/>
        <rFont val="Calibri"/>
        <family val="2"/>
        <charset val="238"/>
        <scheme val="minor"/>
      </rPr>
      <t xml:space="preserve">o obvodu kmínku 12 - 14 cm </t>
    </r>
  </si>
  <si>
    <r>
      <t>lípa srdčitá (</t>
    </r>
    <r>
      <rPr>
        <i/>
        <sz val="11"/>
        <color theme="1"/>
        <rFont val="Calibri"/>
        <family val="2"/>
        <charset val="238"/>
        <scheme val="minor"/>
      </rPr>
      <t>Tilia cordata</t>
    </r>
    <r>
      <rPr>
        <sz val="11"/>
        <color theme="1"/>
        <rFont val="Calibri"/>
        <family val="2"/>
        <charset val="238"/>
        <scheme val="minor"/>
      </rPr>
      <t xml:space="preserve">) o obvodu kmínku 12 - 14 cm </t>
    </r>
  </si>
  <si>
    <r>
      <t>hloch obecný (</t>
    </r>
    <r>
      <rPr>
        <i/>
        <sz val="11"/>
        <color theme="1"/>
        <rFont val="Calibri"/>
        <family val="2"/>
        <charset val="238"/>
        <scheme val="minor"/>
      </rPr>
      <t>Crataegus laevigata</t>
    </r>
    <r>
      <rPr>
        <sz val="11"/>
        <color theme="1"/>
        <rFont val="Calibri"/>
        <family val="2"/>
        <charset val="238"/>
        <scheme val="minor"/>
      </rPr>
      <t xml:space="preserve">) o obvodu kmínku 12 - 14 cm  </t>
    </r>
  </si>
  <si>
    <r>
      <t>olše lepkavá (</t>
    </r>
    <r>
      <rPr>
        <i/>
        <sz val="11"/>
        <color theme="1"/>
        <rFont val="Calibri"/>
        <family val="2"/>
        <charset val="238"/>
        <scheme val="minor"/>
      </rPr>
      <t>Alnus glutinosa</t>
    </r>
    <r>
      <rPr>
        <sz val="11"/>
        <color theme="1"/>
        <rFont val="Calibri"/>
        <family val="2"/>
        <charset val="238"/>
        <scheme val="minor"/>
      </rPr>
      <t xml:space="preserve">) o obvodu kmínku 12 - 14 cm  </t>
    </r>
  </si>
  <si>
    <r>
      <t>topol černý (</t>
    </r>
    <r>
      <rPr>
        <i/>
        <sz val="11"/>
        <color theme="1"/>
        <rFont val="Calibri"/>
        <family val="2"/>
        <charset val="238"/>
        <scheme val="minor"/>
      </rPr>
      <t>Populus nigra</t>
    </r>
    <r>
      <rPr>
        <sz val="11"/>
        <color theme="1"/>
        <rFont val="Calibri"/>
        <family val="2"/>
        <charset val="238"/>
        <scheme val="minor"/>
      </rPr>
      <t xml:space="preserve">) o obvodu kmínku 12 - 14 cm  </t>
    </r>
  </si>
  <si>
    <r>
      <t>vrba bílá (</t>
    </r>
    <r>
      <rPr>
        <i/>
        <sz val="11"/>
        <color theme="1"/>
        <rFont val="Calibri"/>
        <family val="2"/>
        <charset val="238"/>
        <scheme val="minor"/>
      </rPr>
      <t>Salix alba</t>
    </r>
    <r>
      <rPr>
        <sz val="11"/>
        <color theme="1"/>
        <rFont val="Calibri"/>
        <family val="2"/>
        <charset val="238"/>
        <scheme val="minor"/>
      </rPr>
      <t xml:space="preserve">) o obvodu kmínku 12 - 14 cm  </t>
    </r>
  </si>
  <si>
    <r>
      <t>střemcha obecná (</t>
    </r>
    <r>
      <rPr>
        <i/>
        <sz val="11"/>
        <color theme="1"/>
        <rFont val="Calibri"/>
        <family val="2"/>
        <charset val="238"/>
        <scheme val="minor"/>
      </rPr>
      <t>Prunus padus</t>
    </r>
    <r>
      <rPr>
        <sz val="11"/>
        <color theme="1"/>
        <rFont val="Calibri"/>
        <family val="2"/>
        <charset val="238"/>
        <scheme val="minor"/>
      </rPr>
      <t xml:space="preserve">) - keř o výšce 100 cm </t>
    </r>
  </si>
  <si>
    <r>
      <t>růže šípková (</t>
    </r>
    <r>
      <rPr>
        <i/>
        <sz val="11"/>
        <color theme="1"/>
        <rFont val="Calibri"/>
        <family val="2"/>
        <charset val="238"/>
        <scheme val="minor"/>
      </rPr>
      <t>Rosa canina</t>
    </r>
    <r>
      <rPr>
        <sz val="11"/>
        <color theme="1"/>
        <rFont val="Calibri"/>
        <family val="2"/>
        <charset val="238"/>
        <scheme val="minor"/>
      </rPr>
      <t xml:space="preserve">) - keř o výšce 100 cm </t>
    </r>
  </si>
  <si>
    <r>
      <t>bez černý (</t>
    </r>
    <r>
      <rPr>
        <i/>
        <sz val="11"/>
        <color theme="1"/>
        <rFont val="Calibri"/>
        <family val="2"/>
        <charset val="238"/>
        <scheme val="minor"/>
      </rPr>
      <t>Sambucus nigra</t>
    </r>
    <r>
      <rPr>
        <sz val="11"/>
        <color theme="1"/>
        <rFont val="Calibri"/>
        <family val="2"/>
        <charset val="238"/>
        <scheme val="minor"/>
      </rPr>
      <t xml:space="preserve">) - keř o výšce 100 cm </t>
    </r>
  </si>
  <si>
    <r>
      <t>brslen evropský (</t>
    </r>
    <r>
      <rPr>
        <i/>
        <sz val="11"/>
        <color theme="1"/>
        <rFont val="Calibri"/>
        <family val="2"/>
        <charset val="238"/>
        <scheme val="minor"/>
      </rPr>
      <t>Euonymus europaeus</t>
    </r>
    <r>
      <rPr>
        <sz val="11"/>
        <color theme="1"/>
        <rFont val="Calibri"/>
        <family val="2"/>
        <charset val="238"/>
        <scheme val="minor"/>
      </rPr>
      <t xml:space="preserve">) - keř o výšce 100 cm </t>
    </r>
  </si>
  <si>
    <r>
      <t>ptačí zob obecný (</t>
    </r>
    <r>
      <rPr>
        <i/>
        <sz val="11"/>
        <color theme="1"/>
        <rFont val="Calibri"/>
        <family val="2"/>
        <charset val="238"/>
        <scheme val="minor"/>
      </rPr>
      <t>Ligustrum vulgare</t>
    </r>
    <r>
      <rPr>
        <sz val="11"/>
        <color theme="1"/>
        <rFont val="Calibri"/>
        <family val="2"/>
        <charset val="238"/>
        <scheme val="minor"/>
      </rPr>
      <t xml:space="preserve">) - keř o výšce 100 cm </t>
    </r>
  </si>
  <si>
    <t>cena za mj</t>
  </si>
  <si>
    <t>Příprava stanoviště</t>
  </si>
  <si>
    <t>Mechanické odplevelení půdy před založením kultury (plošné výsadby keřů) v rovině nebo svahu (menší plochy)</t>
  </si>
  <si>
    <t>Obdělání půdy rytím pro celoplošné výsadby keřů</t>
  </si>
  <si>
    <t>celkem (Kč bez DPH)</t>
  </si>
  <si>
    <r>
      <rPr>
        <sz val="11"/>
        <color theme="1"/>
        <rFont val="Calibri"/>
        <family val="2"/>
        <charset val="238"/>
        <scheme val="minor"/>
      </rP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</si>
  <si>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b/>
        <sz val="11"/>
        <color theme="1"/>
        <rFont val="Calibri"/>
        <family val="2"/>
        <charset val="238"/>
        <scheme val="minor"/>
      </rPr>
      <t>Hloubení velkých jamek bez výměny půdy</t>
    </r>
    <r>
      <rPr>
        <sz val="11"/>
        <color theme="1"/>
        <rFont val="Calibri"/>
        <family val="2"/>
        <charset val="238"/>
        <scheme val="minor"/>
      </rPr>
      <t xml:space="preserve"> - včetně odplevelení, o velikosti výsadbových jam do 90 x 90 x 60 cm či do 90 cm </t>
    </r>
  </si>
  <si>
    <r>
      <rPr>
        <b/>
        <sz val="11"/>
        <color theme="1"/>
        <rFont val="Calibri"/>
        <family val="2"/>
        <charset val="238"/>
        <scheme val="minor"/>
      </rPr>
      <t>Výsadba velkých dřevin</t>
    </r>
    <r>
      <rPr>
        <sz val="11"/>
        <color theme="1"/>
        <rFont val="Calibri"/>
        <family val="2"/>
        <charset val="238"/>
        <scheme val="minor"/>
      </rPr>
      <t xml:space="preserve"> s balem, případně prostokořených do předem vyhloubené jamky se zálivkou, při velikosti balu o průměru do 60 cm </t>
    </r>
  </si>
  <si>
    <r>
      <rPr>
        <b/>
        <sz val="11"/>
        <color theme="1"/>
        <rFont val="Calibri"/>
        <family val="2"/>
        <charset val="238"/>
        <scheme val="minor"/>
      </rPr>
      <t>Zálivka keře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včetně vody</t>
    </r>
    <r>
      <rPr>
        <sz val="11"/>
        <color theme="1"/>
        <rFont val="Calibri"/>
        <family val="2"/>
        <charset val="238"/>
        <scheme val="minor"/>
      </rPr>
      <t xml:space="preserve"> (10 l / keř)</t>
    </r>
  </si>
  <si>
    <r>
      <rPr>
        <b/>
        <sz val="11"/>
        <color theme="1"/>
        <rFont val="Calibri"/>
        <family val="2"/>
        <charset val="238"/>
        <scheme val="minor"/>
      </rPr>
      <t>Hnojení keřů při výsadbě pomalu rozpustým hnojivem</t>
    </r>
    <r>
      <rPr>
        <sz val="11"/>
        <color theme="1"/>
        <rFont val="Calibri"/>
        <family val="2"/>
        <charset val="238"/>
        <scheme val="minor"/>
      </rPr>
      <t xml:space="preserve"> (3 ks tablet / keř)</t>
    </r>
  </si>
  <si>
    <r>
      <rPr>
        <b/>
        <sz val="11"/>
        <color theme="1"/>
        <rFont val="Calibri"/>
        <family val="2"/>
        <charset val="238"/>
        <scheme val="minor"/>
      </rPr>
      <t xml:space="preserve">Zapravení hydrogelu ke stromům do výsadbové zeminy  - </t>
    </r>
    <r>
      <rPr>
        <sz val="11"/>
        <color theme="1"/>
        <rFont val="Calibri"/>
        <family val="2"/>
        <charset val="238"/>
        <scheme val="minor"/>
      </rPr>
      <t>ve vysychavých a sluncem namáhaných stanovištích (v exponovaných stanovištích v intravilánu) při množství 0,3 kg / strom</t>
    </r>
  </si>
  <si>
    <r>
      <rPr>
        <b/>
        <sz val="11"/>
        <color theme="1"/>
        <rFont val="Calibri"/>
        <family val="2"/>
        <charset val="238"/>
        <scheme val="minor"/>
      </rPr>
      <t>Ukotvení velkých stromů třemi kůly, příčkami a úvazy</t>
    </r>
    <r>
      <rPr>
        <sz val="11"/>
        <color theme="1"/>
        <rFont val="Calibri"/>
        <family val="2"/>
        <charset val="238"/>
        <scheme val="minor"/>
      </rPr>
      <t xml:space="preserve"> (při průměru či šířce kůlů min. 9 cm a délce kůlů 2,5 m)</t>
    </r>
  </si>
  <si>
    <r>
      <rPr>
        <b/>
        <sz val="11"/>
        <color theme="1"/>
        <rFont val="Calibri"/>
        <family val="2"/>
        <charset val="238"/>
        <scheme val="minor"/>
      </rPr>
      <t>Vytvoření závlahových misek u velkých stromů</t>
    </r>
    <r>
      <rPr>
        <sz val="11"/>
        <color theme="1"/>
        <rFont val="Calibri"/>
        <family val="2"/>
        <charset val="238"/>
        <scheme val="minor"/>
      </rPr>
      <t xml:space="preserve"> o průměru mísy do 90 cm </t>
    </r>
  </si>
  <si>
    <r>
      <rPr>
        <b/>
        <sz val="11"/>
        <color theme="1"/>
        <rFont val="Calibri"/>
        <family val="2"/>
        <charset val="238"/>
        <scheme val="minor"/>
      </rPr>
      <t xml:space="preserve">Mulčování závlahových misek u velkých dřevin </t>
    </r>
    <r>
      <rPr>
        <sz val="11"/>
        <color theme="1"/>
        <rFont val="Calibri"/>
        <family val="2"/>
        <charset val="238"/>
        <scheme val="minor"/>
      </rPr>
      <t xml:space="preserve">o průměru 90 cm  (o tloušťce borky či štěpky 10 cm) </t>
    </r>
  </si>
  <si>
    <r>
      <rPr>
        <b/>
        <sz val="11"/>
        <color theme="1"/>
        <rFont val="Calibri"/>
        <family val="2"/>
        <charset val="238"/>
        <scheme val="minor"/>
      </rPr>
      <t>Ochrana keřů před zvěří repelentním postřikem nebo nátěrem,</t>
    </r>
    <r>
      <rPr>
        <sz val="11"/>
        <color theme="1"/>
        <rFont val="Calibri"/>
        <family val="2"/>
        <charset val="238"/>
        <scheme val="minor"/>
      </rPr>
      <t xml:space="preserve"> do výšky min. 0,7 m (použít přípravky povolené k ošetření v aktuálně platném Registru na ochranu rostlin)</t>
    </r>
  </si>
  <si>
    <t>Instalace chráničky ke stromu</t>
  </si>
  <si>
    <t xml:space="preserve">Chránička ke stromům o délce min. 1,6 </t>
  </si>
  <si>
    <r>
      <t xml:space="preserve">Repeletní postřik keřů (před zimní sezónou), </t>
    </r>
    <r>
      <rPr>
        <sz val="11"/>
        <color theme="1"/>
        <rFont val="Calibri"/>
        <family val="2"/>
        <charset val="238"/>
        <scheme val="minor"/>
      </rPr>
      <t>množství 3 kg/1000 sazenic</t>
    </r>
  </si>
  <si>
    <t>kg</t>
  </si>
  <si>
    <t xml:space="preserve">Kůly o délce min. 2,5 m a průměru min. 9 cm </t>
  </si>
  <si>
    <r>
      <t>Příčka ke kůlům -</t>
    </r>
    <r>
      <rPr>
        <sz val="11"/>
        <color theme="1"/>
        <rFont val="Calibri"/>
        <family val="2"/>
        <charset val="238"/>
        <scheme val="minor"/>
      </rPr>
      <t xml:space="preserve"> na ohrádku (3 ks /strom)</t>
    </r>
  </si>
  <si>
    <t xml:space="preserve">Úvazek ke kůlům o min. délce 50 cm </t>
  </si>
  <si>
    <t xml:space="preserve">Mulč/štěpka o vrstvě min. 10 cm </t>
  </si>
  <si>
    <t>m3</t>
  </si>
  <si>
    <r>
      <t xml:space="preserve">Pomalu rozpustné tabletové hnojivo </t>
    </r>
    <r>
      <rPr>
        <sz val="11"/>
        <color theme="1"/>
        <rFont val="Calibri"/>
        <family val="2"/>
        <charset val="238"/>
        <scheme val="minor"/>
      </rPr>
      <t>(5 ks / strom, 3 ks / keř)</t>
    </r>
  </si>
  <si>
    <r>
      <rPr>
        <b/>
        <sz val="11"/>
        <color theme="1"/>
        <rFont val="Calibri"/>
        <family val="2"/>
        <charset val="238"/>
        <scheme val="minor"/>
      </rPr>
      <t>Hydrogel pro stromy</t>
    </r>
    <r>
      <rPr>
        <sz val="11"/>
        <color theme="1"/>
        <rFont val="Calibri"/>
        <family val="2"/>
        <charset val="238"/>
        <scheme val="minor"/>
      </rPr>
      <t xml:space="preserve"> (0,3 kg / strom) </t>
    </r>
  </si>
  <si>
    <t xml:space="preserve">kg </t>
  </si>
  <si>
    <r>
      <rPr>
        <b/>
        <sz val="11"/>
        <color theme="1"/>
        <rFont val="Calibri"/>
        <family val="2"/>
        <charset val="238"/>
        <scheme val="minor"/>
      </rPr>
      <t>Zálivka keře</t>
    </r>
    <r>
      <rPr>
        <sz val="11"/>
        <color theme="1"/>
        <rFont val="Calibri"/>
        <family val="2"/>
        <charset val="238"/>
        <scheme val="minor"/>
      </rPr>
      <t xml:space="preserve"> - standardní (10 l / keř). Zálivka musí proniknout do hloubky kořenového prostoru a nesmí probíhat pod tlakem vody. Vydatná zálivka musí být také provedena před zimou. </t>
    </r>
  </si>
  <si>
    <r>
      <rPr>
        <b/>
        <sz val="11"/>
        <color theme="1"/>
        <rFont val="Calibri"/>
        <family val="2"/>
        <charset val="238"/>
        <scheme val="minor"/>
      </rPr>
      <t>Výchovný řez keře</t>
    </r>
    <r>
      <rPr>
        <sz val="11"/>
        <color theme="1"/>
        <rFont val="Calibri"/>
        <family val="2"/>
        <charset val="238"/>
        <scheme val="minor"/>
      </rPr>
      <t xml:space="preserve"> - bude proveden dle arboristického standardu. Odstraňují se poškozené, nevyzrálé a namrzlé části - na konci následné péče. </t>
    </r>
  </si>
  <si>
    <r>
      <rPr>
        <b/>
        <sz val="11"/>
        <color theme="1"/>
        <rFont val="Calibri"/>
        <family val="2"/>
        <charset val="238"/>
        <scheme val="minor"/>
      </rPr>
      <t>Odlevelení plošných zamulčovaných výsadeb ručně</t>
    </r>
    <r>
      <rPr>
        <sz val="11"/>
        <color theme="1"/>
        <rFont val="Calibri"/>
        <family val="2"/>
        <charset val="238"/>
        <scheme val="minor"/>
      </rPr>
      <t xml:space="preserve">. Odplevelení je prováděno v rozsahu mulčované plochy. Při odlevelení je odstraňována i podzemní část buřeně.  Nesmí dojít k poškození kořenového krčku. </t>
    </r>
  </si>
  <si>
    <r>
      <rPr>
        <b/>
        <sz val="11"/>
        <color theme="1"/>
        <rFont val="Calibri"/>
        <family val="2"/>
        <charset val="238"/>
        <scheme val="minor"/>
      </rPr>
      <t>Vyžínání sazenic celoplošně</t>
    </r>
    <r>
      <rPr>
        <sz val="11"/>
        <color theme="1"/>
        <rFont val="Calibri"/>
        <family val="2"/>
        <charset val="238"/>
        <scheme val="minor"/>
      </rPr>
      <t xml:space="preserve">. Vyžínání bude prováděno v době narostlé travní hmoty (cca květen/červen a v červenci až říjnu). Nesmí dojít k poškození kořenového krčku! </t>
    </r>
  </si>
  <si>
    <r>
      <rPr>
        <b/>
        <sz val="11"/>
        <color theme="1"/>
        <rFont val="Calibri"/>
        <family val="2"/>
        <charset val="238"/>
        <scheme val="minor"/>
      </rPr>
      <t xml:space="preserve">Odstranění kůlů včetně příček, úvazků a ochran zároveň s jejich likvidací. </t>
    </r>
    <r>
      <rPr>
        <sz val="11"/>
        <color theme="1"/>
        <rFont val="Calibri"/>
        <family val="2"/>
        <charset val="238"/>
        <scheme val="minor"/>
      </rPr>
      <t>Se provádí ve 3. roce (odstranění nejpozději v 5. roce).</t>
    </r>
  </si>
  <si>
    <r>
      <rPr>
        <b/>
        <sz val="11"/>
        <color theme="1"/>
        <rFont val="Calibri"/>
        <family val="2"/>
        <charset val="238"/>
        <scheme val="minor"/>
      </rPr>
      <t xml:space="preserve">Hloubení malých jamek bez výměny půdy </t>
    </r>
    <r>
      <rPr>
        <sz val="11"/>
        <color theme="1"/>
        <rFont val="Calibri"/>
        <family val="2"/>
        <charset val="238"/>
        <scheme val="minor"/>
      </rPr>
      <t>- včetně odplevelení, o velikosti výsadbových jam do15 x 15 x 15 cm či průměru do 15 cm</t>
    </r>
  </si>
  <si>
    <r>
      <rPr>
        <b/>
        <sz val="11"/>
        <color theme="1"/>
        <rFont val="Calibri"/>
        <family val="2"/>
        <charset val="238"/>
        <scheme val="minor"/>
      </rPr>
      <t>Výsadba malých dřevin</t>
    </r>
    <r>
      <rPr>
        <sz val="11"/>
        <color theme="1"/>
        <rFont val="Calibri"/>
        <family val="2"/>
        <charset val="238"/>
        <scheme val="minor"/>
      </rPr>
      <t xml:space="preserve"> prostokořenných nebo v kontejnerech do předem vyhloubené jamky se zálivkou, při velikosti kontejneru  do 10 x 10 x 10 cm či průměru do 31 cm</t>
    </r>
  </si>
  <si>
    <r>
      <rPr>
        <b/>
        <sz val="11"/>
        <color theme="1"/>
        <rFont val="Calibri"/>
        <family val="2"/>
        <charset val="238"/>
        <scheme val="minor"/>
      </rPr>
      <t>Plošné mulčování vysazených keřových skupin</t>
    </r>
    <r>
      <rPr>
        <sz val="11"/>
        <color theme="1"/>
        <rFont val="Calibri"/>
        <family val="2"/>
        <charset val="238"/>
        <scheme val="minor"/>
      </rPr>
      <t xml:space="preserve"> do předem odplevelené plochy při tloušťce mulče / štěpky min. 10 cm </t>
    </r>
  </si>
  <si>
    <r>
      <rPr>
        <b/>
        <sz val="11"/>
        <color theme="1"/>
        <rFont val="Calibri"/>
        <family val="2"/>
        <charset val="238"/>
        <scheme val="minor"/>
      </rPr>
      <t>Srovnávací (kompenzační) řez</t>
    </r>
    <r>
      <rPr>
        <sz val="11"/>
        <color theme="1"/>
        <rFont val="Calibri"/>
        <family val="2"/>
        <charset val="238"/>
        <scheme val="minor"/>
      </rPr>
      <t xml:space="preserve"> - při výsadbě prostokořených sazenic keřů (zakrácení výhonů o 1/3 až 1/2)</t>
    </r>
  </si>
  <si>
    <r>
      <rPr>
        <b/>
        <sz val="11"/>
        <color theme="1"/>
        <rFont val="Calibri"/>
        <family val="2"/>
        <charset val="238"/>
        <scheme val="minor"/>
      </rPr>
      <t>Srovnávací řez stromu</t>
    </r>
    <r>
      <rPr>
        <sz val="11"/>
        <color theme="1"/>
        <rFont val="Calibri"/>
        <family val="2"/>
        <charset val="238"/>
        <scheme val="minor"/>
      </rPr>
      <t xml:space="preserve"> - při výsadbě zejména listnatých stromů se zemním balem. Bude proveden dle arboristického standardu. </t>
    </r>
  </si>
  <si>
    <r>
      <t xml:space="preserve">Ochrana keřů před zvěří repelentním postřikem nebo nátěrem, před začátkem mimovegetační sezóny </t>
    </r>
    <r>
      <rPr>
        <sz val="11"/>
        <color theme="1"/>
        <rFont val="Calibri"/>
        <family val="2"/>
        <charset val="238"/>
        <scheme val="minor"/>
      </rPr>
      <t>(použít přípravky povolené k ošetření v aktuálně platném Registru na ochranu rostlin).</t>
    </r>
  </si>
  <si>
    <r>
      <rPr>
        <b/>
        <sz val="11"/>
        <color theme="1"/>
        <rFont val="Calibri"/>
        <family val="2"/>
        <charset val="238"/>
        <scheme val="minor"/>
      </rPr>
      <t>Výchovný řez stromu</t>
    </r>
    <r>
      <rPr>
        <sz val="11"/>
        <color theme="1"/>
        <rFont val="Calibri"/>
        <family val="2"/>
        <charset val="238"/>
        <scheme val="minor"/>
      </rPr>
      <t xml:space="preserve"> - bude proveden dle arboristického standardu ve 3 a 5 roce. </t>
    </r>
  </si>
  <si>
    <t>Zhotovitel doplní žlutě podbarvená políčka</t>
  </si>
  <si>
    <t>012</t>
  </si>
  <si>
    <r>
      <t>svída krvavá (</t>
    </r>
    <r>
      <rPr>
        <i/>
        <sz val="11"/>
        <color theme="1"/>
        <rFont val="Calibri"/>
        <family val="2"/>
        <charset val="238"/>
        <scheme val="minor"/>
      </rPr>
      <t>Cornus sanguinea</t>
    </r>
    <r>
      <rPr>
        <sz val="11"/>
        <color theme="1"/>
        <rFont val="Calibri"/>
        <family val="2"/>
        <charset val="238"/>
        <scheme val="minor"/>
      </rPr>
      <t>) keř o výšce 60 - 100 cm</t>
    </r>
  </si>
  <si>
    <t>013</t>
  </si>
  <si>
    <r>
      <t>kalina obecná (</t>
    </r>
    <r>
      <rPr>
        <i/>
        <sz val="11"/>
        <color theme="1"/>
        <rFont val="Calibri"/>
        <family val="2"/>
        <charset val="238"/>
        <scheme val="minor"/>
      </rPr>
      <t>Viburnum opulus</t>
    </r>
    <r>
      <rPr>
        <sz val="11"/>
        <color theme="1"/>
        <rFont val="Calibri"/>
        <family val="2"/>
        <charset val="238"/>
        <scheme val="minor"/>
      </rPr>
      <t xml:space="preserve">) keř o výšce 60 - 100 cm </t>
    </r>
  </si>
  <si>
    <t>014</t>
  </si>
  <si>
    <t xml:space="preserve">vrba bílá (Salix alba) o obvodu kmínku 10 - 12 cm  </t>
  </si>
  <si>
    <t>015</t>
  </si>
  <si>
    <t xml:space="preserve">jilm habrolistý (Ulmus minor) o obvodu kmínky 10 - 12 cm </t>
  </si>
  <si>
    <t>016</t>
  </si>
  <si>
    <t xml:space="preserve">olše lepkavá (Alnus glutinosa) o obvodu kmínku 10 - 12 cm  </t>
  </si>
  <si>
    <t>017</t>
  </si>
  <si>
    <t xml:space="preserve">třešeň ptačí (Prunus avium) o obvodu kmínku 10 - 12 cm </t>
  </si>
  <si>
    <r>
      <rPr>
        <b/>
        <sz val="11"/>
        <color theme="1"/>
        <rFont val="Calibri"/>
        <family val="2"/>
        <charset val="238"/>
        <scheme val="minor"/>
      </rPr>
      <t xml:space="preserve">Zhotovení oplocenky pro ochranu plošných výsadeb keřů </t>
    </r>
    <r>
      <rPr>
        <sz val="11"/>
        <color theme="1"/>
        <rFont val="Calibri"/>
        <family val="2"/>
        <charset val="238"/>
        <scheme val="minor"/>
      </rPr>
      <t>o min. výšce 1,2 m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(v odstupové vzdálenosti min. 30 cm od keře)</t>
    </r>
  </si>
  <si>
    <r>
      <rPr>
        <b/>
        <sz val="11"/>
        <color theme="1"/>
        <rFont val="Calibri"/>
        <family val="2"/>
        <charset val="238"/>
        <scheme val="minor"/>
      </rPr>
      <t>Instalace kůlů oplocenky v délce min. 1,5 m a průměru či šířce kůlů min. 8 cm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 reflexním označením šesti kůlu</t>
    </r>
    <r>
      <rPr>
        <sz val="11"/>
        <color theme="1"/>
        <rFont val="Calibri"/>
        <family val="2"/>
        <charset val="238"/>
        <scheme val="minor"/>
      </rPr>
      <t xml:space="preserve"> (u každného segmentu jeden)</t>
    </r>
  </si>
  <si>
    <t xml:space="preserve">Pletivo pro oplocenku keřů o výšce min. 1,2 </t>
  </si>
  <si>
    <t>Kůly k oplocence o výšce min. 1,5 m a průměru min. 8 cm, s reflexním označením 6 kůlů (u každného segmentu jeden)</t>
  </si>
  <si>
    <t>Kůly k oplocence o výšce min. 1,5 m a průměru min. 8 cm, s reflexním označením 5 kůlů (u každného segmentu jeden)</t>
  </si>
  <si>
    <t>018</t>
  </si>
  <si>
    <r>
      <rPr>
        <b/>
        <sz val="11"/>
        <color theme="1"/>
        <rFont val="Calibri"/>
        <family val="2"/>
        <charset val="238"/>
        <scheme val="minor"/>
      </rPr>
      <t>Instalace kůlů oplocenky v délce min. 1,5 m a průměru či šířce kůlů min. 8 cm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s reflexním označením jednoho kůlu</t>
    </r>
    <r>
      <rPr>
        <sz val="11"/>
        <color theme="1"/>
        <rFont val="Calibri"/>
        <family val="2"/>
        <charset val="238"/>
        <scheme val="minor"/>
      </rPr>
      <t xml:space="preserve"> (u každného segmentu jeden)</t>
    </r>
  </si>
  <si>
    <t>Vyhrazená změna</t>
  </si>
  <si>
    <t>Výkaz výměr - Vyhrazená změna</t>
  </si>
  <si>
    <t>Výkaz výměr - II. časová etapa</t>
  </si>
  <si>
    <t>Výkaz výměr - I. časová etapa</t>
  </si>
  <si>
    <r>
      <rPr>
        <b/>
        <sz val="11"/>
        <color theme="1"/>
        <rFont val="Calibri"/>
        <family val="2"/>
        <charset val="238"/>
        <scheme val="minor"/>
      </rPr>
      <t>Výsadba malých dřevin</t>
    </r>
    <r>
      <rPr>
        <sz val="11"/>
        <color theme="1"/>
        <rFont val="Calibri"/>
        <family val="2"/>
        <charset val="238"/>
        <scheme val="minor"/>
      </rPr>
      <t xml:space="preserve"> (úhyn sazenic způsobený objektivní příčinou).</t>
    </r>
  </si>
  <si>
    <r>
      <rPr>
        <b/>
        <sz val="11"/>
        <color theme="1"/>
        <rFont val="Calibri"/>
        <family val="2"/>
        <charset val="238"/>
        <scheme val="minor"/>
      </rPr>
      <t>Výsadba velkých dřevin</t>
    </r>
    <r>
      <rPr>
        <sz val="11"/>
        <color theme="1"/>
        <rFont val="Calibri"/>
        <family val="2"/>
        <charset val="238"/>
        <scheme val="minor"/>
      </rPr>
      <t xml:space="preserve"> (úhyn sazenic způsobený objektivní příčinou).</t>
    </r>
  </si>
  <si>
    <t>cena za mj*</t>
  </si>
  <si>
    <t xml:space="preserve">* </t>
  </si>
  <si>
    <t xml:space="preserve">Název položek </t>
  </si>
  <si>
    <t>Výkaz výměr : Labe, Hřensko – Ústí n. L., údržba a obnova břehového porostu, ř. km 729,42 - 767,00</t>
  </si>
  <si>
    <t>Poznámka: U položky č. 501 a 502 se jedná o kumulovanou cenu složenou z průměrné ceny dřevin a nákladů na výsadbu položek č. 200 (mimo položek č. 212, 216, 217)</t>
  </si>
  <si>
    <r>
      <rPr>
        <b/>
        <sz val="11"/>
        <color theme="1"/>
        <rFont val="Calibri"/>
        <family val="2"/>
        <charset val="238"/>
        <scheme val="minor"/>
      </rPr>
      <t>Odplevelení plošných zamulčovaných výsadeb ručně</t>
    </r>
    <r>
      <rPr>
        <sz val="11"/>
        <color theme="1"/>
        <rFont val="Calibri"/>
        <family val="2"/>
        <charset val="238"/>
        <scheme val="minor"/>
      </rPr>
      <t xml:space="preserve">. Odplevelení je prováděno v rozsahu mulčované plochy. Při odlevelení je odstraňována i podzemní část buřeně.  Nesmí dojít k poškození kořenového krčku. (m2) </t>
    </r>
  </si>
  <si>
    <r>
      <rPr>
        <b/>
        <sz val="11"/>
        <color theme="1"/>
        <rFont val="Calibri"/>
        <family val="2"/>
        <charset val="238"/>
        <scheme val="minor"/>
      </rPr>
      <t>Vyžínání sazenic celoplošně</t>
    </r>
    <r>
      <rPr>
        <sz val="11"/>
        <color theme="1"/>
        <rFont val="Calibri"/>
        <family val="2"/>
        <charset val="238"/>
        <scheme val="minor"/>
      </rPr>
      <t>. Vyžínání bude prováděno v době narostlé travní hmoty (cca květen/červen a v červenci až říjnu). Nesmí dojít k poškození kořenového krčku! (m2)</t>
    </r>
  </si>
  <si>
    <r>
      <rPr>
        <b/>
        <sz val="11"/>
        <color theme="1"/>
        <rFont val="Calibri"/>
        <family val="2"/>
        <charset val="238"/>
        <scheme val="minor"/>
      </rPr>
      <t>Vyžínání sazenic celoplošně</t>
    </r>
    <r>
      <rPr>
        <sz val="11"/>
        <color theme="1"/>
        <rFont val="Calibri"/>
        <family val="2"/>
        <charset val="238"/>
        <scheme val="minor"/>
      </rPr>
      <t>. Vyžínání bude prováděno v době narostlé travní hmoty (cca květen/červen a v červenci až říjnu). Nesmí dojít k poškození kořenového krčku!  (m2)</t>
    </r>
  </si>
  <si>
    <r>
      <rPr>
        <b/>
        <sz val="11"/>
        <color theme="1"/>
        <rFont val="Calibri"/>
        <family val="2"/>
        <charset val="238"/>
        <scheme val="minor"/>
      </rPr>
      <t>Odplevelení plošných zamulčovaných výsadeb ručně</t>
    </r>
    <r>
      <rPr>
        <sz val="11"/>
        <color theme="1"/>
        <rFont val="Calibri"/>
        <family val="2"/>
        <charset val="238"/>
        <scheme val="minor"/>
      </rPr>
      <t>. Odplevelení je prováděno v rozsahu mulčované plochy. Při odlevelení je odstraňována i podzemní část buřeně.  Nesmí dojít k poškození kořenového krčku. (m2)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</si>
</sst>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57">
    <xf numFmtId="0" fontId="0" fillId="0" borderId="0" xfId="0"/>
    <xf numFmtId="0" fontId="0" fillId="0" borderId="0" xfId="0" applyFont="1"/>
    <xf numFmtId="49" fontId="1" fillId="7" borderId="29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49" fontId="0" fillId="7" borderId="12" xfId="0" applyNumberFormat="1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 wrapText="1"/>
    </xf>
    <xf numFmtId="0" fontId="0" fillId="5" borderId="12" xfId="0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left" vertical="center" wrapText="1"/>
    </xf>
    <xf numFmtId="0" fontId="0" fillId="5" borderId="24" xfId="0" applyFont="1" applyFill="1" applyBorder="1" applyAlignment="1">
      <alignment horizontal="center" vertical="center"/>
    </xf>
    <xf numFmtId="0" fontId="0" fillId="5" borderId="34" xfId="0" applyFont="1" applyFill="1" applyBorder="1" applyAlignment="1">
      <alignment horizontal="left" vertical="center" wrapText="1"/>
    </xf>
    <xf numFmtId="0" fontId="0" fillId="4" borderId="24" xfId="0" applyFont="1" applyFill="1" applyBorder="1" applyAlignment="1">
      <alignment horizontal="center" vertical="center"/>
    </xf>
    <xf numFmtId="0" fontId="0" fillId="7" borderId="32" xfId="0" applyFont="1" applyFill="1" applyBorder="1" applyAlignment="1">
      <alignment horizontal="center" vertical="center" wrapText="1"/>
    </xf>
    <xf numFmtId="0" fontId="0" fillId="7" borderId="35" xfId="0" applyFont="1" applyFill="1" applyBorder="1" applyAlignment="1">
      <alignment horizontal="center" vertical="center" wrapText="1"/>
    </xf>
    <xf numFmtId="0" fontId="0" fillId="7" borderId="36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vertical="center"/>
    </xf>
    <xf numFmtId="0" fontId="0" fillId="7" borderId="2" xfId="0" applyFont="1" applyFill="1" applyBorder="1" applyAlignment="1">
      <alignment horizontal="center" vertical="center"/>
    </xf>
    <xf numFmtId="0" fontId="0" fillId="7" borderId="34" xfId="0" applyFont="1" applyFill="1" applyBorder="1" applyAlignment="1">
      <alignment vertical="center"/>
    </xf>
    <xf numFmtId="0" fontId="0" fillId="7" borderId="3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30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left" vertical="center" wrapText="1"/>
    </xf>
    <xf numFmtId="0" fontId="0" fillId="4" borderId="35" xfId="0" applyFont="1" applyFill="1" applyBorder="1" applyAlignment="1">
      <alignment horizontal="center" vertical="center" wrapText="1"/>
    </xf>
    <xf numFmtId="0" fontId="0" fillId="4" borderId="35" xfId="0" applyFont="1" applyFill="1" applyBorder="1" applyAlignment="1">
      <alignment horizontal="center" vertical="center"/>
    </xf>
    <xf numFmtId="0" fontId="0" fillId="4" borderId="36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0" fontId="0" fillId="5" borderId="30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0" fillId="5" borderId="32" xfId="0" applyFont="1" applyFill="1" applyBorder="1" applyAlignment="1">
      <alignment horizontal="center" vertical="center" wrapText="1"/>
    </xf>
    <xf numFmtId="0" fontId="0" fillId="5" borderId="33" xfId="0" applyFont="1" applyFill="1" applyBorder="1" applyAlignment="1">
      <alignment horizontal="center" vertical="center"/>
    </xf>
    <xf numFmtId="0" fontId="0" fillId="5" borderId="5" xfId="0" applyFont="1" applyFill="1" applyBorder="1" applyAlignment="1">
      <alignment horizontal="center" vertical="center"/>
    </xf>
    <xf numFmtId="0" fontId="0" fillId="5" borderId="35" xfId="0" applyFont="1" applyFill="1" applyBorder="1" applyAlignment="1">
      <alignment horizontal="center" vertical="center"/>
    </xf>
    <xf numFmtId="0" fontId="0" fillId="5" borderId="3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7" borderId="23" xfId="0" applyNumberFormat="1" applyFont="1" applyFill="1" applyBorder="1" applyAlignment="1">
      <alignment horizontal="center" vertical="center" wrapText="1"/>
    </xf>
    <xf numFmtId="164" fontId="0" fillId="7" borderId="37" xfId="0" applyNumberFormat="1" applyFont="1" applyFill="1" applyBorder="1" applyAlignment="1">
      <alignment horizontal="center" vertical="center" wrapText="1"/>
    </xf>
    <xf numFmtId="164" fontId="1" fillId="6" borderId="29" xfId="0" applyNumberFormat="1" applyFont="1" applyFill="1" applyBorder="1" applyAlignment="1">
      <alignment horizontal="center" vertical="center" wrapText="1"/>
    </xf>
    <xf numFmtId="3" fontId="0" fillId="0" borderId="11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4" borderId="31" xfId="0" applyFont="1" applyFill="1" applyBorder="1" applyAlignment="1">
      <alignment horizontal="left" vertical="center" wrapText="1"/>
    </xf>
    <xf numFmtId="164" fontId="0" fillId="4" borderId="23" xfId="0" applyNumberFormat="1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left" vertical="center" wrapText="1"/>
    </xf>
    <xf numFmtId="0" fontId="0" fillId="4" borderId="38" xfId="0" applyFont="1" applyFill="1" applyBorder="1" applyAlignment="1">
      <alignment horizontal="center" vertical="center" wrapText="1"/>
    </xf>
    <xf numFmtId="0" fontId="0" fillId="4" borderId="4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26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 wrapText="1"/>
    </xf>
    <xf numFmtId="164" fontId="0" fillId="4" borderId="10" xfId="0" applyNumberFormat="1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0" borderId="43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 wrapText="1"/>
    </xf>
    <xf numFmtId="164" fontId="0" fillId="3" borderId="23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1" fillId="0" borderId="4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left" vertical="center"/>
    </xf>
    <xf numFmtId="2" fontId="0" fillId="0" borderId="47" xfId="0" applyNumberFormat="1" applyFont="1" applyFill="1" applyBorder="1" applyAlignment="1">
      <alignment horizontal="center" vertical="center"/>
    </xf>
    <xf numFmtId="0" fontId="0" fillId="5" borderId="11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left" vertical="center" wrapText="1"/>
    </xf>
    <xf numFmtId="0" fontId="0" fillId="5" borderId="39" xfId="0" applyFont="1" applyFill="1" applyBorder="1" applyAlignment="1">
      <alignment horizontal="center" vertical="center"/>
    </xf>
    <xf numFmtId="0" fontId="0" fillId="5" borderId="40" xfId="0" applyFont="1" applyFill="1" applyBorder="1" applyAlignment="1">
      <alignment horizontal="left" vertical="center" wrapText="1"/>
    </xf>
    <xf numFmtId="0" fontId="0" fillId="5" borderId="38" xfId="0" applyFont="1" applyFill="1" applyBorder="1" applyAlignment="1">
      <alignment horizontal="center" vertical="center"/>
    </xf>
    <xf numFmtId="0" fontId="0" fillId="5" borderId="41" xfId="0" applyFont="1" applyFill="1" applyBorder="1" applyAlignment="1">
      <alignment horizontal="center" vertical="center" wrapText="1"/>
    </xf>
    <xf numFmtId="0" fontId="0" fillId="5" borderId="3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3" borderId="4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3" borderId="5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left" vertical="center"/>
    </xf>
    <xf numFmtId="164" fontId="0" fillId="0" borderId="0" xfId="0" applyNumberFormat="1" applyFont="1" applyAlignment="1">
      <alignment vertical="center"/>
    </xf>
    <xf numFmtId="164" fontId="0" fillId="5" borderId="11" xfId="0" applyNumberFormat="1" applyFont="1" applyFill="1" applyBorder="1" applyAlignment="1">
      <alignment horizontal="center" vertical="center"/>
    </xf>
    <xf numFmtId="164" fontId="0" fillId="5" borderId="49" xfId="0" applyNumberFormat="1" applyFont="1" applyFill="1" applyBorder="1" applyAlignment="1">
      <alignment horizontal="center" vertical="center"/>
    </xf>
    <xf numFmtId="164" fontId="0" fillId="5" borderId="23" xfId="0" applyNumberFormat="1" applyFont="1" applyFill="1" applyBorder="1" applyAlignment="1">
      <alignment horizontal="center" vertical="center"/>
    </xf>
    <xf numFmtId="164" fontId="4" fillId="5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2" borderId="0" xfId="0" applyFont="1" applyFill="1"/>
    <xf numFmtId="0" fontId="2" fillId="0" borderId="0" xfId="0" applyFont="1"/>
    <xf numFmtId="49" fontId="0" fillId="7" borderId="24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0" fillId="7" borderId="52" xfId="0" applyFont="1" applyFill="1" applyBorder="1" applyAlignment="1">
      <alignment vertical="center"/>
    </xf>
    <xf numFmtId="0" fontId="0" fillId="7" borderId="40" xfId="0" applyFont="1" applyFill="1" applyBorder="1" applyAlignment="1">
      <alignment vertical="center"/>
    </xf>
    <xf numFmtId="0" fontId="0" fillId="7" borderId="38" xfId="0" applyFont="1" applyFill="1" applyBorder="1" applyAlignment="1">
      <alignment horizontal="center" vertical="center"/>
    </xf>
    <xf numFmtId="0" fontId="0" fillId="7" borderId="38" xfId="0" applyFont="1" applyFill="1" applyBorder="1" applyAlignment="1">
      <alignment horizontal="center" vertical="center" wrapText="1"/>
    </xf>
    <xf numFmtId="0" fontId="0" fillId="7" borderId="41" xfId="0" applyFont="1" applyFill="1" applyBorder="1" applyAlignment="1">
      <alignment horizontal="center" vertical="center" wrapText="1"/>
    </xf>
    <xf numFmtId="164" fontId="0" fillId="7" borderId="49" xfId="0" applyNumberFormat="1" applyFont="1" applyFill="1" applyBorder="1" applyAlignment="1">
      <alignment horizontal="center" vertical="center" wrapText="1"/>
    </xf>
    <xf numFmtId="0" fontId="0" fillId="7" borderId="51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vertical="center"/>
    </xf>
    <xf numFmtId="3" fontId="0" fillId="3" borderId="11" xfId="0" applyNumberFormat="1" applyFont="1" applyFill="1" applyBorder="1" applyAlignment="1">
      <alignment horizontal="center" vertical="center"/>
    </xf>
    <xf numFmtId="3" fontId="0" fillId="3" borderId="12" xfId="0" applyNumberFormat="1" applyFont="1" applyFill="1" applyBorder="1" applyAlignment="1">
      <alignment horizontal="center" vertical="center"/>
    </xf>
    <xf numFmtId="3" fontId="0" fillId="3" borderId="39" xfId="0" applyNumberFormat="1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 wrapText="1"/>
    </xf>
    <xf numFmtId="0" fontId="0" fillId="4" borderId="39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3" fontId="0" fillId="3" borderId="26" xfId="0" applyNumberFormat="1" applyFont="1" applyFill="1" applyBorder="1" applyAlignment="1">
      <alignment horizontal="center" vertical="center"/>
    </xf>
    <xf numFmtId="3" fontId="0" fillId="7" borderId="12" xfId="0" applyNumberFormat="1" applyFont="1" applyFill="1" applyBorder="1" applyAlignment="1">
      <alignment horizontal="center" vertical="center"/>
    </xf>
    <xf numFmtId="3" fontId="0" fillId="7" borderId="24" xfId="0" applyNumberFormat="1" applyFont="1" applyFill="1" applyBorder="1" applyAlignment="1">
      <alignment horizontal="center" vertical="center"/>
    </xf>
    <xf numFmtId="3" fontId="0" fillId="7" borderId="39" xfId="0" applyNumberFormat="1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5" borderId="26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0" fillId="8" borderId="39" xfId="0" applyFont="1" applyFill="1" applyBorder="1" applyAlignment="1">
      <alignment horizontal="center" vertical="center" wrapText="1"/>
    </xf>
    <xf numFmtId="0" fontId="0" fillId="8" borderId="40" xfId="0" applyFont="1" applyFill="1" applyBorder="1" applyAlignment="1">
      <alignment horizontal="left" vertical="center" wrapText="1"/>
    </xf>
    <xf numFmtId="0" fontId="0" fillId="8" borderId="38" xfId="0" applyFont="1" applyFill="1" applyBorder="1" applyAlignment="1">
      <alignment horizontal="center" vertical="center"/>
    </xf>
    <xf numFmtId="0" fontId="0" fillId="8" borderId="41" xfId="0" applyFont="1" applyFill="1" applyBorder="1" applyAlignment="1">
      <alignment horizontal="center" vertical="center" wrapText="1"/>
    </xf>
    <xf numFmtId="0" fontId="0" fillId="8" borderId="12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 wrapText="1"/>
    </xf>
    <xf numFmtId="0" fontId="0" fillId="8" borderId="33" xfId="0" applyFont="1" applyFill="1" applyBorder="1" applyAlignment="1">
      <alignment horizontal="center" vertical="center"/>
    </xf>
    <xf numFmtId="0" fontId="0" fillId="8" borderId="6" xfId="0" applyFont="1" applyFill="1" applyBorder="1" applyAlignment="1">
      <alignment horizontal="left" vertical="center" wrapText="1"/>
    </xf>
    <xf numFmtId="0" fontId="0" fillId="8" borderId="5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34" xfId="0" applyFont="1" applyFill="1" applyBorder="1" applyAlignment="1">
      <alignment horizontal="left" vertical="center" wrapText="1"/>
    </xf>
    <xf numFmtId="0" fontId="0" fillId="8" borderId="35" xfId="0" applyFont="1" applyFill="1" applyBorder="1" applyAlignment="1">
      <alignment horizontal="center" vertical="center"/>
    </xf>
    <xf numFmtId="0" fontId="0" fillId="8" borderId="36" xfId="0" applyFont="1" applyFill="1" applyBorder="1" applyAlignment="1">
      <alignment horizontal="center" vertical="center"/>
    </xf>
    <xf numFmtId="164" fontId="0" fillId="8" borderId="49" xfId="0" applyNumberFormat="1" applyFont="1" applyFill="1" applyBorder="1" applyAlignment="1">
      <alignment horizontal="center" vertical="center"/>
    </xf>
    <xf numFmtId="164" fontId="0" fillId="8" borderId="23" xfId="0" applyNumberFormat="1" applyFont="1" applyFill="1" applyBorder="1" applyAlignment="1">
      <alignment horizontal="center" vertical="center"/>
    </xf>
    <xf numFmtId="164" fontId="0" fillId="8" borderId="37" xfId="0" applyNumberFormat="1" applyFont="1" applyFill="1" applyBorder="1" applyAlignment="1">
      <alignment horizontal="center" vertical="center"/>
    </xf>
    <xf numFmtId="164" fontId="0" fillId="8" borderId="10" xfId="0" applyNumberFormat="1" applyFont="1" applyFill="1" applyBorder="1" applyAlignment="1">
      <alignment horizontal="center" vertical="center"/>
    </xf>
    <xf numFmtId="0" fontId="0" fillId="8" borderId="39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 wrapText="1"/>
    </xf>
    <xf numFmtId="0" fontId="0" fillId="8" borderId="26" xfId="0" applyFont="1" applyFill="1" applyBorder="1" applyAlignment="1">
      <alignment horizontal="center" vertical="center"/>
    </xf>
    <xf numFmtId="0" fontId="1" fillId="8" borderId="38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0" fillId="8" borderId="11" xfId="0" applyFont="1" applyFill="1" applyBorder="1" applyAlignment="1">
      <alignment horizontal="center" vertical="center" wrapText="1"/>
    </xf>
    <xf numFmtId="0" fontId="0" fillId="8" borderId="49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 wrapText="1"/>
    </xf>
    <xf numFmtId="0" fontId="1" fillId="8" borderId="19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vertical="center"/>
    </xf>
    <xf numFmtId="0" fontId="1" fillId="8" borderId="9" xfId="0" applyFont="1" applyFill="1" applyBorder="1" applyAlignment="1">
      <alignment vertical="center"/>
    </xf>
    <xf numFmtId="0" fontId="1" fillId="8" borderId="7" xfId="0" applyFont="1" applyFill="1" applyBorder="1" applyAlignment="1">
      <alignment horizontal="center" vertical="center"/>
    </xf>
    <xf numFmtId="3" fontId="0" fillId="2" borderId="12" xfId="0" applyNumberFormat="1" applyFont="1" applyFill="1" applyBorder="1" applyAlignment="1" applyProtection="1">
      <alignment horizontal="center" vertical="center"/>
      <protection locked="0"/>
    </xf>
    <xf numFmtId="3" fontId="0" fillId="2" borderId="39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24" xfId="0" applyNumberFormat="1" applyFont="1" applyFill="1" applyBorder="1" applyAlignment="1" applyProtection="1">
      <alignment horizontal="center" vertical="center"/>
      <protection locked="0"/>
    </xf>
    <xf numFmtId="3" fontId="0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39" xfId="0" applyFont="1" applyFill="1" applyBorder="1" applyAlignment="1" applyProtection="1">
      <alignment horizontal="center" vertical="center" wrapText="1"/>
      <protection locked="0"/>
    </xf>
    <xf numFmtId="0" fontId="0" fillId="2" borderId="12" xfId="0" applyFont="1" applyFill="1" applyBorder="1" applyAlignment="1" applyProtection="1">
      <alignment horizontal="center" vertical="center" wrapText="1"/>
      <protection locked="0"/>
    </xf>
    <xf numFmtId="0" fontId="0" fillId="2" borderId="26" xfId="0" applyFont="1" applyFill="1" applyBorder="1" applyAlignment="1" applyProtection="1">
      <alignment horizontal="center" vertical="center" wrapText="1"/>
      <protection locked="0"/>
    </xf>
    <xf numFmtId="0" fontId="0" fillId="2" borderId="24" xfId="0" applyFont="1" applyFill="1" applyBorder="1" applyAlignment="1" applyProtection="1">
      <alignment horizontal="center" vertical="center" wrapText="1"/>
      <protection locked="0"/>
    </xf>
    <xf numFmtId="3" fontId="0" fillId="2" borderId="39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39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Alignment="1" applyProtection="1">
      <alignment horizontal="center" vertical="center"/>
      <protection locked="0"/>
    </xf>
    <xf numFmtId="3" fontId="0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/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4" borderId="16" xfId="0" applyFont="1" applyFill="1" applyBorder="1" applyAlignment="1">
      <alignment horizontal="center" vertical="center"/>
    </xf>
    <xf numFmtId="0" fontId="0" fillId="4" borderId="17" xfId="0" applyFont="1" applyFill="1" applyBorder="1" applyAlignment="1">
      <alignment horizontal="center" vertical="center"/>
    </xf>
    <xf numFmtId="0" fontId="0" fillId="4" borderId="18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5" borderId="16" xfId="0" applyFont="1" applyFill="1" applyBorder="1" applyAlignment="1">
      <alignment horizontal="center" vertical="center"/>
    </xf>
    <xf numFmtId="0" fontId="0" fillId="5" borderId="17" xfId="0" applyFont="1" applyFill="1" applyBorder="1" applyAlignment="1">
      <alignment horizontal="center" vertical="center"/>
    </xf>
    <xf numFmtId="0" fontId="0" fillId="5" borderId="1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/>
    </xf>
    <xf numFmtId="0" fontId="0" fillId="8" borderId="8" xfId="0" applyFont="1" applyFill="1" applyBorder="1" applyAlignment="1">
      <alignment horizontal="left" vertical="center"/>
    </xf>
    <xf numFmtId="0" fontId="0" fillId="8" borderId="9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0" fillId="5" borderId="7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9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6" borderId="53" xfId="0" applyFont="1" applyFill="1" applyBorder="1" applyAlignment="1">
      <alignment horizontal="center" vertical="center" wrapText="1"/>
    </xf>
    <xf numFmtId="0" fontId="1" fillId="6" borderId="54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tabSelected="1" zoomScale="70" zoomScaleNormal="70" workbookViewId="0">
      <selection sqref="A1:G1"/>
    </sheetView>
  </sheetViews>
  <sheetFormatPr defaultRowHeight="15" x14ac:dyDescent="0.25"/>
  <cols>
    <col min="1" max="1" width="8.42578125" style="1" customWidth="1"/>
    <col min="2" max="2" width="177.28515625" style="1" customWidth="1"/>
    <col min="3" max="3" width="9.140625" style="1"/>
    <col min="4" max="4" width="10.85546875" style="1" customWidth="1"/>
    <col min="5" max="5" width="9.140625" style="1"/>
    <col min="6" max="6" width="10.140625" style="1" customWidth="1"/>
    <col min="7" max="7" width="11.140625" style="1" customWidth="1"/>
    <col min="8" max="8" width="9.140625" style="1"/>
    <col min="9" max="9" width="10.7109375" style="1" customWidth="1"/>
    <col min="10" max="10" width="11.28515625" style="1" customWidth="1"/>
    <col min="11" max="16384" width="9.140625" style="1"/>
  </cols>
  <sheetData>
    <row r="1" spans="1:7" ht="30" customHeight="1" thickBot="1" x14ac:dyDescent="0.3">
      <c r="A1" s="218" t="s">
        <v>111</v>
      </c>
      <c r="B1" s="218"/>
      <c r="C1" s="218"/>
      <c r="D1" s="218"/>
      <c r="E1" s="218"/>
      <c r="F1" s="218"/>
      <c r="G1" s="218"/>
    </row>
    <row r="2" spans="1:7" ht="15.75" thickBot="1" x14ac:dyDescent="0.3">
      <c r="A2" s="219"/>
      <c r="B2" s="220"/>
      <c r="C2" s="220"/>
      <c r="D2" s="220"/>
      <c r="E2" s="220"/>
      <c r="F2" s="220"/>
      <c r="G2" s="220"/>
    </row>
    <row r="3" spans="1:7" ht="30.75" customHeight="1" x14ac:dyDescent="0.25">
      <c r="A3" s="38" t="s">
        <v>4</v>
      </c>
      <c r="B3" s="39" t="s">
        <v>5</v>
      </c>
      <c r="C3" s="40" t="s">
        <v>2</v>
      </c>
      <c r="D3" s="40" t="s">
        <v>6</v>
      </c>
      <c r="E3" s="41" t="s">
        <v>7</v>
      </c>
      <c r="F3" s="38" t="s">
        <v>30</v>
      </c>
      <c r="G3" s="42" t="s">
        <v>31</v>
      </c>
    </row>
    <row r="4" spans="1:7" s="76" customFormat="1" ht="22.5" customHeight="1" thickBot="1" x14ac:dyDescent="0.3">
      <c r="A4" s="2" t="s">
        <v>10</v>
      </c>
      <c r="B4" s="3" t="s">
        <v>9</v>
      </c>
      <c r="C4" s="4"/>
      <c r="D4" s="5"/>
      <c r="E4" s="4"/>
      <c r="F4" s="4"/>
      <c r="G4" s="6"/>
    </row>
    <row r="5" spans="1:7" s="76" customFormat="1" ht="24.95" customHeight="1" x14ac:dyDescent="0.25">
      <c r="A5" s="7" t="s">
        <v>11</v>
      </c>
      <c r="B5" s="136" t="s">
        <v>32</v>
      </c>
      <c r="C5" s="44">
        <v>5</v>
      </c>
      <c r="D5" s="8" t="s">
        <v>1</v>
      </c>
      <c r="E5" s="35">
        <v>1</v>
      </c>
      <c r="F5" s="198"/>
      <c r="G5" s="77">
        <f t="shared" ref="G5:G15" si="0">F5*E5*C5</f>
        <v>0</v>
      </c>
    </row>
    <row r="6" spans="1:7" s="76" customFormat="1" ht="24.95" customHeight="1" x14ac:dyDescent="0.25">
      <c r="A6" s="7" t="s">
        <v>12</v>
      </c>
      <c r="B6" s="43" t="s">
        <v>33</v>
      </c>
      <c r="C6" s="44">
        <v>5</v>
      </c>
      <c r="D6" s="8" t="s">
        <v>0</v>
      </c>
      <c r="E6" s="35">
        <v>1</v>
      </c>
      <c r="F6" s="198"/>
      <c r="G6" s="77">
        <f t="shared" si="0"/>
        <v>0</v>
      </c>
    </row>
    <row r="7" spans="1:7" s="76" customFormat="1" ht="24.95" customHeight="1" x14ac:dyDescent="0.25">
      <c r="A7" s="7" t="s">
        <v>13</v>
      </c>
      <c r="B7" s="43" t="s">
        <v>34</v>
      </c>
      <c r="C7" s="44">
        <v>10</v>
      </c>
      <c r="D7" s="8" t="s">
        <v>1</v>
      </c>
      <c r="E7" s="35">
        <v>1</v>
      </c>
      <c r="F7" s="198"/>
      <c r="G7" s="77">
        <f t="shared" si="0"/>
        <v>0</v>
      </c>
    </row>
    <row r="8" spans="1:7" s="76" customFormat="1" ht="24.95" customHeight="1" x14ac:dyDescent="0.25">
      <c r="A8" s="7" t="s">
        <v>14</v>
      </c>
      <c r="B8" s="43" t="s">
        <v>35</v>
      </c>
      <c r="C8" s="44">
        <v>10</v>
      </c>
      <c r="D8" s="8" t="s">
        <v>1</v>
      </c>
      <c r="E8" s="35">
        <v>1</v>
      </c>
      <c r="F8" s="198"/>
      <c r="G8" s="77">
        <f t="shared" si="0"/>
        <v>0</v>
      </c>
    </row>
    <row r="9" spans="1:7" s="76" customFormat="1" ht="24.95" customHeight="1" x14ac:dyDescent="0.25">
      <c r="A9" s="7" t="s">
        <v>15</v>
      </c>
      <c r="B9" s="43" t="s">
        <v>36</v>
      </c>
      <c r="C9" s="44">
        <v>10</v>
      </c>
      <c r="D9" s="8" t="s">
        <v>1</v>
      </c>
      <c r="E9" s="35">
        <v>1</v>
      </c>
      <c r="F9" s="198"/>
      <c r="G9" s="77">
        <f t="shared" si="0"/>
        <v>0</v>
      </c>
    </row>
    <row r="10" spans="1:7" s="76" customFormat="1" ht="24.95" customHeight="1" x14ac:dyDescent="0.25">
      <c r="A10" s="7" t="s">
        <v>16</v>
      </c>
      <c r="B10" s="43" t="s">
        <v>37</v>
      </c>
      <c r="C10" s="44">
        <v>10</v>
      </c>
      <c r="D10" s="8" t="s">
        <v>1</v>
      </c>
      <c r="E10" s="35">
        <v>1</v>
      </c>
      <c r="F10" s="198"/>
      <c r="G10" s="77">
        <f t="shared" si="0"/>
        <v>0</v>
      </c>
    </row>
    <row r="11" spans="1:7" s="76" customFormat="1" ht="24.95" customHeight="1" x14ac:dyDescent="0.25">
      <c r="A11" s="7" t="s">
        <v>17</v>
      </c>
      <c r="B11" s="43" t="s">
        <v>38</v>
      </c>
      <c r="C11" s="44">
        <v>13</v>
      </c>
      <c r="D11" s="8" t="s">
        <v>1</v>
      </c>
      <c r="E11" s="35">
        <v>1</v>
      </c>
      <c r="F11" s="198"/>
      <c r="G11" s="77">
        <f t="shared" si="0"/>
        <v>0</v>
      </c>
    </row>
    <row r="12" spans="1:7" s="76" customFormat="1" ht="24.95" customHeight="1" x14ac:dyDescent="0.25">
      <c r="A12" s="7" t="s">
        <v>18</v>
      </c>
      <c r="B12" s="43" t="s">
        <v>39</v>
      </c>
      <c r="C12" s="44">
        <v>22</v>
      </c>
      <c r="D12" s="8" t="s">
        <v>1</v>
      </c>
      <c r="E12" s="35">
        <v>1</v>
      </c>
      <c r="F12" s="198"/>
      <c r="G12" s="77">
        <f t="shared" si="0"/>
        <v>0</v>
      </c>
    </row>
    <row r="13" spans="1:7" s="76" customFormat="1" ht="24.95" customHeight="1" x14ac:dyDescent="0.25">
      <c r="A13" s="7" t="s">
        <v>19</v>
      </c>
      <c r="B13" s="43" t="s">
        <v>40</v>
      </c>
      <c r="C13" s="44">
        <v>27</v>
      </c>
      <c r="D13" s="8" t="s">
        <v>1</v>
      </c>
      <c r="E13" s="35">
        <v>1</v>
      </c>
      <c r="F13" s="198"/>
      <c r="G13" s="77">
        <f t="shared" si="0"/>
        <v>0</v>
      </c>
    </row>
    <row r="14" spans="1:7" s="76" customFormat="1" ht="24.95" customHeight="1" x14ac:dyDescent="0.25">
      <c r="A14" s="7" t="s">
        <v>20</v>
      </c>
      <c r="B14" s="43" t="s">
        <v>41</v>
      </c>
      <c r="C14" s="44">
        <v>27</v>
      </c>
      <c r="D14" s="8" t="s">
        <v>1</v>
      </c>
      <c r="E14" s="35">
        <v>1</v>
      </c>
      <c r="F14" s="198"/>
      <c r="G14" s="77">
        <f t="shared" si="0"/>
        <v>0</v>
      </c>
    </row>
    <row r="15" spans="1:7" s="76" customFormat="1" ht="24.95" customHeight="1" x14ac:dyDescent="0.25">
      <c r="A15" s="7" t="s">
        <v>21</v>
      </c>
      <c r="B15" s="137" t="s">
        <v>42</v>
      </c>
      <c r="C15" s="44">
        <v>62</v>
      </c>
      <c r="D15" s="8" t="s">
        <v>1</v>
      </c>
      <c r="E15" s="35">
        <v>1</v>
      </c>
      <c r="F15" s="198"/>
      <c r="G15" s="77">
        <f t="shared" si="0"/>
        <v>0</v>
      </c>
    </row>
    <row r="16" spans="1:7" s="76" customFormat="1" ht="24.95" customHeight="1" x14ac:dyDescent="0.25">
      <c r="A16" s="7" t="s">
        <v>83</v>
      </c>
      <c r="B16" s="138" t="s">
        <v>84</v>
      </c>
      <c r="C16" s="139">
        <v>14</v>
      </c>
      <c r="D16" s="140" t="s">
        <v>0</v>
      </c>
      <c r="E16" s="141">
        <v>1</v>
      </c>
      <c r="F16" s="199"/>
      <c r="G16" s="142">
        <f>F16*E16*C16</f>
        <v>0</v>
      </c>
    </row>
    <row r="17" spans="1:10" s="76" customFormat="1" ht="24.95" customHeight="1" x14ac:dyDescent="0.25">
      <c r="A17" s="7" t="s">
        <v>85</v>
      </c>
      <c r="B17" s="43" t="s">
        <v>86</v>
      </c>
      <c r="C17" s="44">
        <v>14</v>
      </c>
      <c r="D17" s="8" t="s">
        <v>1</v>
      </c>
      <c r="E17" s="35">
        <v>1</v>
      </c>
      <c r="F17" s="198"/>
      <c r="G17" s="77">
        <f t="shared" ref="G17:G21" si="1">F17*E17*C17</f>
        <v>0</v>
      </c>
      <c r="J17" s="144"/>
    </row>
    <row r="18" spans="1:10" s="76" customFormat="1" ht="24.95" customHeight="1" x14ac:dyDescent="0.25">
      <c r="A18" s="7" t="s">
        <v>87</v>
      </c>
      <c r="B18" s="137" t="s">
        <v>88</v>
      </c>
      <c r="C18" s="44">
        <v>4</v>
      </c>
      <c r="D18" s="8" t="s">
        <v>0</v>
      </c>
      <c r="E18" s="35">
        <v>1</v>
      </c>
      <c r="F18" s="198"/>
      <c r="G18" s="77">
        <f t="shared" si="1"/>
        <v>0</v>
      </c>
    </row>
    <row r="19" spans="1:10" s="76" customFormat="1" ht="24.95" customHeight="1" x14ac:dyDescent="0.25">
      <c r="A19" s="7" t="s">
        <v>89</v>
      </c>
      <c r="B19" s="137" t="s">
        <v>90</v>
      </c>
      <c r="C19" s="44">
        <v>2</v>
      </c>
      <c r="D19" s="8" t="s">
        <v>0</v>
      </c>
      <c r="E19" s="35">
        <v>1</v>
      </c>
      <c r="F19" s="198"/>
      <c r="G19" s="77">
        <f t="shared" si="1"/>
        <v>0</v>
      </c>
    </row>
    <row r="20" spans="1:10" s="76" customFormat="1" ht="24.95" customHeight="1" x14ac:dyDescent="0.25">
      <c r="A20" s="7" t="s">
        <v>91</v>
      </c>
      <c r="B20" s="137" t="s">
        <v>92</v>
      </c>
      <c r="C20" s="44">
        <v>2</v>
      </c>
      <c r="D20" s="8" t="s">
        <v>0</v>
      </c>
      <c r="E20" s="35">
        <v>1</v>
      </c>
      <c r="F20" s="198"/>
      <c r="G20" s="77">
        <f t="shared" si="1"/>
        <v>0</v>
      </c>
    </row>
    <row r="21" spans="1:10" s="76" customFormat="1" ht="24.95" customHeight="1" thickBot="1" x14ac:dyDescent="0.3">
      <c r="A21" s="134" t="s">
        <v>93</v>
      </c>
      <c r="B21" s="143" t="s">
        <v>94</v>
      </c>
      <c r="C21" s="46">
        <v>4</v>
      </c>
      <c r="D21" s="36" t="s">
        <v>0</v>
      </c>
      <c r="E21" s="37">
        <v>1</v>
      </c>
      <c r="F21" s="200"/>
      <c r="G21" s="78">
        <f t="shared" si="1"/>
        <v>0</v>
      </c>
    </row>
    <row r="22" spans="1:10" s="76" customFormat="1" ht="24.95" customHeight="1" thickBot="1" x14ac:dyDescent="0.3">
      <c r="A22" s="221"/>
      <c r="B22" s="222"/>
      <c r="C22" s="222"/>
      <c r="D22" s="222"/>
      <c r="E22" s="222"/>
      <c r="F22" s="222"/>
      <c r="G22" s="79">
        <f>SUM(G5:G21)</f>
        <v>0</v>
      </c>
    </row>
    <row r="23" spans="1:10" s="76" customFormat="1" ht="18" customHeight="1" thickBot="1" x14ac:dyDescent="0.3">
      <c r="A23" s="9"/>
      <c r="B23" s="223"/>
      <c r="C23" s="223"/>
      <c r="D23" s="223"/>
      <c r="E23" s="223"/>
      <c r="F23" s="223"/>
      <c r="G23" s="223"/>
    </row>
    <row r="24" spans="1:10" s="76" customFormat="1" ht="39.75" customHeight="1" thickBot="1" x14ac:dyDescent="0.3">
      <c r="A24" s="17" t="s">
        <v>4</v>
      </c>
      <c r="B24" s="18" t="s">
        <v>5</v>
      </c>
      <c r="C24" s="19" t="s">
        <v>2</v>
      </c>
      <c r="D24" s="19" t="s">
        <v>6</v>
      </c>
      <c r="E24" s="20" t="s">
        <v>7</v>
      </c>
      <c r="F24" s="17" t="s">
        <v>43</v>
      </c>
      <c r="G24" s="47" t="s">
        <v>31</v>
      </c>
    </row>
    <row r="25" spans="1:10" s="76" customFormat="1" ht="24.95" customHeight="1" thickBot="1" x14ac:dyDescent="0.3">
      <c r="A25" s="120">
        <v>100</v>
      </c>
      <c r="B25" s="120" t="s">
        <v>44</v>
      </c>
      <c r="C25" s="224"/>
      <c r="D25" s="224"/>
      <c r="E25" s="224"/>
      <c r="F25" s="224"/>
      <c r="G25" s="225"/>
    </row>
    <row r="26" spans="1:10" s="76" customFormat="1" ht="24.95" customHeight="1" x14ac:dyDescent="0.25">
      <c r="A26" s="121">
        <v>101</v>
      </c>
      <c r="B26" s="122" t="s">
        <v>45</v>
      </c>
      <c r="C26" s="21">
        <v>847</v>
      </c>
      <c r="D26" s="48" t="s">
        <v>48</v>
      </c>
      <c r="E26" s="49">
        <v>1</v>
      </c>
      <c r="F26" s="201"/>
      <c r="G26" s="80">
        <f>F26*E26*C26</f>
        <v>0</v>
      </c>
    </row>
    <row r="27" spans="1:10" s="76" customFormat="1" ht="24.95" customHeight="1" thickBot="1" x14ac:dyDescent="0.3">
      <c r="A27" s="123">
        <v>102</v>
      </c>
      <c r="B27" s="124" t="s">
        <v>46</v>
      </c>
      <c r="C27" s="22">
        <v>847</v>
      </c>
      <c r="D27" s="50" t="s">
        <v>48</v>
      </c>
      <c r="E27" s="51">
        <v>1</v>
      </c>
      <c r="F27" s="202"/>
      <c r="G27" s="81">
        <f t="shared" ref="G27" si="2">F27*E27*C27</f>
        <v>0</v>
      </c>
    </row>
    <row r="28" spans="1:10" s="76" customFormat="1" ht="24.95" customHeight="1" thickBot="1" x14ac:dyDescent="0.3">
      <c r="A28" s="215"/>
      <c r="B28" s="216"/>
      <c r="C28" s="216"/>
      <c r="D28" s="216"/>
      <c r="E28" s="216"/>
      <c r="F28" s="217"/>
      <c r="G28" s="82">
        <f>SUM(G26:G27)</f>
        <v>0</v>
      </c>
      <c r="I28" s="144"/>
    </row>
    <row r="29" spans="1:10" s="76" customFormat="1" ht="18" customHeight="1" thickBot="1" x14ac:dyDescent="0.3">
      <c r="A29" s="229"/>
      <c r="B29" s="230"/>
      <c r="C29" s="230"/>
      <c r="D29" s="230"/>
      <c r="E29" s="230"/>
      <c r="F29" s="230"/>
      <c r="G29" s="231"/>
    </row>
    <row r="30" spans="1:10" s="76" customFormat="1" ht="32.25" customHeight="1" thickBot="1" x14ac:dyDescent="0.3">
      <c r="A30" s="10" t="s">
        <v>4</v>
      </c>
      <c r="B30" s="11" t="s">
        <v>5</v>
      </c>
      <c r="C30" s="12" t="s">
        <v>2</v>
      </c>
      <c r="D30" s="12" t="s">
        <v>6</v>
      </c>
      <c r="E30" s="13" t="s">
        <v>7</v>
      </c>
      <c r="F30" s="10" t="s">
        <v>30</v>
      </c>
      <c r="G30" s="52" t="s">
        <v>31</v>
      </c>
    </row>
    <row r="31" spans="1:10" s="76" customFormat="1" ht="24.95" customHeight="1" thickBot="1" x14ac:dyDescent="0.3">
      <c r="A31" s="14">
        <v>200</v>
      </c>
      <c r="B31" s="15" t="s">
        <v>8</v>
      </c>
      <c r="C31" s="53"/>
      <c r="D31" s="53"/>
      <c r="E31" s="53"/>
      <c r="F31" s="53"/>
      <c r="G31" s="54"/>
    </row>
    <row r="32" spans="1:10" s="76" customFormat="1" ht="24.95" customHeight="1" x14ac:dyDescent="0.25">
      <c r="A32" s="83">
        <v>201</v>
      </c>
      <c r="B32" s="84" t="s">
        <v>75</v>
      </c>
      <c r="C32" s="55">
        <v>179</v>
      </c>
      <c r="D32" s="55" t="s">
        <v>0</v>
      </c>
      <c r="E32" s="56">
        <v>1</v>
      </c>
      <c r="F32" s="203"/>
      <c r="G32" s="85">
        <f>F32*E32*C32</f>
        <v>0</v>
      </c>
    </row>
    <row r="33" spans="1:9" s="76" customFormat="1" ht="24.95" customHeight="1" x14ac:dyDescent="0.25">
      <c r="A33" s="86">
        <v>202</v>
      </c>
      <c r="B33" s="87" t="s">
        <v>49</v>
      </c>
      <c r="C33" s="88">
        <v>62</v>
      </c>
      <c r="D33" s="88" t="s">
        <v>0</v>
      </c>
      <c r="E33" s="89">
        <v>1</v>
      </c>
      <c r="F33" s="204"/>
      <c r="G33" s="85">
        <f>F33*E33*C33</f>
        <v>0</v>
      </c>
    </row>
    <row r="34" spans="1:9" s="76" customFormat="1" ht="24.95" customHeight="1" x14ac:dyDescent="0.25">
      <c r="A34" s="16">
        <v>203</v>
      </c>
      <c r="B34" s="57" t="s">
        <v>76</v>
      </c>
      <c r="C34" s="58">
        <v>179</v>
      </c>
      <c r="D34" s="58" t="s">
        <v>0</v>
      </c>
      <c r="E34" s="59">
        <v>1</v>
      </c>
      <c r="F34" s="205"/>
      <c r="G34" s="85">
        <f t="shared" ref="G34:G50" si="3">F34*E34*C34</f>
        <v>0</v>
      </c>
      <c r="I34" s="125"/>
    </row>
    <row r="35" spans="1:9" s="76" customFormat="1" ht="24.95" customHeight="1" x14ac:dyDescent="0.25">
      <c r="A35" s="16">
        <v>204</v>
      </c>
      <c r="B35" s="57" t="s">
        <v>50</v>
      </c>
      <c r="C35" s="58">
        <v>62</v>
      </c>
      <c r="D35" s="58" t="s">
        <v>0</v>
      </c>
      <c r="E35" s="59">
        <v>1</v>
      </c>
      <c r="F35" s="205"/>
      <c r="G35" s="85">
        <f t="shared" si="3"/>
        <v>0</v>
      </c>
    </row>
    <row r="36" spans="1:9" s="76" customFormat="1" ht="24.95" customHeight="1" x14ac:dyDescent="0.25">
      <c r="A36" s="16">
        <v>205</v>
      </c>
      <c r="B36" s="57" t="s">
        <v>51</v>
      </c>
      <c r="C36" s="58">
        <f>C34</f>
        <v>179</v>
      </c>
      <c r="D36" s="58" t="s">
        <v>0</v>
      </c>
      <c r="E36" s="59">
        <v>1</v>
      </c>
      <c r="F36" s="205"/>
      <c r="G36" s="85">
        <f t="shared" si="3"/>
        <v>0</v>
      </c>
    </row>
    <row r="37" spans="1:9" s="76" customFormat="1" ht="24.95" customHeight="1" x14ac:dyDescent="0.25">
      <c r="A37" s="16">
        <v>206</v>
      </c>
      <c r="B37" s="57" t="s">
        <v>24</v>
      </c>
      <c r="C37" s="58">
        <f>C35</f>
        <v>62</v>
      </c>
      <c r="D37" s="58" t="s">
        <v>0</v>
      </c>
      <c r="E37" s="59">
        <v>1</v>
      </c>
      <c r="F37" s="205"/>
      <c r="G37" s="85">
        <f t="shared" si="3"/>
        <v>0</v>
      </c>
    </row>
    <row r="38" spans="1:9" s="76" customFormat="1" ht="24.95" customHeight="1" x14ac:dyDescent="0.25">
      <c r="A38" s="16">
        <v>207</v>
      </c>
      <c r="B38" s="57" t="s">
        <v>52</v>
      </c>
      <c r="C38" s="58">
        <f>C34</f>
        <v>179</v>
      </c>
      <c r="D38" s="58" t="s">
        <v>0</v>
      </c>
      <c r="E38" s="59">
        <v>1</v>
      </c>
      <c r="F38" s="205"/>
      <c r="G38" s="85">
        <f t="shared" si="3"/>
        <v>0</v>
      </c>
    </row>
    <row r="39" spans="1:9" s="76" customFormat="1" ht="24.95" customHeight="1" x14ac:dyDescent="0.25">
      <c r="A39" s="16">
        <v>208</v>
      </c>
      <c r="B39" s="57" t="s">
        <v>25</v>
      </c>
      <c r="C39" s="58">
        <f>C35</f>
        <v>62</v>
      </c>
      <c r="D39" s="58" t="s">
        <v>0</v>
      </c>
      <c r="E39" s="59">
        <v>1</v>
      </c>
      <c r="F39" s="205"/>
      <c r="G39" s="85">
        <f t="shared" si="3"/>
        <v>0</v>
      </c>
    </row>
    <row r="40" spans="1:9" s="76" customFormat="1" ht="24.95" customHeight="1" x14ac:dyDescent="0.25">
      <c r="A40" s="16">
        <v>209</v>
      </c>
      <c r="B40" s="57" t="s">
        <v>53</v>
      </c>
      <c r="C40" s="58">
        <f>C35</f>
        <v>62</v>
      </c>
      <c r="D40" s="58" t="s">
        <v>0</v>
      </c>
      <c r="E40" s="59">
        <v>1</v>
      </c>
      <c r="F40" s="205"/>
      <c r="G40" s="85">
        <f t="shared" si="3"/>
        <v>0</v>
      </c>
    </row>
    <row r="41" spans="1:9" s="76" customFormat="1" ht="24.95" customHeight="1" x14ac:dyDescent="0.25">
      <c r="A41" s="16">
        <v>210</v>
      </c>
      <c r="B41" s="57" t="s">
        <v>54</v>
      </c>
      <c r="C41" s="58">
        <f>C35</f>
        <v>62</v>
      </c>
      <c r="D41" s="58" t="s">
        <v>0</v>
      </c>
      <c r="E41" s="59">
        <v>1</v>
      </c>
      <c r="F41" s="205"/>
      <c r="G41" s="85">
        <f t="shared" si="3"/>
        <v>0</v>
      </c>
    </row>
    <row r="42" spans="1:9" s="76" customFormat="1" ht="24.95" customHeight="1" x14ac:dyDescent="0.25">
      <c r="A42" s="16">
        <v>211</v>
      </c>
      <c r="B42" s="57" t="s">
        <v>55</v>
      </c>
      <c r="C42" s="58">
        <f>C35</f>
        <v>62</v>
      </c>
      <c r="D42" s="58" t="s">
        <v>0</v>
      </c>
      <c r="E42" s="59">
        <v>1</v>
      </c>
      <c r="F42" s="205"/>
      <c r="G42" s="85">
        <f t="shared" si="3"/>
        <v>0</v>
      </c>
    </row>
    <row r="43" spans="1:9" s="76" customFormat="1" ht="24.95" customHeight="1" x14ac:dyDescent="0.25">
      <c r="A43" s="16">
        <v>212</v>
      </c>
      <c r="B43" s="57" t="s">
        <v>77</v>
      </c>
      <c r="C43" s="58">
        <v>847</v>
      </c>
      <c r="D43" s="58" t="s">
        <v>48</v>
      </c>
      <c r="E43" s="59">
        <v>1</v>
      </c>
      <c r="F43" s="205"/>
      <c r="G43" s="85">
        <f t="shared" si="3"/>
        <v>0</v>
      </c>
    </row>
    <row r="44" spans="1:9" s="76" customFormat="1" ht="24.95" customHeight="1" x14ac:dyDescent="0.25">
      <c r="A44" s="16">
        <v>213</v>
      </c>
      <c r="B44" s="57" t="s">
        <v>56</v>
      </c>
      <c r="C44" s="58">
        <v>62</v>
      </c>
      <c r="D44" s="58" t="s">
        <v>0</v>
      </c>
      <c r="E44" s="59">
        <v>1</v>
      </c>
      <c r="F44" s="205"/>
      <c r="G44" s="85">
        <f t="shared" si="3"/>
        <v>0</v>
      </c>
    </row>
    <row r="45" spans="1:9" s="76" customFormat="1" ht="24.95" customHeight="1" x14ac:dyDescent="0.25">
      <c r="A45" s="16">
        <v>214</v>
      </c>
      <c r="B45" s="57" t="s">
        <v>57</v>
      </c>
      <c r="C45" s="58">
        <f>C34</f>
        <v>179</v>
      </c>
      <c r="D45" s="58" t="s">
        <v>1</v>
      </c>
      <c r="E45" s="59">
        <v>1</v>
      </c>
      <c r="F45" s="205"/>
      <c r="G45" s="85">
        <f t="shared" si="3"/>
        <v>0</v>
      </c>
    </row>
    <row r="46" spans="1:9" s="76" customFormat="1" ht="24.95" customHeight="1" x14ac:dyDescent="0.25">
      <c r="A46" s="16">
        <v>215</v>
      </c>
      <c r="B46" s="90" t="s">
        <v>58</v>
      </c>
      <c r="C46" s="58">
        <f>C35</f>
        <v>62</v>
      </c>
      <c r="D46" s="60" t="s">
        <v>0</v>
      </c>
      <c r="E46" s="59">
        <v>1</v>
      </c>
      <c r="F46" s="205"/>
      <c r="G46" s="85">
        <f t="shared" si="3"/>
        <v>0</v>
      </c>
    </row>
    <row r="47" spans="1:9" s="76" customFormat="1" ht="24.95" customHeight="1" x14ac:dyDescent="0.25">
      <c r="A47" s="91">
        <v>216</v>
      </c>
      <c r="B47" s="92" t="s">
        <v>95</v>
      </c>
      <c r="C47" s="93">
        <v>313</v>
      </c>
      <c r="D47" s="94" t="s">
        <v>3</v>
      </c>
      <c r="E47" s="95">
        <v>1</v>
      </c>
      <c r="F47" s="206"/>
      <c r="G47" s="85">
        <f t="shared" si="3"/>
        <v>0</v>
      </c>
    </row>
    <row r="48" spans="1:9" s="76" customFormat="1" ht="24.95" customHeight="1" x14ac:dyDescent="0.25">
      <c r="A48" s="91">
        <v>217</v>
      </c>
      <c r="B48" s="92" t="s">
        <v>96</v>
      </c>
      <c r="C48" s="93">
        <v>126</v>
      </c>
      <c r="D48" s="94" t="s">
        <v>0</v>
      </c>
      <c r="E48" s="95">
        <v>1</v>
      </c>
      <c r="F48" s="206"/>
      <c r="G48" s="85">
        <f t="shared" si="3"/>
        <v>0</v>
      </c>
    </row>
    <row r="49" spans="1:7" s="76" customFormat="1" ht="24.95" customHeight="1" x14ac:dyDescent="0.25">
      <c r="A49" s="91">
        <v>218</v>
      </c>
      <c r="B49" s="92" t="s">
        <v>78</v>
      </c>
      <c r="C49" s="93">
        <f>C34</f>
        <v>179</v>
      </c>
      <c r="D49" s="94" t="s">
        <v>0</v>
      </c>
      <c r="E49" s="95">
        <v>1</v>
      </c>
      <c r="F49" s="206"/>
      <c r="G49" s="85">
        <f t="shared" si="3"/>
        <v>0</v>
      </c>
    </row>
    <row r="50" spans="1:7" s="76" customFormat="1" ht="24.95" customHeight="1" thickBot="1" x14ac:dyDescent="0.3">
      <c r="A50" s="34">
        <v>219</v>
      </c>
      <c r="B50" s="61" t="s">
        <v>79</v>
      </c>
      <c r="C50" s="62">
        <f>C35</f>
        <v>62</v>
      </c>
      <c r="D50" s="63" t="s">
        <v>0</v>
      </c>
      <c r="E50" s="64">
        <v>1</v>
      </c>
      <c r="F50" s="207"/>
      <c r="G50" s="85">
        <f t="shared" si="3"/>
        <v>0</v>
      </c>
    </row>
    <row r="51" spans="1:7" s="76" customFormat="1" ht="24.95" customHeight="1" thickBot="1" x14ac:dyDescent="0.3">
      <c r="A51" s="232"/>
      <c r="B51" s="233"/>
      <c r="C51" s="233"/>
      <c r="D51" s="233"/>
      <c r="E51" s="233"/>
      <c r="F51" s="234"/>
      <c r="G51" s="96">
        <f>SUM(G32:G50)</f>
        <v>0</v>
      </c>
    </row>
    <row r="52" spans="1:7" s="76" customFormat="1" ht="17.25" customHeight="1" thickBot="1" x14ac:dyDescent="0.3">
      <c r="A52" s="235"/>
      <c r="B52" s="235"/>
      <c r="C52" s="235"/>
      <c r="D52" s="235"/>
      <c r="E52" s="235"/>
      <c r="F52" s="235"/>
      <c r="G52" s="235"/>
    </row>
    <row r="53" spans="1:7" s="76" customFormat="1" ht="36" customHeight="1" thickBot="1" x14ac:dyDescent="0.3">
      <c r="A53" s="17" t="s">
        <v>4</v>
      </c>
      <c r="B53" s="97" t="s">
        <v>5</v>
      </c>
      <c r="C53" s="19" t="s">
        <v>2</v>
      </c>
      <c r="D53" s="19" t="s">
        <v>6</v>
      </c>
      <c r="E53" s="20" t="s">
        <v>7</v>
      </c>
      <c r="F53" s="17" t="s">
        <v>43</v>
      </c>
      <c r="G53" s="47" t="s">
        <v>31</v>
      </c>
    </row>
    <row r="54" spans="1:7" s="76" customFormat="1" ht="24.95" customHeight="1" thickBot="1" x14ac:dyDescent="0.3">
      <c r="A54" s="98">
        <v>300</v>
      </c>
      <c r="B54" s="131" t="s">
        <v>22</v>
      </c>
      <c r="C54" s="236"/>
      <c r="D54" s="236"/>
      <c r="E54" s="236"/>
      <c r="F54" s="236"/>
      <c r="G54" s="237"/>
    </row>
    <row r="55" spans="1:7" s="76" customFormat="1" ht="24.95" customHeight="1" x14ac:dyDescent="0.25">
      <c r="A55" s="99">
        <v>301</v>
      </c>
      <c r="B55" s="100" t="s">
        <v>59</v>
      </c>
      <c r="C55" s="101">
        <f>C35</f>
        <v>62</v>
      </c>
      <c r="D55" s="101" t="s">
        <v>0</v>
      </c>
      <c r="E55" s="101">
        <v>1</v>
      </c>
      <c r="F55" s="201"/>
      <c r="G55" s="102">
        <f>F55*E55*C55</f>
        <v>0</v>
      </c>
    </row>
    <row r="56" spans="1:7" s="76" customFormat="1" ht="24.95" customHeight="1" x14ac:dyDescent="0.25">
      <c r="A56" s="103">
        <v>302</v>
      </c>
      <c r="B56" s="104" t="s">
        <v>60</v>
      </c>
      <c r="C56" s="105">
        <v>2.69</v>
      </c>
      <c r="D56" s="105" t="s">
        <v>61</v>
      </c>
      <c r="E56" s="105">
        <v>1</v>
      </c>
      <c r="F56" s="198"/>
      <c r="G56" s="102">
        <f>F56*E56*C56</f>
        <v>0</v>
      </c>
    </row>
    <row r="57" spans="1:7" s="76" customFormat="1" ht="24.95" customHeight="1" x14ac:dyDescent="0.25">
      <c r="A57" s="103">
        <v>303</v>
      </c>
      <c r="B57" s="104" t="s">
        <v>62</v>
      </c>
      <c r="C57" s="105">
        <f>C35*3</f>
        <v>186</v>
      </c>
      <c r="D57" s="105" t="s">
        <v>0</v>
      </c>
      <c r="E57" s="105">
        <v>1</v>
      </c>
      <c r="F57" s="198"/>
      <c r="G57" s="102">
        <f>F57*E57*C57</f>
        <v>0</v>
      </c>
    </row>
    <row r="58" spans="1:7" s="76" customFormat="1" ht="24.95" customHeight="1" x14ac:dyDescent="0.25">
      <c r="A58" s="103">
        <v>304</v>
      </c>
      <c r="B58" s="104" t="s">
        <v>63</v>
      </c>
      <c r="C58" s="105">
        <f>C35*3</f>
        <v>186</v>
      </c>
      <c r="D58" s="105" t="s">
        <v>0</v>
      </c>
      <c r="E58" s="106">
        <v>1</v>
      </c>
      <c r="F58" s="198"/>
      <c r="G58" s="102">
        <f t="shared" ref="G58:G60" si="4">F58*E58*C58</f>
        <v>0</v>
      </c>
    </row>
    <row r="59" spans="1:7" s="76" customFormat="1" ht="24.95" customHeight="1" x14ac:dyDescent="0.25">
      <c r="A59" s="103">
        <v>305</v>
      </c>
      <c r="B59" s="104" t="s">
        <v>64</v>
      </c>
      <c r="C59" s="105">
        <f>C35*0.5*3</f>
        <v>93</v>
      </c>
      <c r="D59" s="105" t="s">
        <v>3</v>
      </c>
      <c r="E59" s="106">
        <v>1</v>
      </c>
      <c r="F59" s="198"/>
      <c r="G59" s="102">
        <f t="shared" si="4"/>
        <v>0</v>
      </c>
    </row>
    <row r="60" spans="1:7" s="76" customFormat="1" ht="24.95" customHeight="1" x14ac:dyDescent="0.25">
      <c r="A60" s="103">
        <v>306</v>
      </c>
      <c r="B60" s="104" t="s">
        <v>65</v>
      </c>
      <c r="C60" s="105">
        <f>(847*0.1)+(0.081*62)</f>
        <v>89.722000000000008</v>
      </c>
      <c r="D60" s="105" t="s">
        <v>66</v>
      </c>
      <c r="E60" s="106">
        <v>1</v>
      </c>
      <c r="F60" s="198"/>
      <c r="G60" s="102">
        <f t="shared" si="4"/>
        <v>0</v>
      </c>
    </row>
    <row r="61" spans="1:7" s="76" customFormat="1" ht="24.95" customHeight="1" x14ac:dyDescent="0.25">
      <c r="A61" s="103">
        <v>307</v>
      </c>
      <c r="B61" s="104" t="s">
        <v>97</v>
      </c>
      <c r="C61" s="105">
        <v>313</v>
      </c>
      <c r="D61" s="107" t="s">
        <v>3</v>
      </c>
      <c r="E61" s="108">
        <v>1</v>
      </c>
      <c r="F61" s="208"/>
      <c r="G61" s="102">
        <f>F61*E61*C61</f>
        <v>0</v>
      </c>
    </row>
    <row r="62" spans="1:7" s="76" customFormat="1" ht="24.95" customHeight="1" x14ac:dyDescent="0.25">
      <c r="A62" s="103">
        <v>308</v>
      </c>
      <c r="B62" s="104" t="s">
        <v>98</v>
      </c>
      <c r="C62" s="105">
        <v>126</v>
      </c>
      <c r="D62" s="105" t="s">
        <v>0</v>
      </c>
      <c r="E62" s="106">
        <v>1</v>
      </c>
      <c r="F62" s="198"/>
      <c r="G62" s="102">
        <f>F62*E62*C62</f>
        <v>0</v>
      </c>
    </row>
    <row r="63" spans="1:7" s="76" customFormat="1" ht="24.95" customHeight="1" x14ac:dyDescent="0.25">
      <c r="A63" s="103">
        <v>309</v>
      </c>
      <c r="B63" s="104" t="s">
        <v>67</v>
      </c>
      <c r="C63" s="105">
        <f>(C34*3)+(C35*5)</f>
        <v>847</v>
      </c>
      <c r="D63" s="105" t="s">
        <v>0</v>
      </c>
      <c r="E63" s="106">
        <v>1</v>
      </c>
      <c r="F63" s="198"/>
      <c r="G63" s="102">
        <f t="shared" ref="G63:G64" si="5">F63*E63*C63</f>
        <v>0</v>
      </c>
    </row>
    <row r="64" spans="1:7" s="76" customFormat="1" ht="24.95" customHeight="1" thickBot="1" x14ac:dyDescent="0.3">
      <c r="A64" s="109">
        <v>310</v>
      </c>
      <c r="B64" s="110" t="s">
        <v>68</v>
      </c>
      <c r="C64" s="111">
        <f>C35*0.3</f>
        <v>18.599999999999998</v>
      </c>
      <c r="D64" s="107" t="s">
        <v>69</v>
      </c>
      <c r="E64" s="108">
        <v>1</v>
      </c>
      <c r="F64" s="208"/>
      <c r="G64" s="102">
        <f t="shared" si="5"/>
        <v>0</v>
      </c>
    </row>
    <row r="65" spans="1:9" s="76" customFormat="1" ht="24.95" customHeight="1" thickBot="1" x14ac:dyDescent="0.3">
      <c r="A65" s="215"/>
      <c r="B65" s="216"/>
      <c r="C65" s="216"/>
      <c r="D65" s="216"/>
      <c r="E65" s="216"/>
      <c r="F65" s="217"/>
      <c r="G65" s="82">
        <f>SUM(G55:G64)</f>
        <v>0</v>
      </c>
      <c r="I65" s="125"/>
    </row>
    <row r="66" spans="1:9" s="76" customFormat="1" ht="19.5" customHeight="1" thickBot="1" x14ac:dyDescent="0.3">
      <c r="A66" s="119"/>
      <c r="B66" s="119"/>
      <c r="C66" s="119"/>
      <c r="D66" s="119"/>
      <c r="E66" s="119"/>
      <c r="F66" s="119"/>
      <c r="G66" s="119"/>
      <c r="I66" s="144"/>
    </row>
    <row r="67" spans="1:9" s="76" customFormat="1" ht="45" customHeight="1" thickBot="1" x14ac:dyDescent="0.3">
      <c r="A67" s="23" t="s">
        <v>4</v>
      </c>
      <c r="B67" s="24" t="s">
        <v>5</v>
      </c>
      <c r="C67" s="25" t="s">
        <v>2</v>
      </c>
      <c r="D67" s="25" t="s">
        <v>26</v>
      </c>
      <c r="E67" s="26" t="s">
        <v>7</v>
      </c>
      <c r="F67" s="23" t="s">
        <v>43</v>
      </c>
      <c r="G67" s="65" t="s">
        <v>31</v>
      </c>
    </row>
    <row r="68" spans="1:9" s="76" customFormat="1" ht="24.95" customHeight="1" thickBot="1" x14ac:dyDescent="0.3">
      <c r="A68" s="27">
        <v>400</v>
      </c>
      <c r="B68" s="28" t="s">
        <v>23</v>
      </c>
      <c r="C68" s="28"/>
      <c r="D68" s="28"/>
      <c r="E68" s="28"/>
      <c r="F68" s="28"/>
      <c r="G68" s="66"/>
    </row>
    <row r="69" spans="1:9" s="76" customFormat="1" ht="24.95" customHeight="1" x14ac:dyDescent="0.25">
      <c r="A69" s="112">
        <v>401</v>
      </c>
      <c r="B69" s="113" t="s">
        <v>80</v>
      </c>
      <c r="C69" s="67">
        <f>C34</f>
        <v>179</v>
      </c>
      <c r="D69" s="67">
        <v>5</v>
      </c>
      <c r="E69" s="68">
        <v>1</v>
      </c>
      <c r="F69" s="209"/>
      <c r="G69" s="126">
        <f>C69*D69*E69*F69</f>
        <v>0</v>
      </c>
    </row>
    <row r="70" spans="1:9" s="76" customFormat="1" ht="24.95" customHeight="1" x14ac:dyDescent="0.25">
      <c r="A70" s="114">
        <v>402</v>
      </c>
      <c r="B70" s="115" t="s">
        <v>70</v>
      </c>
      <c r="C70" s="116">
        <f>C34</f>
        <v>179</v>
      </c>
      <c r="D70" s="116">
        <v>1</v>
      </c>
      <c r="E70" s="117">
        <v>6</v>
      </c>
      <c r="F70" s="210"/>
      <c r="G70" s="127">
        <f>C70*D70*E70*F70</f>
        <v>0</v>
      </c>
    </row>
    <row r="71" spans="1:9" s="76" customFormat="1" ht="24.95" customHeight="1" x14ac:dyDescent="0.25">
      <c r="A71" s="118">
        <v>403</v>
      </c>
      <c r="B71" s="115" t="s">
        <v>27</v>
      </c>
      <c r="C71" s="116">
        <f>C35</f>
        <v>62</v>
      </c>
      <c r="D71" s="116">
        <v>1</v>
      </c>
      <c r="E71" s="117">
        <v>6</v>
      </c>
      <c r="F71" s="210"/>
      <c r="G71" s="127">
        <f>D71*F71*E71*C71</f>
        <v>0</v>
      </c>
    </row>
    <row r="72" spans="1:9" s="76" customFormat="1" ht="24.95" customHeight="1" x14ac:dyDescent="0.25">
      <c r="A72" s="118">
        <v>404</v>
      </c>
      <c r="B72" s="115" t="s">
        <v>71</v>
      </c>
      <c r="C72" s="116">
        <f>C34</f>
        <v>179</v>
      </c>
      <c r="D72" s="116">
        <v>1</v>
      </c>
      <c r="E72" s="117">
        <v>1</v>
      </c>
      <c r="F72" s="210"/>
      <c r="G72" s="127">
        <f>D72*F72*E72*C72</f>
        <v>0</v>
      </c>
    </row>
    <row r="73" spans="1:9" s="76" customFormat="1" ht="24.95" customHeight="1" x14ac:dyDescent="0.25">
      <c r="A73" s="30">
        <v>405</v>
      </c>
      <c r="B73" s="29" t="s">
        <v>81</v>
      </c>
      <c r="C73" s="69">
        <f>C35</f>
        <v>62</v>
      </c>
      <c r="D73" s="70">
        <v>2</v>
      </c>
      <c r="E73" s="71">
        <v>1</v>
      </c>
      <c r="F73" s="205"/>
      <c r="G73" s="128">
        <f t="shared" ref="G73:G78" si="6">D73*F73*E73*C73</f>
        <v>0</v>
      </c>
    </row>
    <row r="74" spans="1:9" s="76" customFormat="1" ht="24.95" customHeight="1" x14ac:dyDescent="0.25">
      <c r="A74" s="30">
        <v>406</v>
      </c>
      <c r="B74" s="29" t="s">
        <v>72</v>
      </c>
      <c r="C74" s="69">
        <v>847</v>
      </c>
      <c r="D74" s="70">
        <v>2</v>
      </c>
      <c r="E74" s="71">
        <v>1</v>
      </c>
      <c r="F74" s="205"/>
      <c r="G74" s="128">
        <f t="shared" si="6"/>
        <v>0</v>
      </c>
    </row>
    <row r="75" spans="1:9" s="76" customFormat="1" ht="24.95" customHeight="1" x14ac:dyDescent="0.25">
      <c r="A75" s="30">
        <v>407</v>
      </c>
      <c r="B75" s="29" t="s">
        <v>28</v>
      </c>
      <c r="C75" s="70">
        <f>C35</f>
        <v>62</v>
      </c>
      <c r="D75" s="70">
        <v>2</v>
      </c>
      <c r="E75" s="72">
        <v>1</v>
      </c>
      <c r="F75" s="211"/>
      <c r="G75" s="128">
        <f t="shared" si="6"/>
        <v>0</v>
      </c>
    </row>
    <row r="76" spans="1:9" s="76" customFormat="1" ht="24.95" customHeight="1" x14ac:dyDescent="0.25">
      <c r="A76" s="30">
        <v>408</v>
      </c>
      <c r="B76" s="31" t="s">
        <v>73</v>
      </c>
      <c r="C76" s="70">
        <v>847</v>
      </c>
      <c r="D76" s="73">
        <v>3</v>
      </c>
      <c r="E76" s="72">
        <v>2</v>
      </c>
      <c r="F76" s="212"/>
      <c r="G76" s="128">
        <f t="shared" si="6"/>
        <v>0</v>
      </c>
    </row>
    <row r="77" spans="1:9" s="76" customFormat="1" ht="24.95" customHeight="1" x14ac:dyDescent="0.25">
      <c r="A77" s="30">
        <v>409</v>
      </c>
      <c r="B77" s="31" t="s">
        <v>29</v>
      </c>
      <c r="C77" s="70">
        <f>C35</f>
        <v>62</v>
      </c>
      <c r="D77" s="73">
        <v>3</v>
      </c>
      <c r="E77" s="72">
        <v>2</v>
      </c>
      <c r="F77" s="212"/>
      <c r="G77" s="128">
        <f t="shared" si="6"/>
        <v>0</v>
      </c>
    </row>
    <row r="78" spans="1:9" s="76" customFormat="1" ht="24.95" customHeight="1" thickBot="1" x14ac:dyDescent="0.3">
      <c r="A78" s="32">
        <v>410</v>
      </c>
      <c r="B78" s="33" t="s">
        <v>74</v>
      </c>
      <c r="C78" s="74">
        <f>C35</f>
        <v>62</v>
      </c>
      <c r="D78" s="74">
        <v>1</v>
      </c>
      <c r="E78" s="75">
        <v>1</v>
      </c>
      <c r="F78" s="213"/>
      <c r="G78" s="128">
        <f t="shared" si="6"/>
        <v>0</v>
      </c>
    </row>
    <row r="79" spans="1:9" s="76" customFormat="1" ht="24.95" customHeight="1" thickBot="1" x14ac:dyDescent="0.3">
      <c r="A79" s="238"/>
      <c r="B79" s="239"/>
      <c r="C79" s="239"/>
      <c r="D79" s="239"/>
      <c r="E79" s="239"/>
      <c r="F79" s="240"/>
      <c r="G79" s="129">
        <f>SUM(G69:G78)</f>
        <v>0</v>
      </c>
    </row>
    <row r="80" spans="1:9" ht="15.75" thickBot="1" x14ac:dyDescent="0.3"/>
    <row r="81" spans="1:7" ht="45.75" thickBot="1" x14ac:dyDescent="0.3">
      <c r="A81" s="188" t="s">
        <v>4</v>
      </c>
      <c r="B81" s="193" t="s">
        <v>5</v>
      </c>
      <c r="C81" s="189" t="s">
        <v>2</v>
      </c>
      <c r="D81" s="189" t="s">
        <v>26</v>
      </c>
      <c r="E81" s="190" t="s">
        <v>7</v>
      </c>
      <c r="F81" s="188" t="s">
        <v>108</v>
      </c>
      <c r="G81" s="191" t="s">
        <v>31</v>
      </c>
    </row>
    <row r="82" spans="1:7" ht="24.95" customHeight="1" thickBot="1" x14ac:dyDescent="0.3">
      <c r="A82" s="159">
        <v>500</v>
      </c>
      <c r="B82" s="194" t="s">
        <v>102</v>
      </c>
      <c r="C82" s="241"/>
      <c r="D82" s="241"/>
      <c r="E82" s="241"/>
      <c r="F82" s="241"/>
      <c r="G82" s="242"/>
    </row>
    <row r="83" spans="1:7" ht="24.95" customHeight="1" x14ac:dyDescent="0.25">
      <c r="A83" s="160">
        <v>501</v>
      </c>
      <c r="B83" s="161" t="s">
        <v>106</v>
      </c>
      <c r="C83" s="183">
        <v>16</v>
      </c>
      <c r="D83" s="183">
        <v>1</v>
      </c>
      <c r="E83" s="184">
        <v>1</v>
      </c>
      <c r="F83" s="199"/>
      <c r="G83" s="186">
        <f>C83*D83*E83*F83</f>
        <v>0</v>
      </c>
    </row>
    <row r="84" spans="1:7" ht="24.95" customHeight="1" x14ac:dyDescent="0.25">
      <c r="A84" s="160">
        <v>502</v>
      </c>
      <c r="B84" s="161" t="s">
        <v>107</v>
      </c>
      <c r="C84" s="183">
        <v>6</v>
      </c>
      <c r="D84" s="183">
        <v>1</v>
      </c>
      <c r="E84" s="184">
        <v>1</v>
      </c>
      <c r="F84" s="214"/>
      <c r="G84" s="186">
        <f>C84*D84*E84*F84</f>
        <v>0</v>
      </c>
    </row>
    <row r="85" spans="1:7" ht="24.95" customHeight="1" x14ac:dyDescent="0.25">
      <c r="A85" s="180">
        <v>503</v>
      </c>
      <c r="B85" s="161" t="s">
        <v>70</v>
      </c>
      <c r="C85" s="162">
        <f>C34</f>
        <v>179</v>
      </c>
      <c r="D85" s="162">
        <v>4</v>
      </c>
      <c r="E85" s="163">
        <v>6</v>
      </c>
      <c r="F85" s="208"/>
      <c r="G85" s="176">
        <f>C85*D85*E85*F85</f>
        <v>0</v>
      </c>
    </row>
    <row r="86" spans="1:7" ht="24.95" customHeight="1" x14ac:dyDescent="0.25">
      <c r="A86" s="160">
        <v>504</v>
      </c>
      <c r="B86" s="161" t="s">
        <v>27</v>
      </c>
      <c r="C86" s="162">
        <f>C35</f>
        <v>62</v>
      </c>
      <c r="D86" s="162">
        <v>4</v>
      </c>
      <c r="E86" s="163">
        <v>6</v>
      </c>
      <c r="F86" s="208"/>
      <c r="G86" s="176">
        <f>D86*F86*E86*C86</f>
        <v>0</v>
      </c>
    </row>
    <row r="87" spans="1:7" ht="24.95" customHeight="1" x14ac:dyDescent="0.25">
      <c r="A87" s="164">
        <v>505</v>
      </c>
      <c r="B87" s="165" t="s">
        <v>113</v>
      </c>
      <c r="C87" s="166">
        <v>847</v>
      </c>
      <c r="D87" s="167">
        <v>2</v>
      </c>
      <c r="E87" s="168">
        <v>1</v>
      </c>
      <c r="F87" s="214"/>
      <c r="G87" s="177">
        <f t="shared" ref="G87:G90" si="7">D87*F87*E87*C87</f>
        <v>0</v>
      </c>
    </row>
    <row r="88" spans="1:7" ht="24.95" customHeight="1" x14ac:dyDescent="0.25">
      <c r="A88" s="164">
        <v>506</v>
      </c>
      <c r="B88" s="165" t="s">
        <v>28</v>
      </c>
      <c r="C88" s="167">
        <f>C35</f>
        <v>62</v>
      </c>
      <c r="D88" s="167">
        <v>2</v>
      </c>
      <c r="E88" s="169">
        <v>1</v>
      </c>
      <c r="F88" s="198"/>
      <c r="G88" s="177">
        <f t="shared" si="7"/>
        <v>0</v>
      </c>
    </row>
    <row r="89" spans="1:7" ht="24.95" customHeight="1" x14ac:dyDescent="0.25">
      <c r="A89" s="164">
        <v>507</v>
      </c>
      <c r="B89" s="170" t="s">
        <v>115</v>
      </c>
      <c r="C89" s="167">
        <v>847</v>
      </c>
      <c r="D89" s="171">
        <v>3</v>
      </c>
      <c r="E89" s="169">
        <v>1</v>
      </c>
      <c r="F89" s="202"/>
      <c r="G89" s="177">
        <f t="shared" si="7"/>
        <v>0</v>
      </c>
    </row>
    <row r="90" spans="1:7" ht="24.95" customHeight="1" thickBot="1" x14ac:dyDescent="0.3">
      <c r="A90" s="172">
        <v>508</v>
      </c>
      <c r="B90" s="173" t="s">
        <v>29</v>
      </c>
      <c r="C90" s="174">
        <f>C35</f>
        <v>62</v>
      </c>
      <c r="D90" s="174">
        <v>3</v>
      </c>
      <c r="E90" s="175">
        <v>1</v>
      </c>
      <c r="F90" s="200"/>
      <c r="G90" s="178">
        <f t="shared" si="7"/>
        <v>0</v>
      </c>
    </row>
    <row r="91" spans="1:7" ht="30" customHeight="1" thickBot="1" x14ac:dyDescent="0.3">
      <c r="A91" s="187" t="s">
        <v>109</v>
      </c>
      <c r="B91" s="243" t="s">
        <v>112</v>
      </c>
      <c r="C91" s="244"/>
      <c r="D91" s="244"/>
      <c r="E91" s="244"/>
      <c r="F91" s="245"/>
      <c r="G91" s="179">
        <f>SUM(G83:G90)</f>
        <v>0</v>
      </c>
    </row>
    <row r="92" spans="1:7" s="76" customFormat="1" ht="24.95" customHeight="1" thickBot="1" x14ac:dyDescent="0.3">
      <c r="A92" s="226" t="s">
        <v>47</v>
      </c>
      <c r="B92" s="227"/>
      <c r="C92" s="227"/>
      <c r="D92" s="227"/>
      <c r="E92" s="227"/>
      <c r="F92" s="228"/>
      <c r="G92" s="130">
        <f>G22+G28+G51+G79+G65+G91</f>
        <v>0</v>
      </c>
    </row>
    <row r="94" spans="1:7" x14ac:dyDescent="0.25">
      <c r="A94" s="132"/>
      <c r="B94" s="133" t="s">
        <v>82</v>
      </c>
    </row>
  </sheetData>
  <sheetProtection algorithmName="SHA-512" hashValue="AELPM0CQj9PL0zIyr5TsApy1a1sz6Av7bn5E5mKUZ/7aH82xwl/3MrnFd6iplmLfYl8q3IjiTjBliTqeDLKiRw==" saltValue="A5Bp5nd6VfEAb1nAuM0rSg==" spinCount="100000" sheet="1"/>
  <mergeCells count="15">
    <mergeCell ref="A92:F92"/>
    <mergeCell ref="A29:G29"/>
    <mergeCell ref="A51:F51"/>
    <mergeCell ref="A52:G52"/>
    <mergeCell ref="C54:G54"/>
    <mergeCell ref="A65:F65"/>
    <mergeCell ref="A79:F79"/>
    <mergeCell ref="C82:G82"/>
    <mergeCell ref="B91:F91"/>
    <mergeCell ref="A28:F28"/>
    <mergeCell ref="A1:G1"/>
    <mergeCell ref="A2:G2"/>
    <mergeCell ref="A22:F22"/>
    <mergeCell ref="B23:G23"/>
    <mergeCell ref="C25:G2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52" zoomScale="70" zoomScaleNormal="70" workbookViewId="0">
      <selection activeCell="F70" sqref="F70"/>
    </sheetView>
  </sheetViews>
  <sheetFormatPr defaultRowHeight="15" x14ac:dyDescent="0.25"/>
  <cols>
    <col min="1" max="1" width="8.42578125" style="1" customWidth="1"/>
    <col min="2" max="2" width="177.28515625" style="1" customWidth="1"/>
    <col min="3" max="3" width="9.140625" style="1"/>
    <col min="4" max="4" width="10.85546875" style="1" customWidth="1"/>
    <col min="5" max="5" width="9.140625" style="1"/>
    <col min="6" max="6" width="10.140625" style="1" bestFit="1" customWidth="1"/>
    <col min="7" max="7" width="11.140625" style="1" customWidth="1"/>
    <col min="8" max="8" width="9.140625" style="1"/>
    <col min="9" max="9" width="10.7109375" style="1" customWidth="1"/>
    <col min="10" max="10" width="11.28515625" style="1" customWidth="1"/>
    <col min="11" max="16384" width="9.140625" style="1"/>
  </cols>
  <sheetData>
    <row r="1" spans="1:7" ht="30.75" customHeight="1" thickBot="1" x14ac:dyDescent="0.3">
      <c r="A1" s="218" t="s">
        <v>105</v>
      </c>
      <c r="B1" s="218"/>
      <c r="C1" s="218"/>
      <c r="D1" s="218"/>
      <c r="E1" s="218"/>
      <c r="F1" s="218"/>
      <c r="G1" s="218"/>
    </row>
    <row r="2" spans="1:7" ht="15.75" thickBot="1" x14ac:dyDescent="0.3">
      <c r="A2" s="219"/>
      <c r="B2" s="220"/>
      <c r="C2" s="220"/>
      <c r="D2" s="220"/>
      <c r="E2" s="220"/>
      <c r="F2" s="220"/>
      <c r="G2" s="220"/>
    </row>
    <row r="3" spans="1:7" ht="30.75" customHeight="1" x14ac:dyDescent="0.25">
      <c r="A3" s="38" t="s">
        <v>4</v>
      </c>
      <c r="B3" s="39" t="s">
        <v>5</v>
      </c>
      <c r="C3" s="40" t="s">
        <v>2</v>
      </c>
      <c r="D3" s="40" t="s">
        <v>6</v>
      </c>
      <c r="E3" s="41" t="s">
        <v>7</v>
      </c>
      <c r="F3" s="38" t="s">
        <v>30</v>
      </c>
      <c r="G3" s="42" t="s">
        <v>31</v>
      </c>
    </row>
    <row r="4" spans="1:7" s="76" customFormat="1" ht="22.5" customHeight="1" thickBot="1" x14ac:dyDescent="0.3">
      <c r="A4" s="2" t="s">
        <v>10</v>
      </c>
      <c r="B4" s="3" t="s">
        <v>9</v>
      </c>
      <c r="C4" s="4"/>
      <c r="D4" s="5"/>
      <c r="E4" s="4"/>
      <c r="F4" s="4"/>
      <c r="G4" s="6"/>
    </row>
    <row r="5" spans="1:7" s="76" customFormat="1" ht="24.95" customHeight="1" x14ac:dyDescent="0.25">
      <c r="A5" s="7" t="s">
        <v>11</v>
      </c>
      <c r="B5" s="136" t="s">
        <v>32</v>
      </c>
      <c r="C5" s="44">
        <v>5</v>
      </c>
      <c r="D5" s="8" t="s">
        <v>1</v>
      </c>
      <c r="E5" s="35">
        <v>1</v>
      </c>
      <c r="F5" s="154">
        <f>'Výkaz výměr'!F5</f>
        <v>0</v>
      </c>
      <c r="G5" s="77">
        <f t="shared" ref="G5:G15" si="0">F5*E5*C5</f>
        <v>0</v>
      </c>
    </row>
    <row r="6" spans="1:7" s="76" customFormat="1" ht="24.95" customHeight="1" x14ac:dyDescent="0.25">
      <c r="A6" s="7" t="s">
        <v>12</v>
      </c>
      <c r="B6" s="43" t="s">
        <v>33</v>
      </c>
      <c r="C6" s="44">
        <v>5</v>
      </c>
      <c r="D6" s="8" t="s">
        <v>0</v>
      </c>
      <c r="E6" s="35">
        <v>1</v>
      </c>
      <c r="F6" s="154">
        <f>'Výkaz výměr'!F6</f>
        <v>0</v>
      </c>
      <c r="G6" s="77">
        <f t="shared" si="0"/>
        <v>0</v>
      </c>
    </row>
    <row r="7" spans="1:7" s="76" customFormat="1" ht="24.95" customHeight="1" x14ac:dyDescent="0.25">
      <c r="A7" s="7" t="s">
        <v>13</v>
      </c>
      <c r="B7" s="43" t="s">
        <v>34</v>
      </c>
      <c r="C7" s="44">
        <v>10</v>
      </c>
      <c r="D7" s="8" t="s">
        <v>1</v>
      </c>
      <c r="E7" s="35">
        <v>1</v>
      </c>
      <c r="F7" s="154">
        <f>'Výkaz výměr'!F7</f>
        <v>0</v>
      </c>
      <c r="G7" s="77">
        <f t="shared" si="0"/>
        <v>0</v>
      </c>
    </row>
    <row r="8" spans="1:7" s="76" customFormat="1" ht="24.95" customHeight="1" x14ac:dyDescent="0.25">
      <c r="A8" s="7" t="s">
        <v>14</v>
      </c>
      <c r="B8" s="43" t="s">
        <v>35</v>
      </c>
      <c r="C8" s="44">
        <v>10</v>
      </c>
      <c r="D8" s="8" t="s">
        <v>1</v>
      </c>
      <c r="E8" s="35">
        <v>1</v>
      </c>
      <c r="F8" s="154">
        <f>'Výkaz výměr'!F8</f>
        <v>0</v>
      </c>
      <c r="G8" s="77">
        <f t="shared" si="0"/>
        <v>0</v>
      </c>
    </row>
    <row r="9" spans="1:7" s="76" customFormat="1" ht="24.95" customHeight="1" x14ac:dyDescent="0.25">
      <c r="A9" s="7" t="s">
        <v>15</v>
      </c>
      <c r="B9" s="43" t="s">
        <v>36</v>
      </c>
      <c r="C9" s="44">
        <v>10</v>
      </c>
      <c r="D9" s="8" t="s">
        <v>1</v>
      </c>
      <c r="E9" s="35">
        <v>1</v>
      </c>
      <c r="F9" s="154">
        <f>'Výkaz výměr'!F9</f>
        <v>0</v>
      </c>
      <c r="G9" s="77">
        <f t="shared" si="0"/>
        <v>0</v>
      </c>
    </row>
    <row r="10" spans="1:7" s="76" customFormat="1" ht="24.95" customHeight="1" x14ac:dyDescent="0.25">
      <c r="A10" s="7" t="s">
        <v>16</v>
      </c>
      <c r="B10" s="43" t="s">
        <v>37</v>
      </c>
      <c r="C10" s="44">
        <v>10</v>
      </c>
      <c r="D10" s="8" t="s">
        <v>1</v>
      </c>
      <c r="E10" s="35">
        <v>1</v>
      </c>
      <c r="F10" s="154">
        <f>'Výkaz výměr'!F10</f>
        <v>0</v>
      </c>
      <c r="G10" s="77">
        <f t="shared" si="0"/>
        <v>0</v>
      </c>
    </row>
    <row r="11" spans="1:7" s="76" customFormat="1" ht="24.95" customHeight="1" x14ac:dyDescent="0.25">
      <c r="A11" s="7" t="s">
        <v>17</v>
      </c>
      <c r="B11" s="43" t="s">
        <v>38</v>
      </c>
      <c r="C11" s="44">
        <v>13</v>
      </c>
      <c r="D11" s="8" t="s">
        <v>1</v>
      </c>
      <c r="E11" s="35">
        <v>1</v>
      </c>
      <c r="F11" s="154">
        <f>'Výkaz výměr'!F11</f>
        <v>0</v>
      </c>
      <c r="G11" s="77">
        <f t="shared" si="0"/>
        <v>0</v>
      </c>
    </row>
    <row r="12" spans="1:7" s="76" customFormat="1" ht="24.95" customHeight="1" x14ac:dyDescent="0.25">
      <c r="A12" s="7" t="s">
        <v>18</v>
      </c>
      <c r="B12" s="43" t="s">
        <v>39</v>
      </c>
      <c r="C12" s="44">
        <v>22</v>
      </c>
      <c r="D12" s="8" t="s">
        <v>1</v>
      </c>
      <c r="E12" s="35">
        <v>1</v>
      </c>
      <c r="F12" s="154">
        <f>'Výkaz výměr'!F12</f>
        <v>0</v>
      </c>
      <c r="G12" s="77">
        <f t="shared" si="0"/>
        <v>0</v>
      </c>
    </row>
    <row r="13" spans="1:7" s="76" customFormat="1" ht="24.95" customHeight="1" x14ac:dyDescent="0.25">
      <c r="A13" s="7" t="s">
        <v>19</v>
      </c>
      <c r="B13" s="43" t="s">
        <v>40</v>
      </c>
      <c r="C13" s="44">
        <v>27</v>
      </c>
      <c r="D13" s="8" t="s">
        <v>1</v>
      </c>
      <c r="E13" s="35">
        <v>1</v>
      </c>
      <c r="F13" s="154">
        <f>'Výkaz výměr'!F13</f>
        <v>0</v>
      </c>
      <c r="G13" s="77">
        <f t="shared" si="0"/>
        <v>0</v>
      </c>
    </row>
    <row r="14" spans="1:7" s="76" customFormat="1" ht="24.95" customHeight="1" x14ac:dyDescent="0.25">
      <c r="A14" s="7" t="s">
        <v>20</v>
      </c>
      <c r="B14" s="43" t="s">
        <v>41</v>
      </c>
      <c r="C14" s="44">
        <v>27</v>
      </c>
      <c r="D14" s="8" t="s">
        <v>1</v>
      </c>
      <c r="E14" s="35">
        <v>1</v>
      </c>
      <c r="F14" s="154">
        <f>'Výkaz výměr'!F14</f>
        <v>0</v>
      </c>
      <c r="G14" s="77">
        <f t="shared" si="0"/>
        <v>0</v>
      </c>
    </row>
    <row r="15" spans="1:7" s="76" customFormat="1" ht="24.95" customHeight="1" thickBot="1" x14ac:dyDescent="0.3">
      <c r="A15" s="134" t="s">
        <v>21</v>
      </c>
      <c r="B15" s="45" t="s">
        <v>42</v>
      </c>
      <c r="C15" s="46">
        <v>62</v>
      </c>
      <c r="D15" s="36" t="s">
        <v>1</v>
      </c>
      <c r="E15" s="37">
        <v>1</v>
      </c>
      <c r="F15" s="155">
        <f>'Výkaz výměr'!F15</f>
        <v>0</v>
      </c>
      <c r="G15" s="78">
        <f t="shared" si="0"/>
        <v>0</v>
      </c>
    </row>
    <row r="16" spans="1:7" s="76" customFormat="1" ht="24.95" customHeight="1" thickBot="1" x14ac:dyDescent="0.3">
      <c r="A16" s="221"/>
      <c r="B16" s="222"/>
      <c r="C16" s="222"/>
      <c r="D16" s="222"/>
      <c r="E16" s="222"/>
      <c r="F16" s="222"/>
      <c r="G16" s="79">
        <f>SUM(G5:G15)</f>
        <v>0</v>
      </c>
    </row>
    <row r="17" spans="1:9" s="76" customFormat="1" ht="18" customHeight="1" thickBot="1" x14ac:dyDescent="0.3">
      <c r="A17" s="9"/>
      <c r="B17" s="223"/>
      <c r="C17" s="223"/>
      <c r="D17" s="223"/>
      <c r="E17" s="223"/>
      <c r="F17" s="223"/>
      <c r="G17" s="223"/>
    </row>
    <row r="18" spans="1:9" s="76" customFormat="1" ht="39.75" customHeight="1" thickBot="1" x14ac:dyDescent="0.3">
      <c r="A18" s="17" t="s">
        <v>4</v>
      </c>
      <c r="B18" s="18" t="s">
        <v>5</v>
      </c>
      <c r="C18" s="19" t="s">
        <v>2</v>
      </c>
      <c r="D18" s="19" t="s">
        <v>6</v>
      </c>
      <c r="E18" s="20" t="s">
        <v>7</v>
      </c>
      <c r="F18" s="17" t="s">
        <v>43</v>
      </c>
      <c r="G18" s="47" t="s">
        <v>31</v>
      </c>
    </row>
    <row r="19" spans="1:9" s="76" customFormat="1" ht="24.95" customHeight="1" thickBot="1" x14ac:dyDescent="0.3">
      <c r="A19" s="120">
        <v>100</v>
      </c>
      <c r="B19" s="120" t="s">
        <v>44</v>
      </c>
      <c r="C19" s="224"/>
      <c r="D19" s="224"/>
      <c r="E19" s="224"/>
      <c r="F19" s="224"/>
      <c r="G19" s="225"/>
    </row>
    <row r="20" spans="1:9" s="76" customFormat="1" ht="24.95" customHeight="1" x14ac:dyDescent="0.25">
      <c r="A20" s="121">
        <v>101</v>
      </c>
      <c r="B20" s="122" t="s">
        <v>45</v>
      </c>
      <c r="C20" s="21">
        <v>800</v>
      </c>
      <c r="D20" s="48" t="s">
        <v>48</v>
      </c>
      <c r="E20" s="49">
        <v>1</v>
      </c>
      <c r="F20" s="146">
        <f>'Výkaz výměr'!F26</f>
        <v>0</v>
      </c>
      <c r="G20" s="80">
        <f>F20*E20*C20</f>
        <v>0</v>
      </c>
    </row>
    <row r="21" spans="1:9" s="76" customFormat="1" ht="24.95" customHeight="1" thickBot="1" x14ac:dyDescent="0.3">
      <c r="A21" s="123">
        <v>102</v>
      </c>
      <c r="B21" s="124" t="s">
        <v>46</v>
      </c>
      <c r="C21" s="22">
        <v>800</v>
      </c>
      <c r="D21" s="50" t="s">
        <v>48</v>
      </c>
      <c r="E21" s="51">
        <v>1</v>
      </c>
      <c r="F21" s="153">
        <f>'Výkaz výměr'!F27</f>
        <v>0</v>
      </c>
      <c r="G21" s="81">
        <f t="shared" ref="G21" si="1">F21*E21*C21</f>
        <v>0</v>
      </c>
    </row>
    <row r="22" spans="1:9" s="76" customFormat="1" ht="24.95" customHeight="1" thickBot="1" x14ac:dyDescent="0.3">
      <c r="A22" s="215"/>
      <c r="B22" s="216"/>
      <c r="C22" s="216"/>
      <c r="D22" s="216"/>
      <c r="E22" s="216"/>
      <c r="F22" s="217"/>
      <c r="G22" s="82">
        <f>SUM(G20:G21)</f>
        <v>0</v>
      </c>
    </row>
    <row r="23" spans="1:9" s="76" customFormat="1" ht="18" customHeight="1" thickBot="1" x14ac:dyDescent="0.3">
      <c r="A23" s="229"/>
      <c r="B23" s="230"/>
      <c r="C23" s="230"/>
      <c r="D23" s="230"/>
      <c r="E23" s="230"/>
      <c r="F23" s="230"/>
      <c r="G23" s="231"/>
    </row>
    <row r="24" spans="1:9" s="76" customFormat="1" ht="32.25" customHeight="1" thickBot="1" x14ac:dyDescent="0.3">
      <c r="A24" s="10" t="s">
        <v>4</v>
      </c>
      <c r="B24" s="11" t="s">
        <v>5</v>
      </c>
      <c r="C24" s="12" t="s">
        <v>2</v>
      </c>
      <c r="D24" s="12" t="s">
        <v>6</v>
      </c>
      <c r="E24" s="13" t="s">
        <v>7</v>
      </c>
      <c r="F24" s="10" t="s">
        <v>30</v>
      </c>
      <c r="G24" s="52" t="s">
        <v>31</v>
      </c>
    </row>
    <row r="25" spans="1:9" s="76" customFormat="1" ht="24.95" customHeight="1" thickBot="1" x14ac:dyDescent="0.3">
      <c r="A25" s="14">
        <v>200</v>
      </c>
      <c r="B25" s="15" t="s">
        <v>8</v>
      </c>
      <c r="C25" s="53"/>
      <c r="D25" s="53"/>
      <c r="E25" s="53"/>
      <c r="F25" s="53"/>
      <c r="G25" s="54"/>
    </row>
    <row r="26" spans="1:9" s="76" customFormat="1" ht="24.95" customHeight="1" x14ac:dyDescent="0.25">
      <c r="A26" s="83">
        <v>201</v>
      </c>
      <c r="B26" s="84" t="s">
        <v>75</v>
      </c>
      <c r="C26" s="55">
        <v>151</v>
      </c>
      <c r="D26" s="55" t="s">
        <v>0</v>
      </c>
      <c r="E26" s="56">
        <v>1</v>
      </c>
      <c r="F26" s="149">
        <f>'Výkaz výměr'!F32</f>
        <v>0</v>
      </c>
      <c r="G26" s="85">
        <f>F26*E26*C26</f>
        <v>0</v>
      </c>
    </row>
    <row r="27" spans="1:9" s="76" customFormat="1" ht="24.95" customHeight="1" x14ac:dyDescent="0.25">
      <c r="A27" s="86">
        <v>202</v>
      </c>
      <c r="B27" s="87" t="s">
        <v>49</v>
      </c>
      <c r="C27" s="88">
        <v>50</v>
      </c>
      <c r="D27" s="88" t="s">
        <v>0</v>
      </c>
      <c r="E27" s="89">
        <v>1</v>
      </c>
      <c r="F27" s="150">
        <f>'Výkaz výměr'!F33</f>
        <v>0</v>
      </c>
      <c r="G27" s="85">
        <f>F27*E27*C27</f>
        <v>0</v>
      </c>
    </row>
    <row r="28" spans="1:9" s="76" customFormat="1" ht="24.95" customHeight="1" x14ac:dyDescent="0.25">
      <c r="A28" s="16">
        <v>203</v>
      </c>
      <c r="B28" s="57" t="s">
        <v>76</v>
      </c>
      <c r="C28" s="58">
        <v>151</v>
      </c>
      <c r="D28" s="58" t="s">
        <v>0</v>
      </c>
      <c r="E28" s="59">
        <v>1</v>
      </c>
      <c r="F28" s="151">
        <f>'Výkaz výměr'!F34</f>
        <v>0</v>
      </c>
      <c r="G28" s="85">
        <f t="shared" ref="G28:G44" si="2">F28*E28*C28</f>
        <v>0</v>
      </c>
      <c r="I28" s="125"/>
    </row>
    <row r="29" spans="1:9" s="76" customFormat="1" ht="24.95" customHeight="1" x14ac:dyDescent="0.25">
      <c r="A29" s="16">
        <v>204</v>
      </c>
      <c r="B29" s="57" t="s">
        <v>50</v>
      </c>
      <c r="C29" s="58">
        <v>50</v>
      </c>
      <c r="D29" s="58" t="s">
        <v>0</v>
      </c>
      <c r="E29" s="59">
        <v>1</v>
      </c>
      <c r="F29" s="150">
        <f>'Výkaz výměr'!F35</f>
        <v>0</v>
      </c>
      <c r="G29" s="85">
        <f t="shared" si="2"/>
        <v>0</v>
      </c>
    </row>
    <row r="30" spans="1:9" s="76" customFormat="1" ht="24.95" customHeight="1" x14ac:dyDescent="0.25">
      <c r="A30" s="16">
        <v>205</v>
      </c>
      <c r="B30" s="57" t="s">
        <v>51</v>
      </c>
      <c r="C30" s="58">
        <f>C28</f>
        <v>151</v>
      </c>
      <c r="D30" s="58" t="s">
        <v>0</v>
      </c>
      <c r="E30" s="59">
        <v>1</v>
      </c>
      <c r="F30" s="151">
        <f>'Výkaz výměr'!F36</f>
        <v>0</v>
      </c>
      <c r="G30" s="85">
        <f t="shared" si="2"/>
        <v>0</v>
      </c>
    </row>
    <row r="31" spans="1:9" s="76" customFormat="1" ht="24.95" customHeight="1" x14ac:dyDescent="0.25">
      <c r="A31" s="16">
        <v>206</v>
      </c>
      <c r="B31" s="57" t="s">
        <v>24</v>
      </c>
      <c r="C31" s="58">
        <f>C29</f>
        <v>50</v>
      </c>
      <c r="D31" s="58" t="s">
        <v>0</v>
      </c>
      <c r="E31" s="59">
        <v>1</v>
      </c>
      <c r="F31" s="150">
        <f>'Výkaz výměr'!F37</f>
        <v>0</v>
      </c>
      <c r="G31" s="85">
        <f t="shared" si="2"/>
        <v>0</v>
      </c>
    </row>
    <row r="32" spans="1:9" s="76" customFormat="1" ht="24.95" customHeight="1" x14ac:dyDescent="0.25">
      <c r="A32" s="16">
        <v>207</v>
      </c>
      <c r="B32" s="57" t="s">
        <v>52</v>
      </c>
      <c r="C32" s="58">
        <f>C28</f>
        <v>151</v>
      </c>
      <c r="D32" s="58" t="s">
        <v>0</v>
      </c>
      <c r="E32" s="59">
        <v>1</v>
      </c>
      <c r="F32" s="151">
        <f>'Výkaz výměr'!F38</f>
        <v>0</v>
      </c>
      <c r="G32" s="85">
        <f t="shared" si="2"/>
        <v>0</v>
      </c>
    </row>
    <row r="33" spans="1:7" s="76" customFormat="1" ht="24.95" customHeight="1" x14ac:dyDescent="0.25">
      <c r="A33" s="16">
        <v>208</v>
      </c>
      <c r="B33" s="57" t="s">
        <v>25</v>
      </c>
      <c r="C33" s="58">
        <f>C29</f>
        <v>50</v>
      </c>
      <c r="D33" s="58" t="s">
        <v>0</v>
      </c>
      <c r="E33" s="59">
        <v>1</v>
      </c>
      <c r="F33" s="150">
        <f>'Výkaz výměr'!F39</f>
        <v>0</v>
      </c>
      <c r="G33" s="85">
        <f t="shared" si="2"/>
        <v>0</v>
      </c>
    </row>
    <row r="34" spans="1:7" s="76" customFormat="1" ht="24.95" customHeight="1" x14ac:dyDescent="0.25">
      <c r="A34" s="16">
        <v>209</v>
      </c>
      <c r="B34" s="57" t="s">
        <v>53</v>
      </c>
      <c r="C34" s="58">
        <f>C29</f>
        <v>50</v>
      </c>
      <c r="D34" s="58" t="s">
        <v>0</v>
      </c>
      <c r="E34" s="59">
        <v>1</v>
      </c>
      <c r="F34" s="151">
        <f>'Výkaz výměr'!F40</f>
        <v>0</v>
      </c>
      <c r="G34" s="85">
        <f t="shared" si="2"/>
        <v>0</v>
      </c>
    </row>
    <row r="35" spans="1:7" s="76" customFormat="1" ht="24.95" customHeight="1" x14ac:dyDescent="0.25">
      <c r="A35" s="16">
        <v>210</v>
      </c>
      <c r="B35" s="57" t="s">
        <v>54</v>
      </c>
      <c r="C35" s="58">
        <f>C29</f>
        <v>50</v>
      </c>
      <c r="D35" s="58" t="s">
        <v>0</v>
      </c>
      <c r="E35" s="59">
        <v>1</v>
      </c>
      <c r="F35" s="150">
        <f>'Výkaz výměr'!F41</f>
        <v>0</v>
      </c>
      <c r="G35" s="85">
        <f t="shared" si="2"/>
        <v>0</v>
      </c>
    </row>
    <row r="36" spans="1:7" s="76" customFormat="1" ht="24.95" customHeight="1" x14ac:dyDescent="0.25">
      <c r="A36" s="16">
        <v>211</v>
      </c>
      <c r="B36" s="57" t="s">
        <v>55</v>
      </c>
      <c r="C36" s="58">
        <f>C29</f>
        <v>50</v>
      </c>
      <c r="D36" s="58" t="s">
        <v>0</v>
      </c>
      <c r="E36" s="59">
        <v>1</v>
      </c>
      <c r="F36" s="151">
        <f>'Výkaz výměr'!F42</f>
        <v>0</v>
      </c>
      <c r="G36" s="85">
        <f t="shared" si="2"/>
        <v>0</v>
      </c>
    </row>
    <row r="37" spans="1:7" s="76" customFormat="1" ht="24.95" customHeight="1" x14ac:dyDescent="0.25">
      <c r="A37" s="16">
        <v>212</v>
      </c>
      <c r="B37" s="57" t="s">
        <v>77</v>
      </c>
      <c r="C37" s="58">
        <v>800</v>
      </c>
      <c r="D37" s="58" t="s">
        <v>48</v>
      </c>
      <c r="E37" s="59">
        <v>1</v>
      </c>
      <c r="F37" s="150">
        <f>'Výkaz výměr'!F43</f>
        <v>0</v>
      </c>
      <c r="G37" s="85">
        <f t="shared" si="2"/>
        <v>0</v>
      </c>
    </row>
    <row r="38" spans="1:7" s="76" customFormat="1" ht="24.95" customHeight="1" x14ac:dyDescent="0.25">
      <c r="A38" s="16">
        <v>213</v>
      </c>
      <c r="B38" s="57" t="s">
        <v>56</v>
      </c>
      <c r="C38" s="58">
        <f>C29</f>
        <v>50</v>
      </c>
      <c r="D38" s="58" t="s">
        <v>0</v>
      </c>
      <c r="E38" s="59">
        <v>1</v>
      </c>
      <c r="F38" s="151">
        <f>'Výkaz výměr'!F44</f>
        <v>0</v>
      </c>
      <c r="G38" s="85">
        <f t="shared" si="2"/>
        <v>0</v>
      </c>
    </row>
    <row r="39" spans="1:7" s="76" customFormat="1" ht="30" customHeight="1" x14ac:dyDescent="0.25">
      <c r="A39" s="16">
        <v>214</v>
      </c>
      <c r="B39" s="57" t="s">
        <v>57</v>
      </c>
      <c r="C39" s="58">
        <f>C28</f>
        <v>151</v>
      </c>
      <c r="D39" s="58" t="s">
        <v>1</v>
      </c>
      <c r="E39" s="59">
        <v>1</v>
      </c>
      <c r="F39" s="150">
        <f>'Výkaz výměr'!F45</f>
        <v>0</v>
      </c>
      <c r="G39" s="85">
        <f t="shared" si="2"/>
        <v>0</v>
      </c>
    </row>
    <row r="40" spans="1:7" s="76" customFormat="1" ht="24.95" customHeight="1" x14ac:dyDescent="0.25">
      <c r="A40" s="16">
        <v>215</v>
      </c>
      <c r="B40" s="90" t="s">
        <v>58</v>
      </c>
      <c r="C40" s="58">
        <f>C29</f>
        <v>50</v>
      </c>
      <c r="D40" s="60" t="s">
        <v>0</v>
      </c>
      <c r="E40" s="59">
        <v>1</v>
      </c>
      <c r="F40" s="151">
        <f>'Výkaz výměr'!F46</f>
        <v>0</v>
      </c>
      <c r="G40" s="85">
        <f t="shared" si="2"/>
        <v>0</v>
      </c>
    </row>
    <row r="41" spans="1:7" s="76" customFormat="1" ht="24.95" customHeight="1" x14ac:dyDescent="0.25">
      <c r="A41" s="91">
        <v>216</v>
      </c>
      <c r="B41" s="92" t="s">
        <v>95</v>
      </c>
      <c r="C41" s="93">
        <v>230</v>
      </c>
      <c r="D41" s="94" t="s">
        <v>3</v>
      </c>
      <c r="E41" s="95">
        <v>1</v>
      </c>
      <c r="F41" s="150">
        <f>'Výkaz výměr'!F47</f>
        <v>0</v>
      </c>
      <c r="G41" s="85">
        <f t="shared" si="2"/>
        <v>0</v>
      </c>
    </row>
    <row r="42" spans="1:7" s="76" customFormat="1" ht="28.5" customHeight="1" x14ac:dyDescent="0.25">
      <c r="A42" s="91">
        <v>217</v>
      </c>
      <c r="B42" s="92" t="s">
        <v>96</v>
      </c>
      <c r="C42" s="93">
        <v>92</v>
      </c>
      <c r="D42" s="94" t="s">
        <v>0</v>
      </c>
      <c r="E42" s="95">
        <v>1</v>
      </c>
      <c r="F42" s="151">
        <f>'Výkaz výměr'!F48</f>
        <v>0</v>
      </c>
      <c r="G42" s="85">
        <f t="shared" si="2"/>
        <v>0</v>
      </c>
    </row>
    <row r="43" spans="1:7" s="76" customFormat="1" ht="24.95" customHeight="1" x14ac:dyDescent="0.25">
      <c r="A43" s="91">
        <v>218</v>
      </c>
      <c r="B43" s="92" t="s">
        <v>78</v>
      </c>
      <c r="C43" s="93">
        <f>C28</f>
        <v>151</v>
      </c>
      <c r="D43" s="94" t="s">
        <v>0</v>
      </c>
      <c r="E43" s="95">
        <v>1</v>
      </c>
      <c r="F43" s="150">
        <f>'Výkaz výměr'!F49</f>
        <v>0</v>
      </c>
      <c r="G43" s="85">
        <f t="shared" si="2"/>
        <v>0</v>
      </c>
    </row>
    <row r="44" spans="1:7" s="76" customFormat="1" ht="24.95" customHeight="1" thickBot="1" x14ac:dyDescent="0.3">
      <c r="A44" s="34">
        <v>219</v>
      </c>
      <c r="B44" s="61" t="s">
        <v>79</v>
      </c>
      <c r="C44" s="62">
        <f>C29</f>
        <v>50</v>
      </c>
      <c r="D44" s="63" t="s">
        <v>0</v>
      </c>
      <c r="E44" s="64">
        <v>1</v>
      </c>
      <c r="F44" s="152">
        <f>'Výkaz výměr'!F50</f>
        <v>0</v>
      </c>
      <c r="G44" s="85">
        <f t="shared" si="2"/>
        <v>0</v>
      </c>
    </row>
    <row r="45" spans="1:7" s="76" customFormat="1" ht="24.95" customHeight="1" thickBot="1" x14ac:dyDescent="0.3">
      <c r="A45" s="232"/>
      <c r="B45" s="233"/>
      <c r="C45" s="233"/>
      <c r="D45" s="233"/>
      <c r="E45" s="233"/>
      <c r="F45" s="234"/>
      <c r="G45" s="96">
        <f>SUM(G26:G44)</f>
        <v>0</v>
      </c>
    </row>
    <row r="46" spans="1:7" s="76" customFormat="1" ht="17.25" customHeight="1" thickBot="1" x14ac:dyDescent="0.3">
      <c r="A46" s="235"/>
      <c r="B46" s="235"/>
      <c r="C46" s="235"/>
      <c r="D46" s="235"/>
      <c r="E46" s="235"/>
      <c r="F46" s="235"/>
      <c r="G46" s="235"/>
    </row>
    <row r="47" spans="1:7" s="76" customFormat="1" ht="36" customHeight="1" thickBot="1" x14ac:dyDescent="0.3">
      <c r="A47" s="17" t="s">
        <v>4</v>
      </c>
      <c r="B47" s="97" t="s">
        <v>5</v>
      </c>
      <c r="C47" s="19" t="s">
        <v>2</v>
      </c>
      <c r="D47" s="19" t="s">
        <v>6</v>
      </c>
      <c r="E47" s="20" t="s">
        <v>7</v>
      </c>
      <c r="F47" s="17" t="s">
        <v>43</v>
      </c>
      <c r="G47" s="47" t="s">
        <v>31</v>
      </c>
    </row>
    <row r="48" spans="1:7" s="76" customFormat="1" ht="24.95" customHeight="1" thickBot="1" x14ac:dyDescent="0.3">
      <c r="A48" s="98">
        <v>300</v>
      </c>
      <c r="B48" s="135" t="s">
        <v>22</v>
      </c>
      <c r="C48" s="236"/>
      <c r="D48" s="236"/>
      <c r="E48" s="236"/>
      <c r="F48" s="236"/>
      <c r="G48" s="237"/>
    </row>
    <row r="49" spans="1:9" s="76" customFormat="1" ht="24.95" customHeight="1" x14ac:dyDescent="0.25">
      <c r="A49" s="99">
        <v>301</v>
      </c>
      <c r="B49" s="100" t="s">
        <v>59</v>
      </c>
      <c r="C49" s="101">
        <f>C29</f>
        <v>50</v>
      </c>
      <c r="D49" s="101" t="s">
        <v>0</v>
      </c>
      <c r="E49" s="101">
        <v>1</v>
      </c>
      <c r="F49" s="146">
        <f>'Výkaz výměr'!F55</f>
        <v>0</v>
      </c>
      <c r="G49" s="102">
        <f>F49*E49*C49</f>
        <v>0</v>
      </c>
    </row>
    <row r="50" spans="1:9" s="76" customFormat="1" ht="24.95" customHeight="1" x14ac:dyDescent="0.25">
      <c r="A50" s="103">
        <v>302</v>
      </c>
      <c r="B50" s="104" t="s">
        <v>60</v>
      </c>
      <c r="C50" s="105">
        <v>2.59</v>
      </c>
      <c r="D50" s="105" t="s">
        <v>61</v>
      </c>
      <c r="E50" s="105">
        <v>1</v>
      </c>
      <c r="F50" s="147">
        <f>'Výkaz výměr'!F56</f>
        <v>0</v>
      </c>
      <c r="G50" s="102">
        <f>F50*E50*C50</f>
        <v>0</v>
      </c>
    </row>
    <row r="51" spans="1:9" s="76" customFormat="1" ht="24.95" customHeight="1" x14ac:dyDescent="0.25">
      <c r="A51" s="103">
        <v>303</v>
      </c>
      <c r="B51" s="104" t="s">
        <v>62</v>
      </c>
      <c r="C51" s="105">
        <f>C29*3</f>
        <v>150</v>
      </c>
      <c r="D51" s="105" t="s">
        <v>0</v>
      </c>
      <c r="E51" s="105">
        <v>1</v>
      </c>
      <c r="F51" s="147">
        <f>'Výkaz výměr'!F57</f>
        <v>0</v>
      </c>
      <c r="G51" s="102">
        <f>F51*E51*C51</f>
        <v>0</v>
      </c>
    </row>
    <row r="52" spans="1:9" s="76" customFormat="1" ht="24.95" customHeight="1" x14ac:dyDescent="0.25">
      <c r="A52" s="103">
        <v>304</v>
      </c>
      <c r="B52" s="104" t="s">
        <v>63</v>
      </c>
      <c r="C52" s="105">
        <f>C29*3</f>
        <v>150</v>
      </c>
      <c r="D52" s="105" t="s">
        <v>0</v>
      </c>
      <c r="E52" s="106">
        <v>1</v>
      </c>
      <c r="F52" s="147">
        <f>'Výkaz výměr'!F58</f>
        <v>0</v>
      </c>
      <c r="G52" s="102">
        <f t="shared" ref="G52:G54" si="3">F52*E52*C52</f>
        <v>0</v>
      </c>
    </row>
    <row r="53" spans="1:9" s="76" customFormat="1" ht="24.95" customHeight="1" x14ac:dyDescent="0.25">
      <c r="A53" s="103">
        <v>305</v>
      </c>
      <c r="B53" s="104" t="s">
        <v>64</v>
      </c>
      <c r="C53" s="105">
        <f>C29*0.5*3</f>
        <v>75</v>
      </c>
      <c r="D53" s="105" t="s">
        <v>3</v>
      </c>
      <c r="E53" s="106">
        <v>1</v>
      </c>
      <c r="F53" s="147">
        <f>'Výkaz výměr'!F59</f>
        <v>0</v>
      </c>
      <c r="G53" s="102">
        <f t="shared" si="3"/>
        <v>0</v>
      </c>
    </row>
    <row r="54" spans="1:9" s="76" customFormat="1" ht="24.95" customHeight="1" x14ac:dyDescent="0.25">
      <c r="A54" s="103">
        <v>306</v>
      </c>
      <c r="B54" s="104" t="s">
        <v>65</v>
      </c>
      <c r="C54" s="105">
        <f>(800*0.1)+(0.081*C29)</f>
        <v>84.05</v>
      </c>
      <c r="D54" s="105" t="s">
        <v>66</v>
      </c>
      <c r="E54" s="106">
        <v>1</v>
      </c>
      <c r="F54" s="147">
        <f>'Výkaz výměr'!F60</f>
        <v>0</v>
      </c>
      <c r="G54" s="102">
        <f t="shared" si="3"/>
        <v>0</v>
      </c>
    </row>
    <row r="55" spans="1:9" s="76" customFormat="1" ht="24.95" customHeight="1" x14ac:dyDescent="0.25">
      <c r="A55" s="103">
        <v>307</v>
      </c>
      <c r="B55" s="104" t="s">
        <v>97</v>
      </c>
      <c r="C55" s="105">
        <v>230</v>
      </c>
      <c r="D55" s="107" t="s">
        <v>3</v>
      </c>
      <c r="E55" s="108">
        <v>1</v>
      </c>
      <c r="F55" s="148">
        <f>'Výkaz výměr'!F61</f>
        <v>0</v>
      </c>
      <c r="G55" s="102">
        <f>F55*E55*C55</f>
        <v>0</v>
      </c>
    </row>
    <row r="56" spans="1:9" s="76" customFormat="1" ht="24.95" customHeight="1" x14ac:dyDescent="0.25">
      <c r="A56" s="103">
        <v>308</v>
      </c>
      <c r="B56" s="104" t="s">
        <v>99</v>
      </c>
      <c r="C56" s="105">
        <v>92</v>
      </c>
      <c r="D56" s="105" t="s">
        <v>0</v>
      </c>
      <c r="E56" s="106">
        <v>1</v>
      </c>
      <c r="F56" s="147">
        <f>'Výkaz výměr'!F62</f>
        <v>0</v>
      </c>
      <c r="G56" s="102">
        <f>F56*E56*C56</f>
        <v>0</v>
      </c>
    </row>
    <row r="57" spans="1:9" s="76" customFormat="1" ht="24.95" customHeight="1" x14ac:dyDescent="0.25">
      <c r="A57" s="103">
        <v>309</v>
      </c>
      <c r="B57" s="104" t="s">
        <v>67</v>
      </c>
      <c r="C57" s="105">
        <f>(C28*3)+(C29*5)</f>
        <v>703</v>
      </c>
      <c r="D57" s="105" t="s">
        <v>0</v>
      </c>
      <c r="E57" s="106">
        <v>1</v>
      </c>
      <c r="F57" s="147">
        <f>'Výkaz výměr'!F63</f>
        <v>0</v>
      </c>
      <c r="G57" s="102">
        <f t="shared" ref="G57:G58" si="4">F57*E57*C57</f>
        <v>0</v>
      </c>
    </row>
    <row r="58" spans="1:9" s="76" customFormat="1" ht="24.95" customHeight="1" thickBot="1" x14ac:dyDescent="0.3">
      <c r="A58" s="109">
        <v>310</v>
      </c>
      <c r="B58" s="110" t="s">
        <v>68</v>
      </c>
      <c r="C58" s="111">
        <f>C29*0.3</f>
        <v>15</v>
      </c>
      <c r="D58" s="107" t="s">
        <v>69</v>
      </c>
      <c r="E58" s="108">
        <v>1</v>
      </c>
      <c r="F58" s="148">
        <f>'Výkaz výměr'!F64</f>
        <v>0</v>
      </c>
      <c r="G58" s="102">
        <f t="shared" si="4"/>
        <v>0</v>
      </c>
    </row>
    <row r="59" spans="1:9" s="76" customFormat="1" ht="20.25" customHeight="1" thickBot="1" x14ac:dyDescent="0.3">
      <c r="A59" s="215"/>
      <c r="B59" s="216"/>
      <c r="C59" s="216"/>
      <c r="D59" s="216"/>
      <c r="E59" s="216"/>
      <c r="F59" s="217"/>
      <c r="G59" s="82">
        <f>SUM(G49:G58)</f>
        <v>0</v>
      </c>
      <c r="I59" s="125"/>
    </row>
    <row r="60" spans="1:9" s="76" customFormat="1" ht="19.5" customHeight="1" thickBot="1" x14ac:dyDescent="0.3">
      <c r="A60" s="145"/>
      <c r="B60" s="145"/>
      <c r="C60" s="145"/>
      <c r="D60" s="145"/>
      <c r="E60" s="145"/>
      <c r="F60" s="145"/>
      <c r="G60" s="145"/>
    </row>
    <row r="61" spans="1:9" s="76" customFormat="1" ht="45" customHeight="1" thickBot="1" x14ac:dyDescent="0.3">
      <c r="A61" s="23" t="s">
        <v>4</v>
      </c>
      <c r="B61" s="24" t="s">
        <v>5</v>
      </c>
      <c r="C61" s="25" t="s">
        <v>2</v>
      </c>
      <c r="D61" s="25" t="s">
        <v>26</v>
      </c>
      <c r="E61" s="26" t="s">
        <v>7</v>
      </c>
      <c r="F61" s="23" t="s">
        <v>43</v>
      </c>
      <c r="G61" s="65" t="s">
        <v>31</v>
      </c>
    </row>
    <row r="62" spans="1:9" s="76" customFormat="1" ht="24.95" customHeight="1" thickBot="1" x14ac:dyDescent="0.3">
      <c r="A62" s="27">
        <v>400</v>
      </c>
      <c r="B62" s="28" t="s">
        <v>23</v>
      </c>
      <c r="C62" s="28"/>
      <c r="D62" s="28"/>
      <c r="E62" s="28"/>
      <c r="F62" s="28"/>
      <c r="G62" s="66"/>
    </row>
    <row r="63" spans="1:9" s="76" customFormat="1" ht="24.95" customHeight="1" x14ac:dyDescent="0.25">
      <c r="A63" s="112">
        <v>401</v>
      </c>
      <c r="B63" s="113" t="s">
        <v>80</v>
      </c>
      <c r="C63" s="67">
        <f>C28</f>
        <v>151</v>
      </c>
      <c r="D63" s="67">
        <v>5</v>
      </c>
      <c r="E63" s="68">
        <v>1</v>
      </c>
      <c r="F63" s="112">
        <f>'Výkaz výměr'!F69</f>
        <v>0</v>
      </c>
      <c r="G63" s="126">
        <f>C63*D63*E63*F63</f>
        <v>0</v>
      </c>
    </row>
    <row r="64" spans="1:9" s="76" customFormat="1" ht="24.95" customHeight="1" x14ac:dyDescent="0.25">
      <c r="A64" s="114">
        <v>402</v>
      </c>
      <c r="B64" s="115" t="s">
        <v>70</v>
      </c>
      <c r="C64" s="116">
        <f>C28</f>
        <v>151</v>
      </c>
      <c r="D64" s="116">
        <v>1</v>
      </c>
      <c r="E64" s="117">
        <v>6</v>
      </c>
      <c r="F64" s="114">
        <f>'Výkaz výměr'!F70</f>
        <v>0</v>
      </c>
      <c r="G64" s="127">
        <f>C64*D64*E64*F64</f>
        <v>0</v>
      </c>
    </row>
    <row r="65" spans="1:7" s="76" customFormat="1" ht="24.95" customHeight="1" x14ac:dyDescent="0.25">
      <c r="A65" s="118">
        <v>403</v>
      </c>
      <c r="B65" s="115" t="s">
        <v>27</v>
      </c>
      <c r="C65" s="116">
        <f>C29</f>
        <v>50</v>
      </c>
      <c r="D65" s="116">
        <v>1</v>
      </c>
      <c r="E65" s="117">
        <v>6</v>
      </c>
      <c r="F65" s="114">
        <f>'Výkaz výměr'!F71</f>
        <v>0</v>
      </c>
      <c r="G65" s="127">
        <f>D65*F65*E65*C65</f>
        <v>0</v>
      </c>
    </row>
    <row r="66" spans="1:7" s="76" customFormat="1" ht="24.95" customHeight="1" x14ac:dyDescent="0.25">
      <c r="A66" s="118">
        <v>404</v>
      </c>
      <c r="B66" s="115" t="s">
        <v>71</v>
      </c>
      <c r="C66" s="116">
        <f>C28</f>
        <v>151</v>
      </c>
      <c r="D66" s="116">
        <v>1</v>
      </c>
      <c r="E66" s="117">
        <v>1</v>
      </c>
      <c r="F66" s="114">
        <f>'Výkaz výměr'!F72</f>
        <v>0</v>
      </c>
      <c r="G66" s="127">
        <f>D66*F66*E66*C66</f>
        <v>0</v>
      </c>
    </row>
    <row r="67" spans="1:7" s="76" customFormat="1" ht="24.95" customHeight="1" x14ac:dyDescent="0.25">
      <c r="A67" s="30">
        <v>405</v>
      </c>
      <c r="B67" s="29" t="s">
        <v>81</v>
      </c>
      <c r="C67" s="69">
        <f>C29</f>
        <v>50</v>
      </c>
      <c r="D67" s="70">
        <v>2</v>
      </c>
      <c r="E67" s="71">
        <v>1</v>
      </c>
      <c r="F67" s="114">
        <f>'Výkaz výměr'!F73</f>
        <v>0</v>
      </c>
      <c r="G67" s="128">
        <f t="shared" ref="G67:G72" si="5">D67*F67*E67*C67</f>
        <v>0</v>
      </c>
    </row>
    <row r="68" spans="1:7" s="76" customFormat="1" ht="27" customHeight="1" x14ac:dyDescent="0.25">
      <c r="A68" s="30">
        <v>406</v>
      </c>
      <c r="B68" s="29" t="s">
        <v>72</v>
      </c>
      <c r="C68" s="69">
        <v>800</v>
      </c>
      <c r="D68" s="70">
        <v>2</v>
      </c>
      <c r="E68" s="71">
        <v>1</v>
      </c>
      <c r="F68" s="114">
        <f>'Výkaz výměr'!F74</f>
        <v>0</v>
      </c>
      <c r="G68" s="128">
        <f t="shared" si="5"/>
        <v>0</v>
      </c>
    </row>
    <row r="69" spans="1:7" s="76" customFormat="1" ht="30" customHeight="1" x14ac:dyDescent="0.25">
      <c r="A69" s="30">
        <v>407</v>
      </c>
      <c r="B69" s="29" t="s">
        <v>28</v>
      </c>
      <c r="C69" s="70">
        <f>C29</f>
        <v>50</v>
      </c>
      <c r="D69" s="70">
        <v>2</v>
      </c>
      <c r="E69" s="72">
        <v>1</v>
      </c>
      <c r="F69" s="114">
        <f>'Výkaz výměr'!F75</f>
        <v>0</v>
      </c>
      <c r="G69" s="128">
        <f t="shared" si="5"/>
        <v>0</v>
      </c>
    </row>
    <row r="70" spans="1:7" s="76" customFormat="1" ht="30" customHeight="1" x14ac:dyDescent="0.25">
      <c r="A70" s="30">
        <v>408</v>
      </c>
      <c r="B70" s="31" t="s">
        <v>73</v>
      </c>
      <c r="C70" s="70">
        <v>800</v>
      </c>
      <c r="D70" s="73">
        <v>3</v>
      </c>
      <c r="E70" s="72">
        <v>2</v>
      </c>
      <c r="F70" s="114">
        <f>'Výkaz výměr'!F76</f>
        <v>0</v>
      </c>
      <c r="G70" s="128">
        <f t="shared" si="5"/>
        <v>0</v>
      </c>
    </row>
    <row r="71" spans="1:7" s="76" customFormat="1" ht="24.95" customHeight="1" x14ac:dyDescent="0.25">
      <c r="A71" s="30">
        <v>409</v>
      </c>
      <c r="B71" s="31" t="s">
        <v>29</v>
      </c>
      <c r="C71" s="70">
        <f>C29</f>
        <v>50</v>
      </c>
      <c r="D71" s="73">
        <v>3</v>
      </c>
      <c r="E71" s="72">
        <v>2</v>
      </c>
      <c r="F71" s="114">
        <f>'Výkaz výměr'!F77</f>
        <v>0</v>
      </c>
      <c r="G71" s="128">
        <f t="shared" si="5"/>
        <v>0</v>
      </c>
    </row>
    <row r="72" spans="1:7" s="76" customFormat="1" ht="24.95" customHeight="1" thickBot="1" x14ac:dyDescent="0.3">
      <c r="A72" s="32">
        <v>410</v>
      </c>
      <c r="B72" s="33" t="s">
        <v>74</v>
      </c>
      <c r="C72" s="74">
        <f>C29</f>
        <v>50</v>
      </c>
      <c r="D72" s="74">
        <v>1</v>
      </c>
      <c r="E72" s="75">
        <v>1</v>
      </c>
      <c r="F72" s="32">
        <f>'Výkaz výměr'!F78</f>
        <v>0</v>
      </c>
      <c r="G72" s="128">
        <f t="shared" si="5"/>
        <v>0</v>
      </c>
    </row>
    <row r="73" spans="1:7" s="76" customFormat="1" ht="24.95" customHeight="1" thickBot="1" x14ac:dyDescent="0.3">
      <c r="A73" s="238"/>
      <c r="B73" s="239"/>
      <c r="C73" s="239"/>
      <c r="D73" s="239"/>
      <c r="E73" s="239"/>
      <c r="F73" s="240"/>
      <c r="G73" s="129">
        <f>SUM(G63:G72)</f>
        <v>0</v>
      </c>
    </row>
    <row r="74" spans="1:7" ht="15.75" thickBot="1" x14ac:dyDescent="0.3"/>
    <row r="75" spans="1:7" s="76" customFormat="1" ht="20.25" customHeight="1" thickBot="1" x14ac:dyDescent="0.3">
      <c r="A75" s="226" t="s">
        <v>47</v>
      </c>
      <c r="B75" s="227"/>
      <c r="C75" s="227"/>
      <c r="D75" s="227"/>
      <c r="E75" s="227"/>
      <c r="F75" s="228"/>
      <c r="G75" s="130">
        <f>G16+G22+G45+G73+G59</f>
        <v>0</v>
      </c>
    </row>
    <row r="77" spans="1:7" x14ac:dyDescent="0.25">
      <c r="B77" s="133"/>
    </row>
  </sheetData>
  <sheetProtection algorithmName="SHA-512" hashValue="fhghinpXt9zDzSgZNwievPcY3AMus0PxE6otAmmZ2rs6+ezNUOvc8w6HPfD1v5VXXJgUypZp7lHcFk3SVnwoMw==" saltValue="iwGkGhWMqBcoDXTtCvRvBQ==" spinCount="100000" sheet="1" objects="1" scenarios="1"/>
  <mergeCells count="13">
    <mergeCell ref="A22:F22"/>
    <mergeCell ref="A1:G1"/>
    <mergeCell ref="A2:G2"/>
    <mergeCell ref="A16:F16"/>
    <mergeCell ref="B17:G17"/>
    <mergeCell ref="C19:G19"/>
    <mergeCell ref="A75:F75"/>
    <mergeCell ref="A23:G23"/>
    <mergeCell ref="A45:F45"/>
    <mergeCell ref="A46:G46"/>
    <mergeCell ref="C48:G48"/>
    <mergeCell ref="A59:F59"/>
    <mergeCell ref="A73:F7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opLeftCell="A43" zoomScale="70" zoomScaleNormal="70" workbookViewId="0">
      <selection activeCell="F64" sqref="F64"/>
    </sheetView>
  </sheetViews>
  <sheetFormatPr defaultRowHeight="15" x14ac:dyDescent="0.25"/>
  <cols>
    <col min="1" max="1" width="8.42578125" style="1" customWidth="1"/>
    <col min="2" max="2" width="177.28515625" style="1" customWidth="1"/>
    <col min="3" max="3" width="9.140625" style="1"/>
    <col min="4" max="4" width="10.85546875" style="1" customWidth="1"/>
    <col min="5" max="5" width="9.140625" style="1"/>
    <col min="6" max="6" width="10.140625" style="1" bestFit="1" customWidth="1"/>
    <col min="7" max="7" width="11.140625" style="1" customWidth="1"/>
    <col min="8" max="8" width="9.140625" style="1"/>
    <col min="9" max="9" width="10.7109375" style="1" customWidth="1"/>
    <col min="10" max="10" width="11.28515625" style="1" customWidth="1"/>
    <col min="11" max="16384" width="9.140625" style="1"/>
  </cols>
  <sheetData>
    <row r="1" spans="1:7" ht="30.75" customHeight="1" thickBot="1" x14ac:dyDescent="0.3">
      <c r="A1" s="218" t="s">
        <v>104</v>
      </c>
      <c r="B1" s="218"/>
      <c r="C1" s="218"/>
      <c r="D1" s="218"/>
      <c r="E1" s="218"/>
      <c r="F1" s="218"/>
      <c r="G1" s="218"/>
    </row>
    <row r="2" spans="1:7" ht="15.75" thickBot="1" x14ac:dyDescent="0.3">
      <c r="A2" s="253"/>
      <c r="B2" s="253"/>
      <c r="C2" s="253"/>
      <c r="D2" s="253"/>
      <c r="E2" s="253"/>
      <c r="F2" s="253"/>
      <c r="G2" s="253"/>
    </row>
    <row r="3" spans="1:7" ht="30.75" customHeight="1" x14ac:dyDescent="0.25">
      <c r="A3" s="38" t="s">
        <v>4</v>
      </c>
      <c r="B3" s="39" t="s">
        <v>5</v>
      </c>
      <c r="C3" s="40" t="s">
        <v>2</v>
      </c>
      <c r="D3" s="40" t="s">
        <v>6</v>
      </c>
      <c r="E3" s="41" t="s">
        <v>7</v>
      </c>
      <c r="F3" s="38" t="s">
        <v>30</v>
      </c>
      <c r="G3" s="42" t="s">
        <v>31</v>
      </c>
    </row>
    <row r="4" spans="1:7" s="76" customFormat="1" ht="22.5" customHeight="1" thickBot="1" x14ac:dyDescent="0.3">
      <c r="A4" s="2" t="s">
        <v>10</v>
      </c>
      <c r="B4" s="3" t="s">
        <v>9</v>
      </c>
      <c r="C4" s="4"/>
      <c r="D4" s="5"/>
      <c r="E4" s="4"/>
      <c r="F4" s="4"/>
      <c r="G4" s="6"/>
    </row>
    <row r="5" spans="1:7" s="76" customFormat="1" ht="24.95" customHeight="1" x14ac:dyDescent="0.25">
      <c r="A5" s="7" t="s">
        <v>85</v>
      </c>
      <c r="B5" s="138" t="s">
        <v>84</v>
      </c>
      <c r="C5" s="139">
        <v>14</v>
      </c>
      <c r="D5" s="140" t="s">
        <v>0</v>
      </c>
      <c r="E5" s="141">
        <v>1</v>
      </c>
      <c r="F5" s="156">
        <f>'Výkaz výměr'!F16</f>
        <v>0</v>
      </c>
      <c r="G5" s="142">
        <f>F5*E5*C5</f>
        <v>0</v>
      </c>
    </row>
    <row r="6" spans="1:7" s="76" customFormat="1" ht="24.95" customHeight="1" x14ac:dyDescent="0.25">
      <c r="A6" s="7" t="s">
        <v>87</v>
      </c>
      <c r="B6" s="43" t="s">
        <v>86</v>
      </c>
      <c r="C6" s="44">
        <v>14</v>
      </c>
      <c r="D6" s="8" t="s">
        <v>1</v>
      </c>
      <c r="E6" s="35">
        <v>1</v>
      </c>
      <c r="F6" s="154">
        <f>'Výkaz výměr'!F17</f>
        <v>0</v>
      </c>
      <c r="G6" s="77">
        <f t="shared" ref="G6:G10" si="0">F6*E6*C6</f>
        <v>0</v>
      </c>
    </row>
    <row r="7" spans="1:7" s="76" customFormat="1" ht="24.95" customHeight="1" x14ac:dyDescent="0.25">
      <c r="A7" s="7" t="s">
        <v>89</v>
      </c>
      <c r="B7" s="137" t="s">
        <v>88</v>
      </c>
      <c r="C7" s="44">
        <v>4</v>
      </c>
      <c r="D7" s="8" t="s">
        <v>0</v>
      </c>
      <c r="E7" s="35">
        <v>1</v>
      </c>
      <c r="F7" s="154">
        <f>'Výkaz výměr'!F18</f>
        <v>0</v>
      </c>
      <c r="G7" s="77">
        <f t="shared" si="0"/>
        <v>0</v>
      </c>
    </row>
    <row r="8" spans="1:7" s="76" customFormat="1" ht="24.95" customHeight="1" x14ac:dyDescent="0.25">
      <c r="A8" s="7" t="s">
        <v>91</v>
      </c>
      <c r="B8" s="137" t="s">
        <v>90</v>
      </c>
      <c r="C8" s="44">
        <v>2</v>
      </c>
      <c r="D8" s="8" t="s">
        <v>0</v>
      </c>
      <c r="E8" s="35">
        <v>1</v>
      </c>
      <c r="F8" s="154">
        <f>'Výkaz výměr'!F19</f>
        <v>0</v>
      </c>
      <c r="G8" s="77">
        <f t="shared" si="0"/>
        <v>0</v>
      </c>
    </row>
    <row r="9" spans="1:7" s="76" customFormat="1" ht="24.95" customHeight="1" x14ac:dyDescent="0.25">
      <c r="A9" s="7" t="s">
        <v>93</v>
      </c>
      <c r="B9" s="137" t="s">
        <v>92</v>
      </c>
      <c r="C9" s="44">
        <v>2</v>
      </c>
      <c r="D9" s="8" t="s">
        <v>0</v>
      </c>
      <c r="E9" s="35">
        <v>1</v>
      </c>
      <c r="F9" s="154">
        <f>'Výkaz výměr'!F20</f>
        <v>0</v>
      </c>
      <c r="G9" s="77">
        <f t="shared" si="0"/>
        <v>0</v>
      </c>
    </row>
    <row r="10" spans="1:7" s="76" customFormat="1" ht="24.95" customHeight="1" x14ac:dyDescent="0.25">
      <c r="A10" s="7" t="s">
        <v>100</v>
      </c>
      <c r="B10" s="137" t="s">
        <v>94</v>
      </c>
      <c r="C10" s="44">
        <v>4</v>
      </c>
      <c r="D10" s="8" t="s">
        <v>0</v>
      </c>
      <c r="E10" s="35">
        <v>1</v>
      </c>
      <c r="F10" s="154">
        <f>'Výkaz výměr'!F21</f>
        <v>0</v>
      </c>
      <c r="G10" s="77">
        <f t="shared" si="0"/>
        <v>0</v>
      </c>
    </row>
    <row r="11" spans="1:7" s="76" customFormat="1" ht="24.95" customHeight="1" thickBot="1" x14ac:dyDescent="0.3">
      <c r="A11" s="254"/>
      <c r="B11" s="255"/>
      <c r="C11" s="255"/>
      <c r="D11" s="255"/>
      <c r="E11" s="255"/>
      <c r="F11" s="256"/>
      <c r="G11" s="79">
        <f>SUM(G5:G10)</f>
        <v>0</v>
      </c>
    </row>
    <row r="12" spans="1:7" s="76" customFormat="1" ht="18" customHeight="1" thickBot="1" x14ac:dyDescent="0.3">
      <c r="A12" s="9"/>
      <c r="B12" s="223"/>
      <c r="C12" s="223"/>
      <c r="D12" s="223"/>
      <c r="E12" s="223"/>
      <c r="F12" s="223"/>
      <c r="G12" s="223"/>
    </row>
    <row r="13" spans="1:7" s="76" customFormat="1" ht="39.75" customHeight="1" thickBot="1" x14ac:dyDescent="0.3">
      <c r="A13" s="17" t="s">
        <v>4</v>
      </c>
      <c r="B13" s="18" t="s">
        <v>5</v>
      </c>
      <c r="C13" s="19" t="s">
        <v>2</v>
      </c>
      <c r="D13" s="19" t="s">
        <v>6</v>
      </c>
      <c r="E13" s="20" t="s">
        <v>7</v>
      </c>
      <c r="F13" s="17" t="s">
        <v>43</v>
      </c>
      <c r="G13" s="47" t="s">
        <v>31</v>
      </c>
    </row>
    <row r="14" spans="1:7" s="76" customFormat="1" ht="24.95" customHeight="1" thickBot="1" x14ac:dyDescent="0.3">
      <c r="A14" s="120">
        <v>100</v>
      </c>
      <c r="B14" s="120" t="s">
        <v>44</v>
      </c>
      <c r="C14" s="224"/>
      <c r="D14" s="224"/>
      <c r="E14" s="224"/>
      <c r="F14" s="224"/>
      <c r="G14" s="225"/>
    </row>
    <row r="15" spans="1:7" s="76" customFormat="1" ht="24.95" customHeight="1" x14ac:dyDescent="0.25">
      <c r="A15" s="121">
        <v>101</v>
      </c>
      <c r="B15" s="122" t="s">
        <v>45</v>
      </c>
      <c r="C15" s="21">
        <v>47</v>
      </c>
      <c r="D15" s="48" t="s">
        <v>48</v>
      </c>
      <c r="E15" s="49">
        <v>1</v>
      </c>
      <c r="F15" s="146">
        <f>'Výkaz výměr'!F26</f>
        <v>0</v>
      </c>
      <c r="G15" s="80">
        <f>F15*E15*C15</f>
        <v>0</v>
      </c>
    </row>
    <row r="16" spans="1:7" s="76" customFormat="1" ht="24.95" customHeight="1" thickBot="1" x14ac:dyDescent="0.3">
      <c r="A16" s="123">
        <v>102</v>
      </c>
      <c r="B16" s="124" t="s">
        <v>46</v>
      </c>
      <c r="C16" s="22">
        <v>47</v>
      </c>
      <c r="D16" s="50" t="s">
        <v>48</v>
      </c>
      <c r="E16" s="51">
        <v>1</v>
      </c>
      <c r="F16" s="153">
        <f>'Výkaz výměr'!F27</f>
        <v>0</v>
      </c>
      <c r="G16" s="81">
        <f t="shared" ref="G16" si="1">F16*E16*C16</f>
        <v>0</v>
      </c>
    </row>
    <row r="17" spans="1:9" s="76" customFormat="1" ht="24.95" customHeight="1" thickBot="1" x14ac:dyDescent="0.3">
      <c r="A17" s="215"/>
      <c r="B17" s="216"/>
      <c r="C17" s="216"/>
      <c r="D17" s="216"/>
      <c r="E17" s="216"/>
      <c r="F17" s="217"/>
      <c r="G17" s="82">
        <f>SUM(G15:G16)</f>
        <v>0</v>
      </c>
    </row>
    <row r="18" spans="1:9" s="76" customFormat="1" ht="18" customHeight="1" thickBot="1" x14ac:dyDescent="0.3">
      <c r="A18" s="215"/>
      <c r="B18" s="216"/>
      <c r="C18" s="216"/>
      <c r="D18" s="216"/>
      <c r="E18" s="216"/>
      <c r="F18" s="216"/>
      <c r="G18" s="217"/>
    </row>
    <row r="19" spans="1:9" s="76" customFormat="1" ht="32.25" customHeight="1" thickBot="1" x14ac:dyDescent="0.3">
      <c r="A19" s="10" t="s">
        <v>4</v>
      </c>
      <c r="B19" s="11" t="s">
        <v>5</v>
      </c>
      <c r="C19" s="12" t="s">
        <v>2</v>
      </c>
      <c r="D19" s="12" t="s">
        <v>6</v>
      </c>
      <c r="E19" s="13" t="s">
        <v>7</v>
      </c>
      <c r="F19" s="10" t="s">
        <v>30</v>
      </c>
      <c r="G19" s="52" t="s">
        <v>31</v>
      </c>
    </row>
    <row r="20" spans="1:9" s="76" customFormat="1" ht="24.95" customHeight="1" thickBot="1" x14ac:dyDescent="0.3">
      <c r="A20" s="14">
        <v>200</v>
      </c>
      <c r="B20" s="15" t="s">
        <v>8</v>
      </c>
      <c r="C20" s="53"/>
      <c r="D20" s="53"/>
      <c r="E20" s="53"/>
      <c r="F20" s="53"/>
      <c r="G20" s="54"/>
    </row>
    <row r="21" spans="1:9" s="76" customFormat="1" ht="24.95" customHeight="1" x14ac:dyDescent="0.25">
      <c r="A21" s="83">
        <v>201</v>
      </c>
      <c r="B21" s="84" t="s">
        <v>75</v>
      </c>
      <c r="C21" s="55">
        <v>28</v>
      </c>
      <c r="D21" s="55" t="s">
        <v>0</v>
      </c>
      <c r="E21" s="56">
        <v>1</v>
      </c>
      <c r="F21" s="149">
        <f>'Výkaz výměr'!F32</f>
        <v>0</v>
      </c>
      <c r="G21" s="85">
        <f>F21*E21*C21</f>
        <v>0</v>
      </c>
    </row>
    <row r="22" spans="1:9" s="76" customFormat="1" ht="24.95" customHeight="1" x14ac:dyDescent="0.25">
      <c r="A22" s="86">
        <v>202</v>
      </c>
      <c r="B22" s="87" t="s">
        <v>49</v>
      </c>
      <c r="C22" s="88">
        <v>12</v>
      </c>
      <c r="D22" s="88" t="s">
        <v>0</v>
      </c>
      <c r="E22" s="89">
        <v>1</v>
      </c>
      <c r="F22" s="150">
        <f>'Výkaz výměr'!F33</f>
        <v>0</v>
      </c>
      <c r="G22" s="85">
        <f>F22*E22*C22</f>
        <v>0</v>
      </c>
    </row>
    <row r="23" spans="1:9" s="76" customFormat="1" ht="24.95" customHeight="1" x14ac:dyDescent="0.25">
      <c r="A23" s="16">
        <v>203</v>
      </c>
      <c r="B23" s="57" t="s">
        <v>76</v>
      </c>
      <c r="C23" s="58">
        <v>28</v>
      </c>
      <c r="D23" s="58" t="s">
        <v>0</v>
      </c>
      <c r="E23" s="59">
        <v>1</v>
      </c>
      <c r="F23" s="151">
        <f>'Výkaz výměr'!F34</f>
        <v>0</v>
      </c>
      <c r="G23" s="85">
        <f t="shared" ref="G23:G39" si="2">F23*E23*C23</f>
        <v>0</v>
      </c>
      <c r="I23" s="125"/>
    </row>
    <row r="24" spans="1:9" s="76" customFormat="1" ht="24.95" customHeight="1" x14ac:dyDescent="0.25">
      <c r="A24" s="16">
        <v>204</v>
      </c>
      <c r="B24" s="57" t="s">
        <v>50</v>
      </c>
      <c r="C24" s="58">
        <v>12</v>
      </c>
      <c r="D24" s="58" t="s">
        <v>0</v>
      </c>
      <c r="E24" s="59">
        <v>1</v>
      </c>
      <c r="F24" s="150">
        <f>'Výkaz výměr'!F35</f>
        <v>0</v>
      </c>
      <c r="G24" s="85">
        <f t="shared" si="2"/>
        <v>0</v>
      </c>
    </row>
    <row r="25" spans="1:9" s="76" customFormat="1" ht="24.95" customHeight="1" x14ac:dyDescent="0.25">
      <c r="A25" s="16">
        <v>205</v>
      </c>
      <c r="B25" s="57" t="s">
        <v>51</v>
      </c>
      <c r="C25" s="58">
        <f>C23</f>
        <v>28</v>
      </c>
      <c r="D25" s="58" t="s">
        <v>0</v>
      </c>
      <c r="E25" s="59">
        <v>1</v>
      </c>
      <c r="F25" s="151">
        <f>'Výkaz výměr'!F36</f>
        <v>0</v>
      </c>
      <c r="G25" s="85">
        <f t="shared" si="2"/>
        <v>0</v>
      </c>
    </row>
    <row r="26" spans="1:9" s="76" customFormat="1" ht="24.95" customHeight="1" x14ac:dyDescent="0.25">
      <c r="A26" s="16">
        <v>206</v>
      </c>
      <c r="B26" s="57" t="s">
        <v>24</v>
      </c>
      <c r="C26" s="58">
        <f>C24</f>
        <v>12</v>
      </c>
      <c r="D26" s="58" t="s">
        <v>0</v>
      </c>
      <c r="E26" s="59">
        <v>1</v>
      </c>
      <c r="F26" s="150">
        <f>'Výkaz výměr'!F37</f>
        <v>0</v>
      </c>
      <c r="G26" s="85">
        <f t="shared" si="2"/>
        <v>0</v>
      </c>
    </row>
    <row r="27" spans="1:9" s="76" customFormat="1" ht="24.95" customHeight="1" x14ac:dyDescent="0.25">
      <c r="A27" s="16">
        <v>207</v>
      </c>
      <c r="B27" s="57" t="s">
        <v>52</v>
      </c>
      <c r="C27" s="58">
        <f>C23</f>
        <v>28</v>
      </c>
      <c r="D27" s="58" t="s">
        <v>0</v>
      </c>
      <c r="E27" s="59">
        <v>1</v>
      </c>
      <c r="F27" s="151">
        <f>'Výkaz výměr'!F38</f>
        <v>0</v>
      </c>
      <c r="G27" s="85">
        <f t="shared" si="2"/>
        <v>0</v>
      </c>
    </row>
    <row r="28" spans="1:9" s="76" customFormat="1" ht="24.95" customHeight="1" x14ac:dyDescent="0.25">
      <c r="A28" s="16">
        <v>208</v>
      </c>
      <c r="B28" s="57" t="s">
        <v>25</v>
      </c>
      <c r="C28" s="58">
        <f>C24</f>
        <v>12</v>
      </c>
      <c r="D28" s="58" t="s">
        <v>0</v>
      </c>
      <c r="E28" s="59">
        <v>1</v>
      </c>
      <c r="F28" s="150">
        <f>'Výkaz výměr'!F39</f>
        <v>0</v>
      </c>
      <c r="G28" s="85">
        <f t="shared" si="2"/>
        <v>0</v>
      </c>
    </row>
    <row r="29" spans="1:9" s="76" customFormat="1" ht="24.95" customHeight="1" x14ac:dyDescent="0.25">
      <c r="A29" s="16">
        <v>209</v>
      </c>
      <c r="B29" s="57" t="s">
        <v>53</v>
      </c>
      <c r="C29" s="58">
        <f>C24</f>
        <v>12</v>
      </c>
      <c r="D29" s="58" t="s">
        <v>0</v>
      </c>
      <c r="E29" s="59">
        <v>1</v>
      </c>
      <c r="F29" s="151">
        <f>'Výkaz výměr'!F40</f>
        <v>0</v>
      </c>
      <c r="G29" s="85">
        <f t="shared" si="2"/>
        <v>0</v>
      </c>
    </row>
    <row r="30" spans="1:9" s="76" customFormat="1" ht="24.95" customHeight="1" x14ac:dyDescent="0.25">
      <c r="A30" s="16">
        <v>210</v>
      </c>
      <c r="B30" s="57" t="s">
        <v>54</v>
      </c>
      <c r="C30" s="58">
        <f>C24</f>
        <v>12</v>
      </c>
      <c r="D30" s="58" t="s">
        <v>0</v>
      </c>
      <c r="E30" s="59">
        <v>1</v>
      </c>
      <c r="F30" s="150">
        <f>'Výkaz výměr'!F41</f>
        <v>0</v>
      </c>
      <c r="G30" s="85">
        <f t="shared" si="2"/>
        <v>0</v>
      </c>
    </row>
    <row r="31" spans="1:9" s="76" customFormat="1" ht="24.95" customHeight="1" x14ac:dyDescent="0.25">
      <c r="A31" s="16">
        <v>211</v>
      </c>
      <c r="B31" s="57" t="s">
        <v>55</v>
      </c>
      <c r="C31" s="58">
        <f>C24</f>
        <v>12</v>
      </c>
      <c r="D31" s="58" t="s">
        <v>0</v>
      </c>
      <c r="E31" s="59">
        <v>1</v>
      </c>
      <c r="F31" s="151">
        <f>'Výkaz výměr'!F42</f>
        <v>0</v>
      </c>
      <c r="G31" s="85">
        <f t="shared" si="2"/>
        <v>0</v>
      </c>
    </row>
    <row r="32" spans="1:9" s="76" customFormat="1" ht="24.95" customHeight="1" x14ac:dyDescent="0.25">
      <c r="A32" s="16">
        <v>212</v>
      </c>
      <c r="B32" s="57" t="s">
        <v>77</v>
      </c>
      <c r="C32" s="58">
        <v>47</v>
      </c>
      <c r="D32" s="58" t="s">
        <v>48</v>
      </c>
      <c r="E32" s="59">
        <v>1</v>
      </c>
      <c r="F32" s="150">
        <f>'Výkaz výměr'!F43</f>
        <v>0</v>
      </c>
      <c r="G32" s="85">
        <f t="shared" si="2"/>
        <v>0</v>
      </c>
    </row>
    <row r="33" spans="1:7" s="76" customFormat="1" ht="24.95" customHeight="1" x14ac:dyDescent="0.25">
      <c r="A33" s="16">
        <v>213</v>
      </c>
      <c r="B33" s="57" t="s">
        <v>56</v>
      </c>
      <c r="C33" s="58">
        <f>C24</f>
        <v>12</v>
      </c>
      <c r="D33" s="58" t="s">
        <v>0</v>
      </c>
      <c r="E33" s="59">
        <v>1</v>
      </c>
      <c r="F33" s="151">
        <f>'Výkaz výměr'!F44</f>
        <v>0</v>
      </c>
      <c r="G33" s="85">
        <f t="shared" si="2"/>
        <v>0</v>
      </c>
    </row>
    <row r="34" spans="1:7" s="76" customFormat="1" ht="30" customHeight="1" x14ac:dyDescent="0.25">
      <c r="A34" s="16">
        <v>214</v>
      </c>
      <c r="B34" s="57" t="s">
        <v>57</v>
      </c>
      <c r="C34" s="58">
        <f>C23</f>
        <v>28</v>
      </c>
      <c r="D34" s="58" t="s">
        <v>1</v>
      </c>
      <c r="E34" s="59">
        <v>1</v>
      </c>
      <c r="F34" s="150">
        <f>'Výkaz výměr'!F45</f>
        <v>0</v>
      </c>
      <c r="G34" s="85">
        <f t="shared" si="2"/>
        <v>0</v>
      </c>
    </row>
    <row r="35" spans="1:7" s="76" customFormat="1" ht="24.95" customHeight="1" x14ac:dyDescent="0.25">
      <c r="A35" s="16">
        <v>215</v>
      </c>
      <c r="B35" s="90" t="s">
        <v>58</v>
      </c>
      <c r="C35" s="58">
        <f>C24</f>
        <v>12</v>
      </c>
      <c r="D35" s="60" t="s">
        <v>0</v>
      </c>
      <c r="E35" s="59">
        <v>1</v>
      </c>
      <c r="F35" s="151">
        <f>'Výkaz výměr'!F46</f>
        <v>0</v>
      </c>
      <c r="G35" s="85">
        <f t="shared" si="2"/>
        <v>0</v>
      </c>
    </row>
    <row r="36" spans="1:7" s="76" customFormat="1" ht="24.95" customHeight="1" x14ac:dyDescent="0.25">
      <c r="A36" s="91">
        <v>216</v>
      </c>
      <c r="B36" s="92" t="s">
        <v>95</v>
      </c>
      <c r="C36" s="93">
        <v>83</v>
      </c>
      <c r="D36" s="94" t="s">
        <v>3</v>
      </c>
      <c r="E36" s="95">
        <v>1</v>
      </c>
      <c r="F36" s="150">
        <f>'Výkaz výměr'!F47</f>
        <v>0</v>
      </c>
      <c r="G36" s="85">
        <f t="shared" si="2"/>
        <v>0</v>
      </c>
    </row>
    <row r="37" spans="1:7" s="76" customFormat="1" ht="28.5" customHeight="1" x14ac:dyDescent="0.25">
      <c r="A37" s="91">
        <v>217</v>
      </c>
      <c r="B37" s="92" t="s">
        <v>101</v>
      </c>
      <c r="C37" s="93">
        <v>34</v>
      </c>
      <c r="D37" s="94" t="s">
        <v>0</v>
      </c>
      <c r="E37" s="95">
        <v>1</v>
      </c>
      <c r="F37" s="151">
        <f>'Výkaz výměr'!F48</f>
        <v>0</v>
      </c>
      <c r="G37" s="85">
        <f t="shared" si="2"/>
        <v>0</v>
      </c>
    </row>
    <row r="38" spans="1:7" s="76" customFormat="1" ht="24.95" customHeight="1" x14ac:dyDescent="0.25">
      <c r="A38" s="91">
        <v>218</v>
      </c>
      <c r="B38" s="92" t="s">
        <v>78</v>
      </c>
      <c r="C38" s="93">
        <f>C23</f>
        <v>28</v>
      </c>
      <c r="D38" s="94" t="s">
        <v>0</v>
      </c>
      <c r="E38" s="95">
        <v>1</v>
      </c>
      <c r="F38" s="150">
        <f>'Výkaz výměr'!F49</f>
        <v>0</v>
      </c>
      <c r="G38" s="85">
        <f t="shared" si="2"/>
        <v>0</v>
      </c>
    </row>
    <row r="39" spans="1:7" s="76" customFormat="1" ht="24.95" customHeight="1" thickBot="1" x14ac:dyDescent="0.3">
      <c r="A39" s="34">
        <v>219</v>
      </c>
      <c r="B39" s="61" t="s">
        <v>79</v>
      </c>
      <c r="C39" s="62">
        <f>C24</f>
        <v>12</v>
      </c>
      <c r="D39" s="63" t="s">
        <v>0</v>
      </c>
      <c r="E39" s="64">
        <v>1</v>
      </c>
      <c r="F39" s="152">
        <f>'Výkaz výměr'!F50</f>
        <v>0</v>
      </c>
      <c r="G39" s="85">
        <f t="shared" si="2"/>
        <v>0</v>
      </c>
    </row>
    <row r="40" spans="1:7" s="76" customFormat="1" ht="24.95" customHeight="1" thickBot="1" x14ac:dyDescent="0.3">
      <c r="A40" s="246"/>
      <c r="B40" s="247"/>
      <c r="C40" s="247"/>
      <c r="D40" s="247"/>
      <c r="E40" s="247"/>
      <c r="F40" s="248"/>
      <c r="G40" s="96">
        <f>SUM(G21:G39)</f>
        <v>0</v>
      </c>
    </row>
    <row r="41" spans="1:7" s="76" customFormat="1" ht="17.25" customHeight="1" thickBot="1" x14ac:dyDescent="0.3">
      <c r="A41" s="249"/>
      <c r="B41" s="249"/>
      <c r="C41" s="249"/>
      <c r="D41" s="249"/>
      <c r="E41" s="249"/>
      <c r="F41" s="249"/>
      <c r="G41" s="249"/>
    </row>
    <row r="42" spans="1:7" s="76" customFormat="1" ht="36" customHeight="1" thickBot="1" x14ac:dyDescent="0.3">
      <c r="A42" s="17" t="s">
        <v>4</v>
      </c>
      <c r="B42" s="97" t="s">
        <v>5</v>
      </c>
      <c r="C42" s="19" t="s">
        <v>2</v>
      </c>
      <c r="D42" s="19" t="s">
        <v>6</v>
      </c>
      <c r="E42" s="20" t="s">
        <v>7</v>
      </c>
      <c r="F42" s="17" t="s">
        <v>43</v>
      </c>
      <c r="G42" s="47" t="s">
        <v>31</v>
      </c>
    </row>
    <row r="43" spans="1:7" s="76" customFormat="1" ht="24.95" customHeight="1" thickBot="1" x14ac:dyDescent="0.3">
      <c r="A43" s="98">
        <v>300</v>
      </c>
      <c r="B43" s="135" t="s">
        <v>22</v>
      </c>
      <c r="C43" s="236"/>
      <c r="D43" s="236"/>
      <c r="E43" s="236"/>
      <c r="F43" s="236"/>
      <c r="G43" s="237"/>
    </row>
    <row r="44" spans="1:7" s="76" customFormat="1" ht="24.95" customHeight="1" x14ac:dyDescent="0.25">
      <c r="A44" s="99">
        <v>301</v>
      </c>
      <c r="B44" s="100" t="s">
        <v>59</v>
      </c>
      <c r="C44" s="101">
        <f>C24</f>
        <v>12</v>
      </c>
      <c r="D44" s="101" t="s">
        <v>0</v>
      </c>
      <c r="E44" s="101">
        <v>1</v>
      </c>
      <c r="F44" s="146">
        <f>'Výkaz výměr'!F55</f>
        <v>0</v>
      </c>
      <c r="G44" s="102">
        <f>F44*E44*C44</f>
        <v>0</v>
      </c>
    </row>
    <row r="45" spans="1:7" s="76" customFormat="1" ht="24.95" customHeight="1" x14ac:dyDescent="0.25">
      <c r="A45" s="103">
        <v>302</v>
      </c>
      <c r="B45" s="104" t="s">
        <v>60</v>
      </c>
      <c r="C45" s="105">
        <v>0.1</v>
      </c>
      <c r="D45" s="105" t="s">
        <v>61</v>
      </c>
      <c r="E45" s="105">
        <v>1</v>
      </c>
      <c r="F45" s="147">
        <f>'Výkaz výměr'!F56</f>
        <v>0</v>
      </c>
      <c r="G45" s="102">
        <f>F45*E45*C45</f>
        <v>0</v>
      </c>
    </row>
    <row r="46" spans="1:7" s="76" customFormat="1" ht="24.95" customHeight="1" x14ac:dyDescent="0.25">
      <c r="A46" s="103">
        <v>303</v>
      </c>
      <c r="B46" s="104" t="s">
        <v>62</v>
      </c>
      <c r="C46" s="105">
        <f>C24*3</f>
        <v>36</v>
      </c>
      <c r="D46" s="105" t="s">
        <v>0</v>
      </c>
      <c r="E46" s="105">
        <v>1</v>
      </c>
      <c r="F46" s="147">
        <f>'Výkaz výměr'!F57</f>
        <v>0</v>
      </c>
      <c r="G46" s="102">
        <f>F46*E46*C46</f>
        <v>0</v>
      </c>
    </row>
    <row r="47" spans="1:7" s="76" customFormat="1" ht="24.95" customHeight="1" x14ac:dyDescent="0.25">
      <c r="A47" s="103">
        <v>304</v>
      </c>
      <c r="B47" s="104" t="s">
        <v>63</v>
      </c>
      <c r="C47" s="105">
        <f>C24*3</f>
        <v>36</v>
      </c>
      <c r="D47" s="105" t="s">
        <v>0</v>
      </c>
      <c r="E47" s="106">
        <v>1</v>
      </c>
      <c r="F47" s="147">
        <f>'Výkaz výměr'!F58</f>
        <v>0</v>
      </c>
      <c r="G47" s="102">
        <f t="shared" ref="G47:G49" si="3">F47*E47*C47</f>
        <v>0</v>
      </c>
    </row>
    <row r="48" spans="1:7" s="76" customFormat="1" ht="24.95" customHeight="1" x14ac:dyDescent="0.25">
      <c r="A48" s="103">
        <v>305</v>
      </c>
      <c r="B48" s="104" t="s">
        <v>64</v>
      </c>
      <c r="C48" s="105">
        <f>C24*0.5*3</f>
        <v>18</v>
      </c>
      <c r="D48" s="105" t="s">
        <v>3</v>
      </c>
      <c r="E48" s="106">
        <v>1</v>
      </c>
      <c r="F48" s="147">
        <f>'Výkaz výměr'!F59</f>
        <v>0</v>
      </c>
      <c r="G48" s="102">
        <f t="shared" si="3"/>
        <v>0</v>
      </c>
    </row>
    <row r="49" spans="1:9" s="76" customFormat="1" ht="24.95" customHeight="1" x14ac:dyDescent="0.25">
      <c r="A49" s="103">
        <v>306</v>
      </c>
      <c r="B49" s="104" t="s">
        <v>65</v>
      </c>
      <c r="C49" s="105">
        <f>(47*0.1)+(0.081*C24)</f>
        <v>5.6720000000000006</v>
      </c>
      <c r="D49" s="105" t="s">
        <v>66</v>
      </c>
      <c r="E49" s="106">
        <v>1</v>
      </c>
      <c r="F49" s="147">
        <f>'Výkaz výměr'!F60</f>
        <v>0</v>
      </c>
      <c r="G49" s="102">
        <f t="shared" si="3"/>
        <v>0</v>
      </c>
    </row>
    <row r="50" spans="1:9" s="76" customFormat="1" ht="24.95" customHeight="1" x14ac:dyDescent="0.25">
      <c r="A50" s="103">
        <v>307</v>
      </c>
      <c r="B50" s="104" t="s">
        <v>97</v>
      </c>
      <c r="C50" s="105">
        <v>83</v>
      </c>
      <c r="D50" s="107" t="s">
        <v>3</v>
      </c>
      <c r="E50" s="108">
        <v>1</v>
      </c>
      <c r="F50" s="148">
        <f>'Výkaz výměr'!F61</f>
        <v>0</v>
      </c>
      <c r="G50" s="102">
        <f>F50*E50*C50</f>
        <v>0</v>
      </c>
    </row>
    <row r="51" spans="1:9" s="76" customFormat="1" ht="24.95" customHeight="1" x14ac:dyDescent="0.25">
      <c r="A51" s="103">
        <v>308</v>
      </c>
      <c r="B51" s="104" t="s">
        <v>98</v>
      </c>
      <c r="C51" s="105">
        <v>34</v>
      </c>
      <c r="D51" s="105" t="s">
        <v>0</v>
      </c>
      <c r="E51" s="106">
        <v>1</v>
      </c>
      <c r="F51" s="147">
        <f>'Výkaz výměr'!F62</f>
        <v>0</v>
      </c>
      <c r="G51" s="102">
        <f>F51*E51*C51</f>
        <v>0</v>
      </c>
    </row>
    <row r="52" spans="1:9" s="76" customFormat="1" ht="24.95" customHeight="1" x14ac:dyDescent="0.25">
      <c r="A52" s="103">
        <v>309</v>
      </c>
      <c r="B52" s="104" t="s">
        <v>67</v>
      </c>
      <c r="C52" s="105">
        <f>(C23*3)+(C24*5)</f>
        <v>144</v>
      </c>
      <c r="D52" s="105" t="s">
        <v>0</v>
      </c>
      <c r="E52" s="106">
        <v>1</v>
      </c>
      <c r="F52" s="147">
        <f>'Výkaz výměr'!F63</f>
        <v>0</v>
      </c>
      <c r="G52" s="102">
        <f t="shared" ref="G52:G53" si="4">F52*E52*C52</f>
        <v>0</v>
      </c>
    </row>
    <row r="53" spans="1:9" s="76" customFormat="1" ht="24.95" customHeight="1" thickBot="1" x14ac:dyDescent="0.3">
      <c r="A53" s="109">
        <v>310</v>
      </c>
      <c r="B53" s="110" t="s">
        <v>68</v>
      </c>
      <c r="C53" s="111">
        <f>C24*0.3</f>
        <v>3.5999999999999996</v>
      </c>
      <c r="D53" s="107" t="s">
        <v>69</v>
      </c>
      <c r="E53" s="108">
        <v>1</v>
      </c>
      <c r="F53" s="148">
        <f>'Výkaz výměr'!F64</f>
        <v>0</v>
      </c>
      <c r="G53" s="102">
        <f t="shared" si="4"/>
        <v>0</v>
      </c>
    </row>
    <row r="54" spans="1:9" s="76" customFormat="1" ht="20.25" customHeight="1" thickBot="1" x14ac:dyDescent="0.3">
      <c r="A54" s="215"/>
      <c r="B54" s="216"/>
      <c r="C54" s="216"/>
      <c r="D54" s="216"/>
      <c r="E54" s="216"/>
      <c r="F54" s="217"/>
      <c r="G54" s="82">
        <f>SUM(G44:G53)</f>
        <v>0</v>
      </c>
      <c r="I54" s="125"/>
    </row>
    <row r="55" spans="1:9" s="76" customFormat="1" ht="19.5" customHeight="1" thickBot="1" x14ac:dyDescent="0.3">
      <c r="A55" s="145"/>
      <c r="B55" s="145"/>
      <c r="C55" s="145"/>
      <c r="D55" s="145"/>
      <c r="E55" s="145"/>
      <c r="F55" s="145"/>
      <c r="G55" s="145"/>
    </row>
    <row r="56" spans="1:9" s="76" customFormat="1" ht="45" customHeight="1" thickBot="1" x14ac:dyDescent="0.3">
      <c r="A56" s="23" t="s">
        <v>4</v>
      </c>
      <c r="B56" s="24" t="s">
        <v>5</v>
      </c>
      <c r="C56" s="25" t="s">
        <v>2</v>
      </c>
      <c r="D56" s="25" t="s">
        <v>26</v>
      </c>
      <c r="E56" s="26" t="s">
        <v>7</v>
      </c>
      <c r="F56" s="23" t="s">
        <v>43</v>
      </c>
      <c r="G56" s="65" t="s">
        <v>31</v>
      </c>
    </row>
    <row r="57" spans="1:9" s="76" customFormat="1" ht="24.95" customHeight="1" thickBot="1" x14ac:dyDescent="0.3">
      <c r="A57" s="27">
        <v>400</v>
      </c>
      <c r="B57" s="28" t="s">
        <v>23</v>
      </c>
      <c r="C57" s="28"/>
      <c r="D57" s="28"/>
      <c r="E57" s="28"/>
      <c r="F57" s="28"/>
      <c r="G57" s="66"/>
    </row>
    <row r="58" spans="1:9" s="76" customFormat="1" ht="24.95" customHeight="1" x14ac:dyDescent="0.25">
      <c r="A58" s="112">
        <v>401</v>
      </c>
      <c r="B58" s="113" t="s">
        <v>80</v>
      </c>
      <c r="C58" s="67">
        <f>C23</f>
        <v>28</v>
      </c>
      <c r="D58" s="67">
        <v>5</v>
      </c>
      <c r="E58" s="68">
        <v>1</v>
      </c>
      <c r="F58" s="112">
        <f>'Výkaz výměr'!F69</f>
        <v>0</v>
      </c>
      <c r="G58" s="126">
        <f>C58*D58*E58*F58</f>
        <v>0</v>
      </c>
    </row>
    <row r="59" spans="1:9" s="76" customFormat="1" ht="24.95" customHeight="1" x14ac:dyDescent="0.25">
      <c r="A59" s="114">
        <v>402</v>
      </c>
      <c r="B59" s="115" t="s">
        <v>70</v>
      </c>
      <c r="C59" s="116">
        <f>C23</f>
        <v>28</v>
      </c>
      <c r="D59" s="116">
        <v>1</v>
      </c>
      <c r="E59" s="117">
        <v>6</v>
      </c>
      <c r="F59" s="114">
        <f>'Výkaz výměr'!F70</f>
        <v>0</v>
      </c>
      <c r="G59" s="127">
        <f>C59*D59*E59*F59</f>
        <v>0</v>
      </c>
    </row>
    <row r="60" spans="1:9" s="76" customFormat="1" ht="24.95" customHeight="1" x14ac:dyDescent="0.25">
      <c r="A60" s="118">
        <v>403</v>
      </c>
      <c r="B60" s="115" t="s">
        <v>27</v>
      </c>
      <c r="C60" s="116">
        <f>C24</f>
        <v>12</v>
      </c>
      <c r="D60" s="116">
        <v>1</v>
      </c>
      <c r="E60" s="117">
        <v>6</v>
      </c>
      <c r="F60" s="114">
        <f>'Výkaz výměr'!F71</f>
        <v>0</v>
      </c>
      <c r="G60" s="127">
        <f>D60*F60*E60*C60</f>
        <v>0</v>
      </c>
    </row>
    <row r="61" spans="1:9" s="76" customFormat="1" ht="24.95" customHeight="1" x14ac:dyDescent="0.25">
      <c r="A61" s="118">
        <v>404</v>
      </c>
      <c r="B61" s="115" t="s">
        <v>71</v>
      </c>
      <c r="C61" s="116">
        <f>C23</f>
        <v>28</v>
      </c>
      <c r="D61" s="116">
        <v>1</v>
      </c>
      <c r="E61" s="117">
        <v>1</v>
      </c>
      <c r="F61" s="114">
        <f>'Výkaz výměr'!F72</f>
        <v>0</v>
      </c>
      <c r="G61" s="127">
        <f>D61*F61*E61*C61</f>
        <v>0</v>
      </c>
    </row>
    <row r="62" spans="1:9" s="76" customFormat="1" ht="24.95" customHeight="1" x14ac:dyDescent="0.25">
      <c r="A62" s="30">
        <v>405</v>
      </c>
      <c r="B62" s="29" t="s">
        <v>81</v>
      </c>
      <c r="C62" s="69">
        <f>C24</f>
        <v>12</v>
      </c>
      <c r="D62" s="70">
        <v>2</v>
      </c>
      <c r="E62" s="71">
        <v>1</v>
      </c>
      <c r="F62" s="157">
        <f>'Výkaz výměr'!F73</f>
        <v>0</v>
      </c>
      <c r="G62" s="128">
        <f t="shared" ref="G62:G67" si="5">D62*F62*E62*C62</f>
        <v>0</v>
      </c>
    </row>
    <row r="63" spans="1:9" s="76" customFormat="1" ht="27" customHeight="1" x14ac:dyDescent="0.25">
      <c r="A63" s="30">
        <v>406</v>
      </c>
      <c r="B63" s="29" t="s">
        <v>72</v>
      </c>
      <c r="C63" s="69">
        <v>47</v>
      </c>
      <c r="D63" s="70">
        <v>2</v>
      </c>
      <c r="E63" s="71">
        <v>1</v>
      </c>
      <c r="F63" s="157">
        <f>'Výkaz výměr'!F74</f>
        <v>0</v>
      </c>
      <c r="G63" s="128">
        <f t="shared" si="5"/>
        <v>0</v>
      </c>
    </row>
    <row r="64" spans="1:9" s="76" customFormat="1" ht="30" customHeight="1" x14ac:dyDescent="0.25">
      <c r="A64" s="30">
        <v>407</v>
      </c>
      <c r="B64" s="29" t="s">
        <v>28</v>
      </c>
      <c r="C64" s="70">
        <f>C24</f>
        <v>12</v>
      </c>
      <c r="D64" s="70">
        <v>2</v>
      </c>
      <c r="E64" s="72">
        <v>1</v>
      </c>
      <c r="F64" s="30">
        <f>'Výkaz výměr'!F75</f>
        <v>0</v>
      </c>
      <c r="G64" s="128">
        <f t="shared" si="5"/>
        <v>0</v>
      </c>
    </row>
    <row r="65" spans="1:7" s="76" customFormat="1" ht="30" customHeight="1" x14ac:dyDescent="0.25">
      <c r="A65" s="30">
        <v>408</v>
      </c>
      <c r="B65" s="31" t="s">
        <v>73</v>
      </c>
      <c r="C65" s="70">
        <v>47</v>
      </c>
      <c r="D65" s="73">
        <v>3</v>
      </c>
      <c r="E65" s="72">
        <v>2</v>
      </c>
      <c r="F65" s="158">
        <f>'Výkaz výměr'!F76</f>
        <v>0</v>
      </c>
      <c r="G65" s="128">
        <f t="shared" si="5"/>
        <v>0</v>
      </c>
    </row>
    <row r="66" spans="1:7" s="76" customFormat="1" ht="24.95" customHeight="1" x14ac:dyDescent="0.25">
      <c r="A66" s="30">
        <v>409</v>
      </c>
      <c r="B66" s="31" t="s">
        <v>29</v>
      </c>
      <c r="C66" s="70">
        <f>C24</f>
        <v>12</v>
      </c>
      <c r="D66" s="73">
        <v>3</v>
      </c>
      <c r="E66" s="72">
        <v>2</v>
      </c>
      <c r="F66" s="158">
        <f>'Výkaz výměr'!F77</f>
        <v>0</v>
      </c>
      <c r="G66" s="128">
        <f t="shared" si="5"/>
        <v>0</v>
      </c>
    </row>
    <row r="67" spans="1:7" s="76" customFormat="1" ht="24.95" customHeight="1" thickBot="1" x14ac:dyDescent="0.3">
      <c r="A67" s="32">
        <v>410</v>
      </c>
      <c r="B67" s="33" t="s">
        <v>74</v>
      </c>
      <c r="C67" s="74">
        <f>C24</f>
        <v>12</v>
      </c>
      <c r="D67" s="74">
        <v>1</v>
      </c>
      <c r="E67" s="75">
        <v>1</v>
      </c>
      <c r="F67" s="32">
        <f>'Výkaz výměr'!F78</f>
        <v>0</v>
      </c>
      <c r="G67" s="128">
        <f t="shared" si="5"/>
        <v>0</v>
      </c>
    </row>
    <row r="68" spans="1:7" s="76" customFormat="1" ht="24.95" customHeight="1" thickBot="1" x14ac:dyDescent="0.3">
      <c r="A68" s="250"/>
      <c r="B68" s="251"/>
      <c r="C68" s="251"/>
      <c r="D68" s="251"/>
      <c r="E68" s="251"/>
      <c r="F68" s="252"/>
      <c r="G68" s="129">
        <f>SUM(G58:G67)</f>
        <v>0</v>
      </c>
    </row>
    <row r="69" spans="1:7" ht="15.75" thickBot="1" x14ac:dyDescent="0.3"/>
    <row r="70" spans="1:7" s="76" customFormat="1" ht="20.25" customHeight="1" thickBot="1" x14ac:dyDescent="0.3">
      <c r="A70" s="226" t="s">
        <v>47</v>
      </c>
      <c r="B70" s="227"/>
      <c r="C70" s="227"/>
      <c r="D70" s="227"/>
      <c r="E70" s="227"/>
      <c r="F70" s="228"/>
      <c r="G70" s="130">
        <f>G11+G17+G40+G68+G54</f>
        <v>0</v>
      </c>
    </row>
    <row r="72" spans="1:7" x14ac:dyDescent="0.25">
      <c r="B72" s="133"/>
    </row>
  </sheetData>
  <sheetProtection algorithmName="SHA-512" hashValue="XyoqYyzLrqdSXBpUn7F5fCfTK6xq78ZSaKEp4oEi4/2wN6H+avb1JnbxIwNAK26AMc9JhxcR8xF1FMd13xaDXg==" saltValue="9WScO/c0iJ17PY+WvC7xfA==" spinCount="100000" sheet="1" objects="1" scenarios="1"/>
  <mergeCells count="13">
    <mergeCell ref="A17:F17"/>
    <mergeCell ref="A1:G1"/>
    <mergeCell ref="A2:G2"/>
    <mergeCell ref="A11:F11"/>
    <mergeCell ref="B12:G12"/>
    <mergeCell ref="C14:G14"/>
    <mergeCell ref="A70:F70"/>
    <mergeCell ref="A18:G18"/>
    <mergeCell ref="A40:F40"/>
    <mergeCell ref="A41:G41"/>
    <mergeCell ref="C43:G43"/>
    <mergeCell ref="A54:F54"/>
    <mergeCell ref="A68:F68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70" zoomScaleNormal="70" workbookViewId="0">
      <selection activeCell="B12" sqref="B12"/>
    </sheetView>
  </sheetViews>
  <sheetFormatPr defaultRowHeight="15" x14ac:dyDescent="0.25"/>
  <cols>
    <col min="1" max="1" width="8.42578125" customWidth="1"/>
    <col min="2" max="2" width="177.28515625" customWidth="1"/>
    <col min="4" max="4" width="10.85546875" customWidth="1"/>
    <col min="7" max="7" width="11" bestFit="1" customWidth="1"/>
  </cols>
  <sheetData>
    <row r="1" spans="1:7" ht="34.5" customHeight="1" thickBot="1" x14ac:dyDescent="0.3">
      <c r="A1" s="218" t="s">
        <v>103</v>
      </c>
      <c r="B1" s="218"/>
      <c r="C1" s="218"/>
      <c r="D1" s="218"/>
      <c r="E1" s="218"/>
      <c r="F1" s="218"/>
      <c r="G1" s="218"/>
    </row>
    <row r="2" spans="1:7" ht="18" customHeight="1" thickBot="1" x14ac:dyDescent="0.3"/>
    <row r="3" spans="1:7" ht="45" customHeight="1" thickBot="1" x14ac:dyDescent="0.3">
      <c r="A3" s="159" t="s">
        <v>4</v>
      </c>
      <c r="B3" s="193" t="s">
        <v>110</v>
      </c>
      <c r="C3" s="189" t="s">
        <v>2</v>
      </c>
      <c r="D3" s="189" t="s">
        <v>26</v>
      </c>
      <c r="E3" s="190" t="s">
        <v>7</v>
      </c>
      <c r="F3" s="188" t="s">
        <v>108</v>
      </c>
      <c r="G3" s="191" t="s">
        <v>31</v>
      </c>
    </row>
    <row r="4" spans="1:7" ht="24.95" customHeight="1" thickBot="1" x14ac:dyDescent="0.3">
      <c r="A4" s="192">
        <v>500</v>
      </c>
      <c r="B4" s="197" t="s">
        <v>102</v>
      </c>
      <c r="C4" s="195"/>
      <c r="D4" s="195"/>
      <c r="E4" s="195"/>
      <c r="F4" s="195"/>
      <c r="G4" s="196"/>
    </row>
    <row r="5" spans="1:7" ht="24.95" customHeight="1" x14ac:dyDescent="0.25">
      <c r="A5" s="185">
        <v>501</v>
      </c>
      <c r="B5" s="161" t="s">
        <v>106</v>
      </c>
      <c r="C5" s="183">
        <v>16</v>
      </c>
      <c r="D5" s="183">
        <v>1</v>
      </c>
      <c r="E5" s="184">
        <v>1</v>
      </c>
      <c r="F5" s="160">
        <f>'Výkaz výměr'!F83</f>
        <v>0</v>
      </c>
      <c r="G5" s="186">
        <f>C5*D5*E5*F5</f>
        <v>0</v>
      </c>
    </row>
    <row r="6" spans="1:7" ht="24.95" customHeight="1" x14ac:dyDescent="0.25">
      <c r="A6" s="160">
        <v>502</v>
      </c>
      <c r="B6" s="161" t="s">
        <v>107</v>
      </c>
      <c r="C6" s="183">
        <v>6</v>
      </c>
      <c r="D6" s="183">
        <v>1</v>
      </c>
      <c r="E6" s="184">
        <v>1</v>
      </c>
      <c r="F6" s="160">
        <f>'Výkaz výměr'!F84</f>
        <v>0</v>
      </c>
      <c r="G6" s="186">
        <f>C6*D6*E6*F6</f>
        <v>0</v>
      </c>
    </row>
    <row r="7" spans="1:7" ht="24.95" customHeight="1" x14ac:dyDescent="0.25">
      <c r="A7" s="180">
        <v>503</v>
      </c>
      <c r="B7" s="161" t="s">
        <v>70</v>
      </c>
      <c r="C7" s="162">
        <f>'Výkaz výměr'!C34</f>
        <v>179</v>
      </c>
      <c r="D7" s="162">
        <v>4</v>
      </c>
      <c r="E7" s="163">
        <v>6</v>
      </c>
      <c r="F7" s="180">
        <f>'Výkaz výměr'!F85</f>
        <v>0</v>
      </c>
      <c r="G7" s="176">
        <f>C7*D7*E7*F7</f>
        <v>0</v>
      </c>
    </row>
    <row r="8" spans="1:7" ht="24.95" customHeight="1" x14ac:dyDescent="0.25">
      <c r="A8" s="160">
        <v>504</v>
      </c>
      <c r="B8" s="161" t="s">
        <v>27</v>
      </c>
      <c r="C8" s="162">
        <f>'Výkaz výměr'!C35</f>
        <v>62</v>
      </c>
      <c r="D8" s="162">
        <v>4</v>
      </c>
      <c r="E8" s="163">
        <v>6</v>
      </c>
      <c r="F8" s="180">
        <f>'Výkaz výměr'!F86</f>
        <v>0</v>
      </c>
      <c r="G8" s="176">
        <f>D8*F8*E8*C8</f>
        <v>0</v>
      </c>
    </row>
    <row r="9" spans="1:7" ht="24.95" customHeight="1" x14ac:dyDescent="0.25">
      <c r="A9" s="164">
        <v>505</v>
      </c>
      <c r="B9" s="165" t="s">
        <v>116</v>
      </c>
      <c r="C9" s="166">
        <f>'Výkaz výměr'!C43</f>
        <v>847</v>
      </c>
      <c r="D9" s="167">
        <v>2</v>
      </c>
      <c r="E9" s="168">
        <v>1</v>
      </c>
      <c r="F9" s="181">
        <f>'Výkaz výměr'!F87</f>
        <v>0</v>
      </c>
      <c r="G9" s="177">
        <f t="shared" ref="G9:G12" si="0">D9*F9*E9*C9</f>
        <v>0</v>
      </c>
    </row>
    <row r="10" spans="1:7" ht="24.95" customHeight="1" x14ac:dyDescent="0.25">
      <c r="A10" s="164">
        <v>506</v>
      </c>
      <c r="B10" s="165" t="s">
        <v>28</v>
      </c>
      <c r="C10" s="167">
        <f>'Výkaz výměr'!C35</f>
        <v>62</v>
      </c>
      <c r="D10" s="167">
        <v>2</v>
      </c>
      <c r="E10" s="169">
        <v>1</v>
      </c>
      <c r="F10" s="164">
        <f>'Výkaz výměr'!F88</f>
        <v>0</v>
      </c>
      <c r="G10" s="177">
        <f t="shared" si="0"/>
        <v>0</v>
      </c>
    </row>
    <row r="11" spans="1:7" ht="24.95" customHeight="1" x14ac:dyDescent="0.25">
      <c r="A11" s="164">
        <v>507</v>
      </c>
      <c r="B11" s="170" t="s">
        <v>114</v>
      </c>
      <c r="C11" s="167">
        <f>'Výkaz výměr'!C43</f>
        <v>847</v>
      </c>
      <c r="D11" s="171">
        <v>3</v>
      </c>
      <c r="E11" s="169">
        <v>1</v>
      </c>
      <c r="F11" s="182">
        <f>'Výkaz výměr'!F89</f>
        <v>0</v>
      </c>
      <c r="G11" s="177">
        <f t="shared" si="0"/>
        <v>0</v>
      </c>
    </row>
    <row r="12" spans="1:7" ht="24.95" customHeight="1" thickBot="1" x14ac:dyDescent="0.3">
      <c r="A12" s="172">
        <v>508</v>
      </c>
      <c r="B12" s="173" t="s">
        <v>29</v>
      </c>
      <c r="C12" s="174">
        <f>'Výkaz výměr'!C35</f>
        <v>62</v>
      </c>
      <c r="D12" s="174">
        <v>3</v>
      </c>
      <c r="E12" s="175">
        <v>1</v>
      </c>
      <c r="F12" s="172">
        <f>'Výkaz výměr'!F90</f>
        <v>0</v>
      </c>
      <c r="G12" s="178">
        <f t="shared" si="0"/>
        <v>0</v>
      </c>
    </row>
    <row r="13" spans="1:7" ht="24.95" customHeight="1" thickBot="1" x14ac:dyDescent="0.3">
      <c r="A13" s="187" t="s">
        <v>109</v>
      </c>
      <c r="B13" s="243" t="s">
        <v>112</v>
      </c>
      <c r="C13" s="244"/>
      <c r="D13" s="244"/>
      <c r="E13" s="244"/>
      <c r="F13" s="245"/>
      <c r="G13" s="179">
        <f>SUM(G5:G12)</f>
        <v>0</v>
      </c>
    </row>
    <row r="14" spans="1:7" ht="19.5" thickBot="1" x14ac:dyDescent="0.3">
      <c r="A14" s="226" t="s">
        <v>47</v>
      </c>
      <c r="B14" s="227"/>
      <c r="C14" s="227"/>
      <c r="D14" s="227"/>
      <c r="E14" s="227"/>
      <c r="F14" s="228"/>
      <c r="G14" s="130">
        <f>G13</f>
        <v>0</v>
      </c>
    </row>
  </sheetData>
  <sheetProtection algorithmName="SHA-512" hashValue="fkLOcTBmy+pB+F45r55HLKGBubAuMWEhaRbasmOvanRRsXZUORKqxHY5/nIQkBB7ad6c7WX5oekhf9szpbKy7A==" saltValue="CfHZB3tmiXlNxrbHQpZ7KA==" spinCount="100000" sheet="1" objects="1" scenarios="1"/>
  <mergeCells count="3">
    <mergeCell ref="A14:F14"/>
    <mergeCell ref="A1:G1"/>
    <mergeCell ref="B13:F13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Výkaz výměr</vt:lpstr>
      <vt:lpstr>I. časová etapa</vt:lpstr>
      <vt:lpstr>II. časová etapa</vt:lpstr>
      <vt:lpstr>Vyhrazená změna </vt:lpstr>
    </vt:vector>
  </TitlesOfParts>
  <Company>Povodí Labe,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Ing. Lukáš Drahozal</cp:lastModifiedBy>
  <cp:lastPrinted>2024-02-15T12:41:02Z</cp:lastPrinted>
  <dcterms:created xsi:type="dcterms:W3CDTF">2021-04-20T08:19:54Z</dcterms:created>
  <dcterms:modified xsi:type="dcterms:W3CDTF">2025-06-17T07:08:52Z</dcterms:modified>
</cp:coreProperties>
</file>