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0 - SO 00 - VRN - vedlej..." sheetId="2" r:id="rId2"/>
    <sheet name="01 - SO 01 Bystřička - Ma..." sheetId="3" r:id="rId3"/>
    <sheet name="02.1 - SO 02.1 Bystřička ..." sheetId="4" r:id="rId4"/>
    <sheet name="02.2 - SO 02.2 Bystřička ...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'00 - SO 00 - VRN - vedlej...'!$C$116:$K$163</definedName>
    <definedName name="_xlnm.Print_Area" localSheetId="1">'00 - SO 00 - VRN - vedlej...'!$C$4:$J$39,'00 - SO 00 - VRN - vedlej...'!$C$50:$J$76,'00 - SO 00 - VRN - vedlej...'!$C$82:$J$98,'00 - SO 00 - VRN - vedlej...'!$C$104:$J$163</definedName>
    <definedName name="_xlnm.Print_Titles" localSheetId="1">'00 - SO 00 - VRN - vedlej...'!$116:$116</definedName>
    <definedName name="_xlnm._FilterDatabase" localSheetId="2" hidden="1">'01 - SO 01 Bystřička - Ma...'!$C$118:$K$177</definedName>
    <definedName name="_xlnm.Print_Area" localSheetId="2">'01 - SO 01 Bystřička - Ma...'!$C$4:$J$39,'01 - SO 01 Bystřička - Ma...'!$C$50:$J$76,'01 - SO 01 Bystřička - Ma...'!$C$82:$J$100,'01 - SO 01 Bystřička - Ma...'!$C$106:$J$177</definedName>
    <definedName name="_xlnm.Print_Titles" localSheetId="2">'01 - SO 01 Bystřička - Ma...'!$118:$118</definedName>
    <definedName name="_xlnm._FilterDatabase" localSheetId="3" hidden="1">'02.1 - SO 02.1 Bystřička ...'!$C$122:$K$244</definedName>
    <definedName name="_xlnm.Print_Area" localSheetId="3">'02.1 - SO 02.1 Bystřička ...'!$C$4:$J$39,'02.1 - SO 02.1 Bystřička ...'!$C$50:$J$76,'02.1 - SO 02.1 Bystřička ...'!$C$82:$J$104,'02.1 - SO 02.1 Bystřička ...'!$C$110:$J$244</definedName>
    <definedName name="_xlnm.Print_Titles" localSheetId="3">'02.1 - SO 02.1 Bystřička ...'!$122:$122</definedName>
    <definedName name="_xlnm._FilterDatabase" localSheetId="4" hidden="1">'02.2 - SO 02.2 Bystřička ...'!$C$121:$K$231</definedName>
    <definedName name="_xlnm.Print_Area" localSheetId="4">'02.2 - SO 02.2 Bystřička ...'!$C$4:$J$39,'02.2 - SO 02.2 Bystřička ...'!$C$50:$J$76,'02.2 - SO 02.2 Bystřička ...'!$C$82:$J$103,'02.2 - SO 02.2 Bystřička ...'!$C$109:$J$231</definedName>
    <definedName name="_xlnm.Print_Titles" localSheetId="4">'02.2 - SO 02.2 Bystřička ...'!$121:$121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229"/>
  <c r="BH229"/>
  <c r="BG229"/>
  <c r="BF229"/>
  <c r="T229"/>
  <c r="T228"/>
  <c r="R229"/>
  <c r="R228"/>
  <c r="P229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7"/>
  <c r="BH217"/>
  <c r="BG217"/>
  <c r="BF217"/>
  <c r="T217"/>
  <c r="R217"/>
  <c r="P217"/>
  <c r="BI215"/>
  <c r="BH215"/>
  <c r="BG215"/>
  <c r="BF215"/>
  <c r="T215"/>
  <c r="R215"/>
  <c r="P215"/>
  <c r="BI207"/>
  <c r="BH207"/>
  <c r="BG207"/>
  <c r="BF207"/>
  <c r="T207"/>
  <c r="T206"/>
  <c r="R207"/>
  <c r="R206"/>
  <c r="P207"/>
  <c r="P206"/>
  <c r="BI201"/>
  <c r="BH201"/>
  <c r="BG201"/>
  <c r="BF201"/>
  <c r="T201"/>
  <c r="R201"/>
  <c r="P201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59"/>
  <c r="BH159"/>
  <c r="BG159"/>
  <c r="BF159"/>
  <c r="T159"/>
  <c r="R159"/>
  <c r="P159"/>
  <c r="BI155"/>
  <c r="BH155"/>
  <c r="BG155"/>
  <c r="BF155"/>
  <c r="T155"/>
  <c r="R155"/>
  <c r="P155"/>
  <c r="BI150"/>
  <c r="BH150"/>
  <c r="BG150"/>
  <c r="BF150"/>
  <c r="T150"/>
  <c r="R150"/>
  <c r="P150"/>
  <c r="BI145"/>
  <c r="BH145"/>
  <c r="BG145"/>
  <c r="BF145"/>
  <c r="T145"/>
  <c r="R145"/>
  <c r="P145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118"/>
  <c r="J20"/>
  <c r="J18"/>
  <c r="E18"/>
  <c r="F92"/>
  <c r="J17"/>
  <c r="J15"/>
  <c r="E15"/>
  <c r="F91"/>
  <c r="J14"/>
  <c r="J12"/>
  <c r="J116"/>
  <c r="E7"/>
  <c r="E112"/>
  <c i="4" r="J37"/>
  <c r="J36"/>
  <c i="1" r="AY97"/>
  <c i="4" r="J35"/>
  <c i="1" r="AX97"/>
  <c i="4" r="BI242"/>
  <c r="BH242"/>
  <c r="BG242"/>
  <c r="BF242"/>
  <c r="T242"/>
  <c r="T241"/>
  <c r="R242"/>
  <c r="R241"/>
  <c r="P242"/>
  <c r="P241"/>
  <c r="BI239"/>
  <c r="BH239"/>
  <c r="BG239"/>
  <c r="BF239"/>
  <c r="T239"/>
  <c r="T238"/>
  <c r="R239"/>
  <c r="R238"/>
  <c r="P239"/>
  <c r="P238"/>
  <c r="BI236"/>
  <c r="BH236"/>
  <c r="BG236"/>
  <c r="BF236"/>
  <c r="T236"/>
  <c r="R236"/>
  <c r="P236"/>
  <c r="BI232"/>
  <c r="BH232"/>
  <c r="BG232"/>
  <c r="BF232"/>
  <c r="T232"/>
  <c r="R232"/>
  <c r="P232"/>
  <c r="BI230"/>
  <c r="BH230"/>
  <c r="BG230"/>
  <c r="BF230"/>
  <c r="T230"/>
  <c r="R230"/>
  <c r="P230"/>
  <c r="BI224"/>
  <c r="BH224"/>
  <c r="BG224"/>
  <c r="BF224"/>
  <c r="T224"/>
  <c r="R224"/>
  <c r="P224"/>
  <c r="BI220"/>
  <c r="BH220"/>
  <c r="BG220"/>
  <c r="BF220"/>
  <c r="T220"/>
  <c r="R220"/>
  <c r="P220"/>
  <c r="BI216"/>
  <c r="BH216"/>
  <c r="BG216"/>
  <c r="BF216"/>
  <c r="T216"/>
  <c r="R216"/>
  <c r="P216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5"/>
  <c r="BH195"/>
  <c r="BG195"/>
  <c r="BF195"/>
  <c r="T195"/>
  <c r="R195"/>
  <c r="P195"/>
  <c r="BI189"/>
  <c r="BH189"/>
  <c r="BG189"/>
  <c r="BF189"/>
  <c r="T189"/>
  <c r="R189"/>
  <c r="P189"/>
  <c r="BI185"/>
  <c r="BH185"/>
  <c r="BG185"/>
  <c r="BF185"/>
  <c r="T185"/>
  <c r="R185"/>
  <c r="P185"/>
  <c r="BI180"/>
  <c r="BH180"/>
  <c r="BG180"/>
  <c r="BF180"/>
  <c r="T180"/>
  <c r="R180"/>
  <c r="P180"/>
  <c r="BI177"/>
  <c r="BH177"/>
  <c r="BG177"/>
  <c r="BF177"/>
  <c r="T177"/>
  <c r="R177"/>
  <c r="P177"/>
  <c r="BI173"/>
  <c r="BH173"/>
  <c r="BG173"/>
  <c r="BF173"/>
  <c r="T173"/>
  <c r="R173"/>
  <c r="P173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7"/>
  <c r="BH137"/>
  <c r="BG137"/>
  <c r="BF137"/>
  <c r="T137"/>
  <c r="R137"/>
  <c r="P137"/>
  <c r="BI133"/>
  <c r="BH133"/>
  <c r="BG133"/>
  <c r="BF133"/>
  <c r="T133"/>
  <c r="R133"/>
  <c r="P133"/>
  <c r="BI129"/>
  <c r="BH129"/>
  <c r="BG129"/>
  <c r="BF129"/>
  <c r="T129"/>
  <c r="R129"/>
  <c r="P129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119"/>
  <c r="J20"/>
  <c r="J18"/>
  <c r="E18"/>
  <c r="F92"/>
  <c r="J17"/>
  <c r="J15"/>
  <c r="E15"/>
  <c r="F119"/>
  <c r="J14"/>
  <c r="J12"/>
  <c r="J117"/>
  <c r="E7"/>
  <c r="E113"/>
  <c i="3" r="J37"/>
  <c r="J36"/>
  <c i="1" r="AY96"/>
  <c i="3" r="J35"/>
  <c i="1" r="AX96"/>
  <c i="3" r="BI175"/>
  <c r="BH175"/>
  <c r="BG175"/>
  <c r="BF175"/>
  <c r="T175"/>
  <c r="T174"/>
  <c r="R175"/>
  <c r="R174"/>
  <c r="P175"/>
  <c r="P174"/>
  <c r="BI169"/>
  <c r="BH169"/>
  <c r="BG169"/>
  <c r="BF169"/>
  <c r="T169"/>
  <c r="R169"/>
  <c r="P169"/>
  <c r="BI165"/>
  <c r="BH165"/>
  <c r="BG165"/>
  <c r="BF165"/>
  <c r="T165"/>
  <c r="R165"/>
  <c r="P165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2"/>
  <c r="BH142"/>
  <c r="BG142"/>
  <c r="BF142"/>
  <c r="T142"/>
  <c r="R142"/>
  <c r="P142"/>
  <c r="BI138"/>
  <c r="BH138"/>
  <c r="BG138"/>
  <c r="BF138"/>
  <c r="T138"/>
  <c r="R138"/>
  <c r="P138"/>
  <c r="BI134"/>
  <c r="BH134"/>
  <c r="BG134"/>
  <c r="BF134"/>
  <c r="T134"/>
  <c r="R134"/>
  <c r="P134"/>
  <c r="BI130"/>
  <c r="BH130"/>
  <c r="BG130"/>
  <c r="BF130"/>
  <c r="T130"/>
  <c r="R130"/>
  <c r="P130"/>
  <c r="BI125"/>
  <c r="BH125"/>
  <c r="BG125"/>
  <c r="BF125"/>
  <c r="T125"/>
  <c r="R125"/>
  <c r="P125"/>
  <c r="BI122"/>
  <c r="BH122"/>
  <c r="BG122"/>
  <c r="BF122"/>
  <c r="T122"/>
  <c r="R122"/>
  <c r="P122"/>
  <c r="F113"/>
  <c r="E111"/>
  <c r="F89"/>
  <c r="E87"/>
  <c r="J24"/>
  <c r="E24"/>
  <c r="J116"/>
  <c r="J23"/>
  <c r="J21"/>
  <c r="E21"/>
  <c r="J115"/>
  <c r="J20"/>
  <c r="J18"/>
  <c r="E18"/>
  <c r="F92"/>
  <c r="J17"/>
  <c r="J15"/>
  <c r="E15"/>
  <c r="F91"/>
  <c r="J14"/>
  <c r="J12"/>
  <c r="J113"/>
  <c r="E7"/>
  <c r="E85"/>
  <c i="2" r="J37"/>
  <c r="J36"/>
  <c i="1" r="AY95"/>
  <c i="2" r="J35"/>
  <c i="1" r="AX95"/>
  <c i="2" r="BI161"/>
  <c r="BH161"/>
  <c r="BG161"/>
  <c r="BF161"/>
  <c r="T161"/>
  <c r="R161"/>
  <c r="P161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92"/>
  <c r="J17"/>
  <c r="J15"/>
  <c r="E15"/>
  <c r="F91"/>
  <c r="J14"/>
  <c r="J12"/>
  <c r="J111"/>
  <c r="E7"/>
  <c r="E107"/>
  <c i="1" r="L90"/>
  <c r="AM90"/>
  <c r="AM89"/>
  <c r="L89"/>
  <c r="AM87"/>
  <c r="L87"/>
  <c r="L85"/>
  <c r="L84"/>
  <c i="2" r="BK159"/>
  <c r="BK156"/>
  <c r="BK150"/>
  <c r="BK145"/>
  <c r="BK139"/>
  <c r="BK133"/>
  <c r="BK128"/>
  <c r="J122"/>
  <c r="BK161"/>
  <c r="J156"/>
  <c r="J150"/>
  <c r="J145"/>
  <c r="J139"/>
  <c r="J133"/>
  <c r="J128"/>
  <c r="BK122"/>
  <c i="1" r="AS94"/>
  <c i="3" r="BK156"/>
  <c r="BK148"/>
  <c r="J138"/>
  <c r="J130"/>
  <c r="BK122"/>
  <c r="BK165"/>
  <c r="J156"/>
  <c r="J148"/>
  <c r="BK138"/>
  <c r="J134"/>
  <c r="J125"/>
  <c i="4" r="J239"/>
  <c r="BK232"/>
  <c r="J224"/>
  <c r="J216"/>
  <c r="BK209"/>
  <c r="J205"/>
  <c r="J195"/>
  <c r="BK185"/>
  <c r="J177"/>
  <c r="BK169"/>
  <c r="J160"/>
  <c r="BK154"/>
  <c r="BK129"/>
  <c r="BK242"/>
  <c r="J236"/>
  <c r="BK230"/>
  <c r="BK224"/>
  <c r="BK216"/>
  <c r="J207"/>
  <c r="BK201"/>
  <c r="BK189"/>
  <c r="J180"/>
  <c r="BK177"/>
  <c r="J169"/>
  <c r="BK160"/>
  <c r="BK150"/>
  <c r="BK146"/>
  <c r="J142"/>
  <c r="J133"/>
  <c r="J129"/>
  <c i="5" r="BK226"/>
  <c r="J217"/>
  <c r="BK207"/>
  <c r="J197"/>
  <c r="J189"/>
  <c r="BK185"/>
  <c r="BK177"/>
  <c r="BK169"/>
  <c r="J155"/>
  <c r="BK150"/>
  <c r="J140"/>
  <c r="J132"/>
  <c r="BK125"/>
  <c r="BK229"/>
  <c r="BK224"/>
  <c r="BK217"/>
  <c r="J207"/>
  <c r="BK197"/>
  <c r="BK189"/>
  <c r="J181"/>
  <c r="BK173"/>
  <c r="BK165"/>
  <c r="BK155"/>
  <c r="J145"/>
  <c r="BK140"/>
  <c r="BK132"/>
  <c r="J125"/>
  <c i="2" r="J161"/>
  <c r="BK153"/>
  <c r="BK148"/>
  <c r="J142"/>
  <c r="J136"/>
  <c r="BK131"/>
  <c r="J125"/>
  <c r="BK119"/>
  <c r="J159"/>
  <c r="J153"/>
  <c r="J148"/>
  <c r="BK142"/>
  <c r="BK136"/>
  <c r="J131"/>
  <c r="BK125"/>
  <c r="J119"/>
  <c i="3" r="J175"/>
  <c r="J169"/>
  <c r="J165"/>
  <c r="J160"/>
  <c r="BK152"/>
  <c r="J142"/>
  <c r="BK134"/>
  <c r="BK125"/>
  <c r="BK175"/>
  <c r="BK169"/>
  <c r="BK160"/>
  <c r="J152"/>
  <c r="BK142"/>
  <c r="BK130"/>
  <c r="J122"/>
  <c i="4" r="J242"/>
  <c r="BK236"/>
  <c r="J230"/>
  <c r="J220"/>
  <c r="J211"/>
  <c r="BK207"/>
  <c r="J201"/>
  <c r="J189"/>
  <c r="BK180"/>
  <c r="J173"/>
  <c r="J165"/>
  <c r="BK156"/>
  <c r="BK142"/>
  <c r="BK137"/>
  <c r="BK133"/>
  <c r="BK126"/>
  <c r="BK239"/>
  <c r="J232"/>
  <c r="BK220"/>
  <c r="BK211"/>
  <c r="J209"/>
  <c r="BK205"/>
  <c r="BK195"/>
  <c r="J185"/>
  <c r="BK173"/>
  <c r="BK165"/>
  <c r="J156"/>
  <c r="J154"/>
  <c r="J150"/>
  <c r="J146"/>
  <c r="J137"/>
  <c r="J126"/>
  <c i="5" r="J229"/>
  <c r="J224"/>
  <c r="J221"/>
  <c r="BK215"/>
  <c r="BK201"/>
  <c r="BK194"/>
  <c r="BK181"/>
  <c r="J173"/>
  <c r="J165"/>
  <c r="BK159"/>
  <c r="BK145"/>
  <c r="J136"/>
  <c r="BK128"/>
  <c r="J226"/>
  <c r="BK221"/>
  <c r="J215"/>
  <c r="J201"/>
  <c r="J194"/>
  <c r="J185"/>
  <c r="J177"/>
  <c r="J169"/>
  <c r="J159"/>
  <c r="J150"/>
  <c r="BK136"/>
  <c r="J128"/>
  <c i="2" l="1" r="BK118"/>
  <c r="BK117"/>
  <c r="J117"/>
  <c r="T118"/>
  <c r="T117"/>
  <c i="3" r="P121"/>
  <c r="P120"/>
  <c r="P119"/>
  <c i="1" r="AU96"/>
  <c i="3" r="T121"/>
  <c r="T120"/>
  <c r="T119"/>
  <c i="4" r="P125"/>
  <c r="T125"/>
  <c r="P184"/>
  <c r="T184"/>
  <c r="P200"/>
  <c r="T200"/>
  <c r="P229"/>
  <c r="T229"/>
  <c i="5" r="P124"/>
  <c r="T124"/>
  <c r="BK214"/>
  <c r="J214"/>
  <c r="J100"/>
  <c r="T214"/>
  <c i="2" r="P118"/>
  <c r="P117"/>
  <c i="1" r="AU95"/>
  <c i="2" r="R118"/>
  <c r="R117"/>
  <c i="3" r="BK121"/>
  <c r="J121"/>
  <c r="J98"/>
  <c r="R121"/>
  <c r="R120"/>
  <c r="R119"/>
  <c i="4" r="BK125"/>
  <c r="J125"/>
  <c r="J98"/>
  <c r="R125"/>
  <c r="BK184"/>
  <c r="J184"/>
  <c r="J99"/>
  <c r="R184"/>
  <c r="BK200"/>
  <c r="J200"/>
  <c r="J100"/>
  <c r="R200"/>
  <c r="BK229"/>
  <c r="J229"/>
  <c r="J101"/>
  <c r="R229"/>
  <c i="5" r="BK124"/>
  <c r="J124"/>
  <c r="J98"/>
  <c r="R124"/>
  <c r="P214"/>
  <c r="R214"/>
  <c r="BK223"/>
  <c r="J223"/>
  <c r="J101"/>
  <c r="P223"/>
  <c r="R223"/>
  <c r="T223"/>
  <c i="3" r="BK174"/>
  <c r="J174"/>
  <c r="J99"/>
  <c i="4" r="BK238"/>
  <c r="J238"/>
  <c r="J102"/>
  <c r="BK241"/>
  <c r="J241"/>
  <c r="J103"/>
  <c i="5" r="BK206"/>
  <c r="J206"/>
  <c r="J99"/>
  <c r="BK228"/>
  <c r="J228"/>
  <c r="J102"/>
  <c r="E85"/>
  <c r="J89"/>
  <c r="J91"/>
  <c r="J92"/>
  <c r="F118"/>
  <c r="F119"/>
  <c r="BE128"/>
  <c r="BE136"/>
  <c r="BE145"/>
  <c r="BE150"/>
  <c r="BE159"/>
  <c r="BE177"/>
  <c r="BE189"/>
  <c r="BE201"/>
  <c r="BE217"/>
  <c r="BE229"/>
  <c r="BE125"/>
  <c r="BE132"/>
  <c r="BE140"/>
  <c r="BE155"/>
  <c r="BE165"/>
  <c r="BE169"/>
  <c r="BE173"/>
  <c r="BE181"/>
  <c r="BE185"/>
  <c r="BE194"/>
  <c r="BE197"/>
  <c r="BE207"/>
  <c r="BE215"/>
  <c r="BE221"/>
  <c r="BE224"/>
  <c r="BE226"/>
  <c i="4" r="E85"/>
  <c r="F91"/>
  <c r="J92"/>
  <c r="F120"/>
  <c r="BE126"/>
  <c r="BE137"/>
  <c r="BE150"/>
  <c r="BE156"/>
  <c r="BE165"/>
  <c r="BE173"/>
  <c r="BE177"/>
  <c r="BE180"/>
  <c r="BE185"/>
  <c r="BE195"/>
  <c r="BE201"/>
  <c r="BE209"/>
  <c r="BE211"/>
  <c r="BE216"/>
  <c r="BE220"/>
  <c r="BE224"/>
  <c r="BE230"/>
  <c r="J89"/>
  <c r="J91"/>
  <c r="BE129"/>
  <c r="BE133"/>
  <c r="BE142"/>
  <c r="BE146"/>
  <c r="BE154"/>
  <c r="BE160"/>
  <c r="BE169"/>
  <c r="BE189"/>
  <c r="BE205"/>
  <c r="BE207"/>
  <c r="BE232"/>
  <c r="BE236"/>
  <c r="BE239"/>
  <c r="BE242"/>
  <c i="2" r="J96"/>
  <c r="J118"/>
  <c r="J97"/>
  <c i="3" r="J89"/>
  <c r="J91"/>
  <c r="E109"/>
  <c r="F115"/>
  <c r="F116"/>
  <c r="BE125"/>
  <c r="BE130"/>
  <c r="BE142"/>
  <c r="BE156"/>
  <c r="BE165"/>
  <c r="BE169"/>
  <c r="BE175"/>
  <c r="J92"/>
  <c r="BE122"/>
  <c r="BE134"/>
  <c r="BE138"/>
  <c r="BE148"/>
  <c r="BE152"/>
  <c r="BE160"/>
  <c i="2" r="E85"/>
  <c r="J89"/>
  <c r="J91"/>
  <c r="J92"/>
  <c r="F113"/>
  <c r="F114"/>
  <c r="BE119"/>
  <c r="BE133"/>
  <c r="BE136"/>
  <c r="BE139"/>
  <c r="BE148"/>
  <c r="BE153"/>
  <c r="BE159"/>
  <c r="BE122"/>
  <c r="BE125"/>
  <c r="BE128"/>
  <c r="BE131"/>
  <c r="BE142"/>
  <c r="BE145"/>
  <c r="BE150"/>
  <c r="BE156"/>
  <c r="BE161"/>
  <c r="J30"/>
  <c r="J34"/>
  <c i="1" r="AW95"/>
  <c i="2" r="F35"/>
  <c i="1" r="BB95"/>
  <c i="3" r="J34"/>
  <c i="1" r="AW96"/>
  <c i="3" r="F36"/>
  <c i="1" r="BC96"/>
  <c i="4" r="F34"/>
  <c i="1" r="BA97"/>
  <c i="4" r="F35"/>
  <c i="1" r="BB97"/>
  <c i="5" r="F35"/>
  <c i="1" r="BB98"/>
  <c i="5" r="F34"/>
  <c i="1" r="BA98"/>
  <c i="5" r="F37"/>
  <c i="1" r="BD98"/>
  <c i="2" r="F34"/>
  <c i="1" r="BA95"/>
  <c i="2" r="F36"/>
  <c i="1" r="BC95"/>
  <c i="2" r="F37"/>
  <c i="1" r="BD95"/>
  <c i="3" r="F35"/>
  <c i="1" r="BB96"/>
  <c i="3" r="F34"/>
  <c i="1" r="BA96"/>
  <c i="3" r="F37"/>
  <c i="1" r="BD96"/>
  <c i="4" r="F36"/>
  <c i="1" r="BC97"/>
  <c i="4" r="J34"/>
  <c i="1" r="AW97"/>
  <c i="4" r="F37"/>
  <c i="1" r="BD97"/>
  <c i="5" r="J34"/>
  <c i="1" r="AW98"/>
  <c i="5" r="F36"/>
  <c i="1" r="BC98"/>
  <c i="5" l="1" r="P123"/>
  <c r="P122"/>
  <c i="1" r="AU98"/>
  <c i="4" r="T124"/>
  <c r="T123"/>
  <c i="5" r="R123"/>
  <c r="R122"/>
  <c i="4" r="R124"/>
  <c r="R123"/>
  <c i="5" r="T123"/>
  <c r="T122"/>
  <c i="4" r="P124"/>
  <c r="P123"/>
  <c i="1" r="AU97"/>
  <c r="AG95"/>
  <c i="3" r="BK120"/>
  <c r="J120"/>
  <c r="J97"/>
  <c i="5" r="BK123"/>
  <c r="J123"/>
  <c r="J97"/>
  <c i="4" r="BK124"/>
  <c r="J124"/>
  <c r="J97"/>
  <c i="2" r="J33"/>
  <c i="1" r="AV95"/>
  <c r="AT95"/>
  <c r="AN95"/>
  <c i="3" r="F33"/>
  <c i="1" r="AZ96"/>
  <c i="4" r="F33"/>
  <c i="1" r="AZ97"/>
  <c r="BD94"/>
  <c r="W33"/>
  <c i="5" r="F33"/>
  <c i="1" r="AZ98"/>
  <c r="BB94"/>
  <c r="AX94"/>
  <c r="BC94"/>
  <c r="W32"/>
  <c i="2" r="F33"/>
  <c i="1" r="AZ95"/>
  <c i="3" r="J33"/>
  <c i="1" r="AV96"/>
  <c r="AT96"/>
  <c i="4" r="J33"/>
  <c i="1" r="AV97"/>
  <c r="AT97"/>
  <c i="5" r="J33"/>
  <c i="1" r="AV98"/>
  <c r="AT98"/>
  <c r="BA94"/>
  <c r="W30"/>
  <c i="4" l="1" r="BK123"/>
  <c r="J123"/>
  <c i="5" r="BK122"/>
  <c r="J122"/>
  <c r="J96"/>
  <c i="3" r="BK119"/>
  <c r="J119"/>
  <c i="2" r="J39"/>
  <c i="1" r="AU94"/>
  <c i="4" r="J30"/>
  <c i="1" r="AG97"/>
  <c i="3" r="J30"/>
  <c i="1" r="AG96"/>
  <c r="AY94"/>
  <c r="AZ94"/>
  <c r="W29"/>
  <c r="AW94"/>
  <c r="AK30"/>
  <c r="W31"/>
  <c i="4" l="1" r="J39"/>
  <c i="3" r="J39"/>
  <c i="4" r="J96"/>
  <c i="3" r="J96"/>
  <c i="1" r="AN96"/>
  <c r="AN97"/>
  <c i="5" r="J30"/>
  <c i="1" r="AG98"/>
  <c r="AG94"/>
  <c r="AK26"/>
  <c r="AV94"/>
  <c r="AK29"/>
  <c r="AK35"/>
  <c i="5" l="1" r="J39"/>
  <c i="1" r="AN98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<sst xmlns="http://schemas.openxmlformats.org/spreadsheetml/2006/main">
  <si>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</si>
  <si>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</si>
  <si>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</si>
  <si>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</si>
  <si>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</si>
  <si>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{798a67ab-2031-4575-b5c5-5700a8974e45}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</si>
  <si>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</si>
  <si>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</si>
  <si>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</si>
  <si>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</si>
  <si>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</si>
  <si>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</si>
  <si>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</si>
  <si>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</si>
  <si>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222174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</si>
  <si>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</si>
  <si>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</si>
  <si>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Bystřička - Valašská Bystřice, Malá Bystřice, ř.km 7,729 - 7,829, 17,450 - 17,470</t>
  </si>
  <si>
    <t>KSO:</t>
  </si>
  <si>
    <t>CC-CZ:</t>
  </si>
  <si>
    <t>Místo:</t>
  </si>
  <si>
    <t>k.ú. Malá Bystřice, k.ú. Valašská Bystřice</t>
  </si>
  <si>
    <t>Datum:</t>
  </si>
  <si>
    <t>31. 7. 2025</t>
  </si>
  <si>
    <t>Zadavatel:</t>
  </si>
  <si>
    <t>IČ:</t>
  </si>
  <si>
    <t>70890013</t>
  </si>
  <si>
    <t>Povodí Moravy, s.p.</t>
  </si>
  <si>
    <t>DIČ:</t>
  </si>
  <si>
    <t>CZ70890013</t>
  </si>
  <si>
    <t>Uchazeč:</t>
  </si>
  <si>
    <t>Vyplň údaj</t>
  </si>
  <si>
    <t>Projektant:</t>
  </si>
  <si>
    <t>04373863</t>
  </si>
  <si>
    <t>Ing. Vít Pučálek</t>
  </si>
  <si>
    <t>CZ8208233528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</si>
  <si>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</si>
  <si>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</si>
  <si>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</si>
  <si>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</si>
  <si>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</si>
  <si>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</si>
  <si>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</si>
  <si>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</si>
  <si>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</si>
  <si>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</si>
  <si>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</si>
  <si>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</si>
  <si>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</si>
  <si>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</si>
  <si>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</si>
  <si>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</si>
  <si>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</si>
  <si>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</si>
  <si>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</si>
  <si>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</si>
  <si>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</si>
  <si>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</si>
  <si>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</si>
  <si>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</si>
  <si>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</si>
  <si>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</si>
  <si>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</si>
  <si>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</si>
  <si>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</si>
  <si>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</si>
  <si>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</si>
  <si>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</si>
  <si>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</si>
  <si>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</si>
  <si>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</si>
  <si>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</si>
  <si>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</si>
  <si>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</si>
  <si>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</si>
  <si>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</si>
  <si>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</si>
  <si>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</si>
  <si>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</si>
  <si>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</si>
  <si>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</si>
  <si>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</si>
  <si>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</si>
  <si>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</si>
  <si>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</si>
  <si>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</t>
  </si>
  <si>
    <t>SO 00 - VRN - vedlej...</t>
  </si>
  <si>
    <t>STA</t>
  </si>
  <si>
    <t>1</t>
  </si>
  <si>
    <t>{0f9a419d-832c-4cb5-ad90-34c9611f5639}</t>
  </si>
  <si>
    <t>2</t>
  </si>
  <si>
    <t>01</t>
  </si>
  <si>
    <t>SO 01 Bystřička - Ma...</t>
  </si>
  <si>
    <t>{0d778ace-091f-4adc-b044-b00aa69ffee3}</t>
  </si>
  <si>
    <t>02.1</t>
  </si>
  <si>
    <t>SO 02.1 Bystřička ...</t>
  </si>
  <si>
    <t>{65bf91c3-0e6e-4697-b49e-c6bc2537402c}</t>
  </si>
  <si>
    <t>02.2</t>
  </si>
  <si>
    <t>SO 02.2 Bystřička ...</t>
  </si>
  <si>
    <t>{4aef0ef7-04f1-4d98-b5ad-e1515a0c837f}</t>
  </si>
  <si>
    <t>KRYCÍ LIST SOUPISU PRACÍ</t>
  </si>
  <si>
    <t>Objekt:</t>
  </si>
  <si>
    <t>00 - SO 00 - VRN - vedlej...</t>
  </si>
  <si>
    <t>REKAPITULACE ČLENĚNÍ SOUPISU PRACÍ</t>
  </si>
  <si>
    <t>Kód dílu - Popis</t>
  </si>
  <si>
    <t>Cena celkem [CZK]</t>
  </si>
  <si>
    <t>Náklady ze soupisu prací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</si>
  <si>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</si>
  <si>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</si>
  <si>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</si>
  <si>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</si>
  <si>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</si>
  <si>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</si>
  <si>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</si>
  <si>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</si>
  <si>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</si>
  <si>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</si>
  <si>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</si>
  <si>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</si>
  <si>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</si>
  <si>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</si>
  <si>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</si>
  <si>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</si>
  <si>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Vedlejší rozpočtové náklady</t>
  </si>
  <si>
    <t>5</t>
  </si>
  <si>
    <t>ROZPOCET</t>
  </si>
  <si>
    <t>K</t>
  </si>
  <si>
    <t>R01</t>
  </si>
  <si>
    <t>Vytyčení stavby</t>
  </si>
  <si>
    <t>soubor</t>
  </si>
  <si>
    <t>4</t>
  </si>
  <si>
    <t>PP</t>
  </si>
  <si>
    <t>P</t>
  </si>
  <si>
    <t xml:space="preserve">Poznámka k položce:_x000d_
Poznámka k položce: - případně pozemků nebo provedení jiných geodetických prací odborně způsobilou osobou v oboru zeměměřičství v rámci navržených objektů, konstrukcí a oprav v rámci stavby budou vytýčeny (umístění) všechny navrhované a opravované  objekty. Dále budou vytýčeny hranice dotčených pozemků. - vytýčení bude provedeno geodetickou firmou na základě předané digitální formy situace stavby v JTSK a BPV. - detailní vytýčení jednotlivých prvků stavebních objektů bude provedeno na základě předané projektové dokumentace k provádění stavby (rozměry prvků, výškové osazení).</t>
  </si>
  <si>
    <t>R02</t>
  </si>
  <si>
    <t>Zajištění a zabezpečení zařízení staveniště</t>
  </si>
  <si>
    <t>Poznámka k položce:_x000d_
Poznámka k položce: - zřízení, provoz a likvidace zařízení staveniště, včetně případných přípojek, přístupů, deponií apod. - zajištění umístění štítku o povolení stavby</t>
  </si>
  <si>
    <t>3</t>
  </si>
  <si>
    <t>R05</t>
  </si>
  <si>
    <t>Protokolární předání stavbou dotčených pozemků</t>
  </si>
  <si>
    <t>6</t>
  </si>
  <si>
    <t>Poznámka k položce:_x000d_
Poznámka k položce: - včetně komunikací, uvedených do původního stavu, zpět jejich vlastníkům - uvedení stavbou dotčených pozemků do původního stavu a jejich protokolární předání vlastníkům</t>
  </si>
  <si>
    <t>R06</t>
  </si>
  <si>
    <t>Zpracování a předání dokumentace skutečného provedení</t>
  </si>
  <si>
    <t>8</t>
  </si>
  <si>
    <t xml:space="preserve">Poznámka k položce:_x000d_
Poznámka k položce: - skutečného provedení stavby (2 paré + 1 v elektronické formě) objednateli a zaměření skutečného provedení stavby  - geodetická část dokumentace (2 paré + 1 v elektronické formě) v rozsahu odpovídajícím příslušným právním předpisům - včetně zápisu do digitalní technické mapy KÚ  - pořízení fotodokumentace stavby</t>
  </si>
  <si>
    <t>R07</t>
  </si>
  <si>
    <t>Zajištění všech nezbytných průzkumů nutných pro řádné provádění a dokončení díla</t>
  </si>
  <si>
    <t>10</t>
  </si>
  <si>
    <t>7</t>
  </si>
  <si>
    <t>R10</t>
  </si>
  <si>
    <t>Záchranný transfer živočichů včetně odlovu ryb</t>
  </si>
  <si>
    <t>Záchranný transfer živočichů</t>
  </si>
  <si>
    <t>Poznámka k položce:_x000d_
Poznámka k položce: - viz vydané rozhodnutí CHKO Beskydy</t>
  </si>
  <si>
    <t>9</t>
  </si>
  <si>
    <t>R13</t>
  </si>
  <si>
    <t>Vytyčení inženýrských sítí</t>
  </si>
  <si>
    <t>14</t>
  </si>
  <si>
    <t>Poznámka k položce:_x000d_
Poznámka k položce: - vytýčení, zajištění, předání stávajícího vedení včetně veškerých předávacíh protokolů</t>
  </si>
  <si>
    <t>R15</t>
  </si>
  <si>
    <t>Dočasná dopravní opatření</t>
  </si>
  <si>
    <t>16</t>
  </si>
  <si>
    <t>Poznámka k položce:_x000d_
Poznámka k položce: - náklady na vyhotovení návrhu dočasného dopravního značení, jeho projednání s dotčenými orgány a organizacemi vč. zajištění rozhodnutí o zvláštním užívání komunikace, dodání dopravních značek a světelné signalizace, jejich rozmístění a přemísťování a jejich údržba v průběhu výstavby včetně následného odstranění po ukončení stavebních prací. - v rozsahu nezbytném pro řádné a bezpečné provádění prací na stavbě</t>
  </si>
  <si>
    <t>11</t>
  </si>
  <si>
    <t>R16</t>
  </si>
  <si>
    <t>Zajištění plnění povinností dle zák. č. 309/2006 Sb.</t>
  </si>
  <si>
    <t>18</t>
  </si>
  <si>
    <t>Poznámka k položce:_x000d_
Poznámka k položce: - včetně aktualizace plánu BOZP - především opatření vyplívající z plánu BOZP, havarijního a povodňového plánu</t>
  </si>
  <si>
    <t>R17</t>
  </si>
  <si>
    <t>Aktualizace a schválení havarijního a povodňového plánu pro celou stavbu</t>
  </si>
  <si>
    <t>20</t>
  </si>
  <si>
    <t>Poznámka k položce:_x000d_
Poznámka k položce: - včetně zajištění provádění opatření vyplívajících z tohoto plánu</t>
  </si>
  <si>
    <t>13</t>
  </si>
  <si>
    <t>R18</t>
  </si>
  <si>
    <t>Kompletní pasportizace okolních pozemků, komunikací a budov před zahájením stavby</t>
  </si>
  <si>
    <t>22</t>
  </si>
  <si>
    <t>R21</t>
  </si>
  <si>
    <t>Zajištění biologického dozoru při výstavbě odborně způsobilou osobou</t>
  </si>
  <si>
    <t>24</t>
  </si>
  <si>
    <t>Poznámka k položce:_x000d_
Poznámka k položce: - včetně zajištění všech nezbytných průzkumů nutných pro řádné provádění a dokončení díla - a splnění všech podmínek AOPK</t>
  </si>
  <si>
    <t>17</t>
  </si>
  <si>
    <t>R21.1</t>
  </si>
  <si>
    <t>Čištění komunikací</t>
  </si>
  <si>
    <t>26</t>
  </si>
  <si>
    <t>Poznámka k položce:_x000d_
Poznámka k položce: - průběžné čištění komunikací v průběhu stavby</t>
  </si>
  <si>
    <t>15</t>
  </si>
  <si>
    <t>R24</t>
  </si>
  <si>
    <t>Odlov ryb</t>
  </si>
  <si>
    <t>28</t>
  </si>
  <si>
    <t>Poznámka k položce:_x000d_
Poznámka k položce: - v opravovaných úsecích toku - předpokládaná cena za slovení jednoho stavebního objektu je 30 000,- Kč</t>
  </si>
  <si>
    <t>R26</t>
  </si>
  <si>
    <t>Zajištění rozborů pro výkopek dle platné legislativy pro jeho následnou manipulaci</t>
  </si>
  <si>
    <t>30</t>
  </si>
  <si>
    <t>R27</t>
  </si>
  <si>
    <t>Zajištění plnění podmínek ochrany přírody</t>
  </si>
  <si>
    <t>32</t>
  </si>
  <si>
    <t>Poznámka k položce:_x000d_
Poznámka k položce: - především podmínek CHKO Beskydy - především podmínek ČRS - jedná se především o tyto úkony: eko profileace dna, vytvoření tůní ve dně, ponechání balvanů ve dně</t>
  </si>
  <si>
    <t>01 - SO 01 Bystřička - Ma...</t>
  </si>
  <si>
    <t>HSV - Práce a dodávky HSV</t>
  </si>
  <si>
    <t xml:space="preserve">    1 - Zemní práce</t>
  </si>
  <si>
    <t xml:space="preserve">    VRN - Vedlejší rozpočtové náklady</t>
  </si>
  <si>
    <t>HSV</t>
  </si>
  <si>
    <t>Práce a dodávky HSV</t>
  </si>
  <si>
    <t>Zemní práce</t>
  </si>
  <si>
    <t>R11004</t>
  </si>
  <si>
    <t>Převedení vody</t>
  </si>
  <si>
    <t>Převedení vody během stavebních prací po celou dobu stavby - dle zvolené technologie zhotovitele - kompletní dodávka + montáž/demontáž</t>
  </si>
  <si>
    <t>Poznámka k položce:_x000d_
Poznámka k položce: - včetně potřebného čerpání vody ve stavební jámě - včetně případného dodání chybějící zeminy pro hrázky a jejího odvozu</t>
  </si>
  <si>
    <t>124353102</t>
  </si>
  <si>
    <t>Vykopávky pro koryta vodotečí v hornině třídy těžitelnosti II skupiny 4 objem do 5000 m3 strojně</t>
  </si>
  <si>
    <t>m3</t>
  </si>
  <si>
    <t>Vykopávky pro koryta vodotečí strojně v hornině třídy těžitelnosti II skupiny 4 přes 1 000 do 5 000 m3</t>
  </si>
  <si>
    <t>VV</t>
  </si>
  <si>
    <t>"nátrž na pravém břehu pod lapačem"100</t>
  </si>
  <si>
    <t>"sediment z lapače - dle kubaturového listu - 50%"2960/2</t>
  </si>
  <si>
    <t>Součet</t>
  </si>
  <si>
    <t>127751112</t>
  </si>
  <si>
    <t>Vykopávky pod vodou v hornině třídy těžitelnosti I a II skupiny 1 až 4 tl vrstvy přes 0,5 m objem do 5000 m3 strojně</t>
  </si>
  <si>
    <t>Vykopávky pod vodou strojně na hloubku do 5 m pod projektem stanovenou hladinou vody v horninách třídy těžitelnosti I a II skupiny 1 až 4, průměrné tloušťky projektované vrstvy přes 0,50 m přes 1 000 do 5 000 m3</t>
  </si>
  <si>
    <t>162651131</t>
  </si>
  <si>
    <t>Vodorovné přemístění přes 3 000 do 4000 m výkopku/sypaniny z horniny třídy těžitelnosti II skupiny 4 a 5</t>
  </si>
  <si>
    <t>Vodorovné přemístění výkopku nebo sypaniny po suchu na obvyklém dopravním prostředku, bez naložení výkopku, avšak se složením bez rozhrnutí z horniny třídy těžitelnosti II skupiny 4 a 5 na vzdálenost přes 3 000 do 4 000 m</t>
  </si>
  <si>
    <t>"sediment k sanaci koryta"1500</t>
  </si>
  <si>
    <t>162751137</t>
  </si>
  <si>
    <t>Vodorovné přemístění přes 9 000 do 10000 m výkopku/sypaniny z horniny třídy těžitelnosti II skupiny 4 a 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</si>
  <si>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</si>
  <si>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"sediment na skládku"1460</t>
  </si>
  <si>
    <t>162751139</t>
  </si>
  <si>
    <t>Příplatek k vodorovnému přemístění výkopku/sypaniny z horniny třídy těžitelnosti II skupiny 4 a 5 ZKD 1000 m přes 10000 m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</si>
  <si>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</si>
  <si>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1460*6 "Přepočtené koeficientem množství</t>
  </si>
  <si>
    <t>171151112</t>
  </si>
  <si>
    <t>Uložení sypaniny z hornin nesoudržných kamenitých do násypů zhutněných strojně</t>
  </si>
  <si>
    <t>Uložení sypanin do násypů strojně s rozprostřením sypaniny ve vrstvách a s hrubým urovnáním zhutněných z hornin nesoudržných kamenitých</t>
  </si>
  <si>
    <t>171251201</t>
  </si>
  <si>
    <t>Uložení sypaniny na skládky nebo meziskládky</t>
  </si>
  <si>
    <t>Uložení sypaniny na skládky nebo meziskládky bez hutnění s upravením uložené sypaniny do předepsaného tvaru</t>
  </si>
  <si>
    <t>181951114</t>
  </si>
  <si>
    <t>Úprava pláně v hornině třídy těžitelnosti II skupiny 4 a 5 se zhutněním strojně</t>
  </si>
  <si>
    <t>m2</t>
  </si>
  <si>
    <t>Úprava pláně vyrovnáním výškových rozdílů strojně v hornině třídy těžitelnosti II, skupiny 4 a 5 se zhutněním</t>
  </si>
  <si>
    <t>"dno lapače"2250</t>
  </si>
  <si>
    <t>182151112</t>
  </si>
  <si>
    <t>Svahování v zářezech v hornině třídy těžitelnosti II skupiny 4 a 5 strojně</t>
  </si>
  <si>
    <t>Svahování trvalých svahů do projektovaných profilů strojně s potřebným přemístěním výkopku při svahování v zářezech v hornině třídy těžitelnosti II, skupiny 4 a 5</t>
  </si>
  <si>
    <t>"nátrž na pravém břehu pod lapačem"300</t>
  </si>
  <si>
    <t>"břehy lapače"1500</t>
  </si>
  <si>
    <t>R17001</t>
  </si>
  <si>
    <t>Poplatek za uložení sedimentu na skládku</t>
  </si>
  <si>
    <t>R17002</t>
  </si>
  <si>
    <t>Uložení sedimentu v korytě toku</t>
  </si>
  <si>
    <t>Poznámka k položce:_x000d_
Poznámka k položce: - uložení sedimentu do dnových výmolů v daném úseku a dané kilometráži - včetně případného přeložení sedimentu na jiný dopravní prostředek - včetně hrubého urovnání sedimentu s rozprostřením</t>
  </si>
  <si>
    <t>R04</t>
  </si>
  <si>
    <t>Zřízení přístupu na stavební objekt</t>
  </si>
  <si>
    <t>Zřízení přístupu na stavební objekt, včetně jeho likvidace a navrácení dotčených ploch do původního stavu</t>
  </si>
  <si>
    <t xml:space="preserve">Poznámka k položce:_x000d_
Poznámka k položce: - odstranění vegetace v místě sjezdu a kompletní likvidace dle platné legislativy - zřízení sjezdu 20 x 4 m - geotextílie 300 g/m2                                        - štd fr. 0-63 mm, tl. 0,3 m - včetně zřízení přístupu do koryta toku v ř.km 4,437 - 4,830</t>
  </si>
  <si>
    <t>02.1 - SO 02.1 Bystřička ...</t>
  </si>
  <si>
    <t xml:space="preserve">    4 - Vodorovné konstrukce</t>
  </si>
  <si>
    <t xml:space="preserve">    9 - Ostatní konstrukce a práce, bourání</t>
  </si>
  <si>
    <t xml:space="preserve">    997 - Doprava suti a vybouraných hmot</t>
  </si>
  <si>
    <t xml:space="preserve">    998 - Přesun hmot</t>
  </si>
  <si>
    <t>111251101</t>
  </si>
  <si>
    <t>Odstranění křovin a stromů průměru kmene do 100 mm i s kořeny sklonu terénu do 1:5 z celkové plochy do 100 m2 strojně</t>
  </si>
  <si>
    <t>Odstranění křovin a stromů s odstraněním kořenů strojně průměru kmene do 100 mm v rovině nebo ve svahu sklonu terénu do 1:5, při celkové ploše do 100 m2</t>
  </si>
  <si>
    <t>Poznámka k položce:_x000d_
Poznámka k položce: - v prostoru stavby břehová vegetace</t>
  </si>
  <si>
    <t>122351104</t>
  </si>
  <si>
    <t>Odkopávky a prokopávky nezapažené v hornině třídy těžitelnosti II skupiny 4 objem do 500 m3 strojně</t>
  </si>
  <si>
    <t>Odkopávky a prokopávky nezapažené strojně v hornině třídy těžitelnosti II skupiny 4 přes 100 do 500 m3</t>
  </si>
  <si>
    <t>"břehové opevnění"14</t>
  </si>
  <si>
    <t>132351102</t>
  </si>
  <si>
    <t>Hloubení rýh nezapažených š do 800 mm v hornině třídy těžitelnosti II skupiny 4 objem do 50 m3 strojně</t>
  </si>
  <si>
    <t>Hloubení nezapažených rýh šířky do 800 mm strojně s urovnáním dna do předepsaného profilu a spádu v hornině třídy těžitelnosti II skupiny 4 přes 20 do 50 m3</t>
  </si>
  <si>
    <t>"zapuštěná zajišťovací patka"9,5*1</t>
  </si>
  <si>
    <t>"břehové opevnění"10</t>
  </si>
  <si>
    <t>19,5*10 "Přepočtené koeficientem množství</t>
  </si>
  <si>
    <t>27</t>
  </si>
  <si>
    <t>167151102</t>
  </si>
  <si>
    <t>Nakládání výkopku z hornin třídy těžitelnosti II skupiny 4 a 5 do 100 m3</t>
  </si>
  <si>
    <t>Nakládání, skládání a překládání neulehlého výkopku nebo sypaniny strojně nakládání, množství do 100 m3, z horniny třídy těžitelnosti II, skupiny 4 a 5</t>
  </si>
  <si>
    <t>"dosypání zeminou"4</t>
  </si>
  <si>
    <t>181351003</t>
  </si>
  <si>
    <t>Rozprostření ornice tl vrstvy do 200 mm pl do 100 m2 v rovině nebo ve svahu do 1:5 strojně</t>
  </si>
  <si>
    <t>Rozprostření a urovnání ornice v rovině nebo ve svahu sklonu do 1:5 strojně při souvislé ploše do 100 m2, tl. vrstvy do 200 mm</t>
  </si>
  <si>
    <t>"dosypání zeminou"8</t>
  </si>
  <si>
    <t>R18001</t>
  </si>
  <si>
    <t>Dodání ornice</t>
  </si>
  <si>
    <t>Poznámka k položce:_x000d_
Poznámka k položce: - dodání ornice pro zapracování do konstrukcí stavby - včetně přesunu na stavbu</t>
  </si>
  <si>
    <t>"dosypání zeminou"8*0,1</t>
  </si>
  <si>
    <t>181411123</t>
  </si>
  <si>
    <t>Založení lučního trávníku výsevem pl do 1000 m2 ve svahu přes 1:2 do 1:1</t>
  </si>
  <si>
    <t>Založení trávníku na půdě předem připravené plochy do 1000 m2 výsevem včetně utažení lučního na svahu přes 1:2 do 1:1</t>
  </si>
  <si>
    <t>29</t>
  </si>
  <si>
    <t>M</t>
  </si>
  <si>
    <t>00572410</t>
  </si>
  <si>
    <t>osivo směs travní parková</t>
  </si>
  <si>
    <t>kg</t>
  </si>
  <si>
    <t>8*0,02 "Přepočtené koeficientem množství</t>
  </si>
  <si>
    <t>"břehové opevnění"8,5*4</t>
  </si>
  <si>
    <t>Poplatek za skládku zeminy</t>
  </si>
  <si>
    <t>t</t>
  </si>
  <si>
    <t>18,5*1,8 "Přepočtené koeficientem množství</t>
  </si>
  <si>
    <t>Vodorovné konstrukce</t>
  </si>
  <si>
    <t>463211153</t>
  </si>
  <si>
    <t>Rovnanina objemu přes 3 m3 z lomového kamene tříděného hmotnosti přes 200 do 500 kg s urovnáním líce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</si>
  <si>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</si>
  <si>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"břehové opevnění"9,5*4*0,6</t>
  </si>
  <si>
    <t>463211158</t>
  </si>
  <si>
    <t>Rovnanina objemu přes 3 m3 z lomového kamene tříděného hmotnosti přes 500 kg s urovnáním líce</t>
  </si>
  <si>
    <t>34</t>
  </si>
  <si>
    <t>Rovnanina z lomového kamene neupraveného pro podélné i příčné objekty objemu přes 3 m3 z kamene tříděného, s urovnáním líce a vyklínováním spár úlomky kamene hmotnost jednotlivých kamenů přes 500 kg</t>
  </si>
  <si>
    <t>"vývar pod stupněm - 60%"0,6*80*0,6</t>
  </si>
  <si>
    <t>"navázání na dno za vývarem"23,5*0,6</t>
  </si>
  <si>
    <t>R46002</t>
  </si>
  <si>
    <t>Vychází z položky 463211158 Rovnanina z lomového kamene - bez dodání kamene</t>
  </si>
  <si>
    <t>36</t>
  </si>
  <si>
    <t>Poznámka k položce:_x000d_
Poznámka k položce: - použití stávajícího vytříděného kamene - včetně vnitrostaveništního přesunu</t>
  </si>
  <si>
    <t>"vývar pod stupněm - 40%"0,4*80*0,6</t>
  </si>
  <si>
    <t>Ostatní konstrukce a práce, bourání</t>
  </si>
  <si>
    <t>938903114</t>
  </si>
  <si>
    <t>Vysekání spár hl do 70 mm ve zdivu kvádrovém</t>
  </si>
  <si>
    <t>38</t>
  </si>
  <si>
    <t>Dokončovací práce na dosavadních konstrukcích vysekání spár s očištěním zdiva nebo dlažby, s naložením suti na dopravní prostředek nebo s odklizením na hromady do vzdálenosti 50 m při hloubce spáry do 70 mm ve zdivu kvádrovém</t>
  </si>
  <si>
    <t>"plocha kamenné konstrukce stupně"55</t>
  </si>
  <si>
    <t>941111111</t>
  </si>
  <si>
    <t>Montáž lešení řadového trubkového lehkého s podlahami zatížení do 200 kg/m2 š od 0,6 do 0,9 m v do 10 m</t>
  </si>
  <si>
    <t>40</t>
  </si>
  <si>
    <t>Lešení řadové trubkové lehké pracovní s podlahami s provozním zatížením tř. 3 do 200 kg/m2 šířky tř. W06 od 0,6 do 0,9 m výšky do 10 m montáž</t>
  </si>
  <si>
    <t>941111211</t>
  </si>
  <si>
    <t>Příplatek k lešení řadovému trubkovému lehkému s podlahami do 200 kg/m2 š od 0,6 do 0,9 m v do 10 m za každý den použití</t>
  </si>
  <si>
    <t>42</t>
  </si>
  <si>
    <t>Lešení řadové trubkové lehké pracovní s podlahami s provozním zatížením tř. 3 do 200 kg/m2 šířky tř. W06 od 0,6 do 0,9 m výšky do 10 m příplatek k ceně za každý den použití</t>
  </si>
  <si>
    <t>941111811</t>
  </si>
  <si>
    <t>Demontáž lešení řadového trubkového lehkého s podlahami zatížení do 200 kg/m2 š od 0,6 do 0,9 m v do 10 m</t>
  </si>
  <si>
    <t>44</t>
  </si>
  <si>
    <t>Lešení řadové trubkové lehké pracovní s podlahami s provozním zatížením tř. 3 do 200 kg/m2 šířky tř. W06 od 0,6 do 0,9 m výšky do 10 m demontáž</t>
  </si>
  <si>
    <t>985131111</t>
  </si>
  <si>
    <t>Očištění ploch stěn, rubu kleneb a podlah tlakovou vodou</t>
  </si>
  <si>
    <t>46</t>
  </si>
  <si>
    <t>Poznámka k položce:_x000d_
Poznámka k položce: - očištění plochy dlažby po odstranění staré malty</t>
  </si>
  <si>
    <t>"plocha kamenné konstrukce stupně - 2x"2*55</t>
  </si>
  <si>
    <t>985232111</t>
  </si>
  <si>
    <t>Hloubkové spárování zdiva aktivovanou maltou spára hl do 80 mm dl do 6 m/m2</t>
  </si>
  <si>
    <t>48</t>
  </si>
  <si>
    <t>Hloubkové spárování zdiva hloubky přes 40 do 80 mm aktivovanou maltou délky spáry na 1 m2 upravované plochy do 6 m</t>
  </si>
  <si>
    <t>19</t>
  </si>
  <si>
    <t>985233111</t>
  </si>
  <si>
    <t>Úprava spár po spárování zdiva uhlazením spára dl do 6 m/m2</t>
  </si>
  <si>
    <t>50</t>
  </si>
  <si>
    <t>Úprava spár po spárování zdiva kamenného nebo cihelného délky spáry na 1 m2 upravované plochy do 6 m uhlazením</t>
  </si>
  <si>
    <t>R985005</t>
  </si>
  <si>
    <t>Příplatek za použití spárovací hmoty</t>
  </si>
  <si>
    <t>52</t>
  </si>
  <si>
    <t>Poznámka k položce:_x000d_
Poznámka k položce: 1-komponentní reprofilační malta s cementovým pojivem, zušlechtěná umělými hmotami a umělými vlákny, splňující požadavky ČSN EN 1504-3 třídy R4</t>
  </si>
  <si>
    <t>997</t>
  </si>
  <si>
    <t>Doprava suti a vybouraných hmot</t>
  </si>
  <si>
    <t>997002511</t>
  </si>
  <si>
    <t>Vodorovné přemístění suti a vybouraných hmot bez naložení ale se složením a urovnáním do 1 km</t>
  </si>
  <si>
    <t>54</t>
  </si>
  <si>
    <t>Vodorovné přemístění suti a vybouraných hmot bez naložení, se složením a hrubým urovnáním na vzdálenost do 1 km</t>
  </si>
  <si>
    <t>997002519</t>
  </si>
  <si>
    <t>Příplatek ZKD 1 km přemístění suti a vybouraných hmot</t>
  </si>
  <si>
    <t>56</t>
  </si>
  <si>
    <t>Vodorovné přemístění suti a vybouraných hmot bez naložení, se složením a hrubým urovnáním Příplatek k ceně za každý další započatý 1 km přes 1 km</t>
  </si>
  <si>
    <t>0,77*19 "Přepočtené koeficientem množství</t>
  </si>
  <si>
    <t>23</t>
  </si>
  <si>
    <t>997013601</t>
  </si>
  <si>
    <t>Poplatek za uložení na skládce (skládkovné) stavebního odpadu betonového kód odpadu 17 01 01</t>
  </si>
  <si>
    <t>58</t>
  </si>
  <si>
    <t>Poplatek za uložení stavebního odpadu na skládce (skládkovné) z prostého betonu zatříděného do Katalogu odpadů pod kódem 17 01 01</t>
  </si>
  <si>
    <t>998</t>
  </si>
  <si>
    <t>Přesun hmot</t>
  </si>
  <si>
    <t>998332011</t>
  </si>
  <si>
    <t>Přesun hmot pro úpravy vodních toků a kanály</t>
  </si>
  <si>
    <t>60</t>
  </si>
  <si>
    <t>Přesun hmot pro úpravy vodních toků a kanály, hráze rybníků apod. dopravní vzdálenost do 500 m</t>
  </si>
  <si>
    <t>25</t>
  </si>
  <si>
    <t>62</t>
  </si>
  <si>
    <t xml:space="preserve">Poznámka k položce:_x000d_
Poznámka k položce: - odstranění vegetace v místě sjezdu a kompletní likvidace dle platné legislativy - včetně zřízení přístupu do koryta toku v ř.km 4,437 - 4,830 - zřízení 2 x sjezdu 20 x 4 m - geotextílie 300 g/m2                                        - štd fr. 0-63 mm, tl. 0,3 m</t>
  </si>
  <si>
    <t>02.2 - SO 02.2 Bystřička ...</t>
  </si>
  <si>
    <t>35</t>
  </si>
  <si>
    <t>122351102</t>
  </si>
  <si>
    <t>Odkopávky a prokopávky nezapažené v hornině třídy těžitelnosti II skupiny 4 objem do 50 m3 strojně</t>
  </si>
  <si>
    <t>Odkopávky a prokopávky nezapažené strojně v hornině třídy těžitelnosti II skupiny 4 přes 20 do 50 m3</t>
  </si>
  <si>
    <t>"opevnění břehů - 50%"0,5*75</t>
  </si>
  <si>
    <t>122451102</t>
  </si>
  <si>
    <t>Odkopávky a prokopávky nezapažené v hornině třídy těžitelnosti II skupiny 5 objem do 50 m3 strojně</t>
  </si>
  <si>
    <t>Odkopávky a prokopávky nezapažené strojně v hornině třídy těžitelnosti II skupiny 5 přes 20 do 50 m3</t>
  </si>
  <si>
    <t>129951123</t>
  </si>
  <si>
    <t>Bourání zdiva z ŽB nebo předpjatého betonu v odkopávkách nebo prokopávkách strojně</t>
  </si>
  <si>
    <t>Bourání konstrukcí v odkopávkách a prokopávkách strojně s přemístěním suti na hromady na vzdálenost do 20 m nebo s naložením na dopravní prostředek z betonu železového nebo předpjatého</t>
  </si>
  <si>
    <t>"bourání stávající zdi a schodiště"15+5</t>
  </si>
  <si>
    <t>"zajišťovací patka - levý břeh - 40%"0,4*44*1</t>
  </si>
  <si>
    <t>"zajišťovací patka - pravý břeh - 40%"0,4*37*1</t>
  </si>
  <si>
    <t>37</t>
  </si>
  <si>
    <t>132451102</t>
  </si>
  <si>
    <t>Hloubení rýh nezapažených š do 800 mm v hornině třídy těžitelnosti II skupiny 5 objem do 50 m3 strojně</t>
  </si>
  <si>
    <t>Hloubení nezapažených rýh šířky do 800 mm strojně s urovnáním dna do předepsaného profilu a spádu v hornině třídy těžitelnosti II skupiny 5 přes 20 do 50 m3</t>
  </si>
  <si>
    <t>39</t>
  </si>
  <si>
    <t>132551101</t>
  </si>
  <si>
    <t>Hloubení rýh nezapažených š do 800 mm v hornině třídy těžitelnosti III skupiny 6 objem do 20 m3 strojně</t>
  </si>
  <si>
    <t>Hloubení nezapažených rýh šířky do 800 mm strojně s urovnáním dna do předepsaného profilu a spádu v hornině třídy těžitelnosti III skupiny 6 do 20 m3</t>
  </si>
  <si>
    <t>"zajišťovací patka - levý břeh - 20%"0,2*44*1</t>
  </si>
  <si>
    <t>"zajišťovací patka - pravý břeh - 20%"0,2*37*1</t>
  </si>
  <si>
    <t>"přebytečný výkopek"78</t>
  </si>
  <si>
    <t>78*10 "Přepočtené koeficientem množství</t>
  </si>
  <si>
    <t>"zpětný zásyp"78</t>
  </si>
  <si>
    <t>"zpětné násypy"150</t>
  </si>
  <si>
    <t>150*0,02 "Přepočtené koeficientem množství</t>
  </si>
  <si>
    <t>"levý břeh"140*1,2</t>
  </si>
  <si>
    <t>"pravý břeh"80*1,2+130*1,2</t>
  </si>
  <si>
    <t>"zpětné násypy"150*0,1</t>
  </si>
  <si>
    <t>"zajišťovací patka - levý břeh"45*1</t>
  </si>
  <si>
    <t>"zajišťovací patka - pravý břeh"37*1</t>
  </si>
  <si>
    <t>"opevnění - levý břeh"140*1,2*0,6</t>
  </si>
  <si>
    <t>"pravý břeh"80*1,2*0,6</t>
  </si>
  <si>
    <t>50*19 "Přepočtené koeficientem množství</t>
  </si>
  <si>
    <t>997013602</t>
  </si>
  <si>
    <t>Poplatek za uložení na skládce (skládkovné) stavebního odpadu železobetonového kód odpadu 17 01 01</t>
  </si>
  <si>
    <t>Poplatek za uložení stavebního odpadu na skládce (skládkovné) z armovaného betonu zatříděného do Katalogu odpadů pod kódem 17 01 01</t>
  </si>
  <si>
    <t>33</t>
  </si>
  <si>
    <t>998332093</t>
  </si>
  <si>
    <t>Příplatek k přesunu hmot pro úpravy vodních toků za zvětšený přesun do 3000 m</t>
  </si>
  <si>
    <t>Přesun hmot pro úpravy vodních toků a kanály, hráze rybníků apod. Příplatek k ceně za zvětšený přesun přes vymezenou dopravní vzdálenost do 3 000 m</t>
  </si>
  <si>
    <t>31</t>
  </si>
  <si>
    <t xml:space="preserve">Poznámka k položce:_x000d_
Poznámka k položce: - odstranění vegetace v místě sjezdu a kompletní likvidace dle platné legislativy - včetně zřízení přístupu přes pozemek p.č. 2109/9, včetně uvedení pozemku do původního stavu - zřízení sjezdu 20 x 4 m - geotextílie 300 g/m2                                        - štd fr. 0-63 mm, tl. 0,3 m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</si>
</sst>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5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5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103</xdr:row>
      <xdr:rowOff>0</xdr:rowOff>
    </xdr:from>
    <xdr:to>
      <xdr:col>9</xdr:col>
      <xdr:colOff>1215390</xdr:colOff>
      <xdr:row>107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105</xdr:row>
      <xdr:rowOff>0</xdr:rowOff>
    </xdr:from>
    <xdr:to>
      <xdr:col>9</xdr:col>
      <xdr:colOff>1215390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109</xdr:row>
      <xdr:rowOff>0</xdr:rowOff>
    </xdr:from>
    <xdr:to>
      <xdr:col>9</xdr:col>
      <xdr:colOff>1215390</xdr:colOff>
      <xdr:row>113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108</xdr:row>
      <xdr:rowOff>0</xdr:rowOff>
    </xdr:from>
    <xdr:to>
      <xdr:col>9</xdr:col>
      <xdr:colOff>1215390</xdr:colOff>
      <xdr:row>112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19</v>
      </c>
      <c r="AL7" s="21"/>
      <c r="AM7" s="21"/>
      <c r="AN7" s="26" t="s">
        <v>1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22</v>
      </c>
      <c r="AL8" s="21"/>
      <c r="AM8" s="21"/>
      <c r="AN8" s="32" t="s">
        <v>23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25</v>
      </c>
      <c r="AL10" s="21"/>
      <c r="AM10" s="21"/>
      <c r="AN10" s="26" t="s">
        <v>26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27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28</v>
      </c>
      <c r="AL11" s="21"/>
      <c r="AM11" s="21"/>
      <c r="AN11" s="26" t="s">
        <v>29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25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28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25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28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28</v>
      </c>
      <c r="AL20" s="21"/>
      <c r="AM20" s="21"/>
      <c r="AN20" s="26" t="s">
        <v>1</v>
      </c>
      <c r="AO20" s="21"/>
      <c r="AP20" s="21"/>
      <c r="AQ20" s="21"/>
      <c r="AR20" s="19"/>
      <c r="BE20" s="30"/>
      <c r="BS20" s="16" t="s">
        <v>36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16.5" customHeight="1">
      <c r="B23" s="20"/>
      <c r="C23" s="21"/>
      <c r="D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40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ROUND(AG94,2)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41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42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43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44</v>
      </c>
      <c r="E29" s="46"/>
      <c r="F29" s="31" t="s">
        <v>45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ROUND(AZ94,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ROUND(AV94,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46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ROUND(BA94,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ROUND(AW94,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47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ROUND(BB94,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48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ROUND(BC94,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49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ROUND(BD94,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50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0"/>
    </row>
    <row r="35" s="2" customFormat="1" ht="25.92" customHeight="1">
      <c r="A35" s="37"/>
      <c r="B35" s="38"/>
      <c r="C35" s="51"/>
      <c r="D35" s="52" t="s">
        <v>50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51</v>
      </c>
      <c r="U35" s="53"/>
      <c r="V35" s="53"/>
      <c r="W35" s="53"/>
      <c r="X35" s="55" t="s">
        <v>52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14.4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3"/>
      <c r="BE37" s="37"/>
    </row>
    <row r="38" s="1" customFormat="1" ht="14.4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="1" customFormat="1" ht="14.4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="1" customFormat="1" ht="14.4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="1" customFormat="1" ht="14.4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="1" customFormat="1" ht="14.4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58"/>
      <c r="C49" s="59"/>
      <c r="D49" s="60" t="s">
        <v>53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54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37"/>
      <c r="B60" s="38"/>
      <c r="C60" s="39"/>
      <c r="D60" s="63" t="s">
        <v>55</v>
      </c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63" t="s">
        <v>56</v>
      </c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63" t="s">
        <v>55</v>
      </c>
      <c r="AI60" s="41"/>
      <c r="AJ60" s="41"/>
      <c r="AK60" s="41"/>
      <c r="AL60" s="41"/>
      <c r="AM60" s="63" t="s">
        <v>56</v>
      </c>
      <c r="AN60" s="41"/>
      <c r="AO60" s="41"/>
      <c r="AP60" s="39"/>
      <c r="AQ60" s="39"/>
      <c r="AR60" s="43"/>
      <c r="BE60" s="37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37"/>
      <c r="B64" s="38"/>
      <c r="C64" s="39"/>
      <c r="D64" s="60" t="s">
        <v>57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58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3"/>
      <c r="BE64" s="37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37"/>
      <c r="B75" s="38"/>
      <c r="C75" s="39"/>
      <c r="D75" s="63" t="s">
        <v>55</v>
      </c>
      <c r="E75" s="41"/>
      <c r="F75" s="41"/>
      <c r="G75" s="41"/>
      <c r="H75" s="41"/>
      <c r="I75" s="41"/>
      <c r="J75" s="41"/>
      <c r="K75" s="41"/>
      <c r="L75" s="41"/>
      <c r="M75" s="41"/>
      <c r="N75" s="41"/>
      <c r="O75" s="41"/>
      <c r="P75" s="41"/>
      <c r="Q75" s="41"/>
      <c r="R75" s="41"/>
      <c r="S75" s="41"/>
      <c r="T75" s="41"/>
      <c r="U75" s="41"/>
      <c r="V75" s="63" t="s">
        <v>56</v>
      </c>
      <c r="W75" s="41"/>
      <c r="X75" s="41"/>
      <c r="Y75" s="41"/>
      <c r="Z75" s="41"/>
      <c r="AA75" s="41"/>
      <c r="AB75" s="41"/>
      <c r="AC75" s="41"/>
      <c r="AD75" s="41"/>
      <c r="AE75" s="41"/>
      <c r="AF75" s="41"/>
      <c r="AG75" s="41"/>
      <c r="AH75" s="63" t="s">
        <v>55</v>
      </c>
      <c r="AI75" s="41"/>
      <c r="AJ75" s="41"/>
      <c r="AK75" s="41"/>
      <c r="AL75" s="41"/>
      <c r="AM75" s="63" t="s">
        <v>56</v>
      </c>
      <c r="AN75" s="41"/>
      <c r="AO75" s="41"/>
      <c r="AP75" s="39"/>
      <c r="AQ75" s="39"/>
      <c r="AR75" s="43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3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3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3"/>
      <c r="BE81" s="37"/>
    </row>
    <row r="82" s="2" customFormat="1" ht="24.96" customHeight="1">
      <c r="A82" s="37"/>
      <c r="B82" s="38"/>
      <c r="C82" s="22" t="s">
        <v>59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3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3"/>
      <c r="BE83" s="37"/>
    </row>
    <row r="84" s="4" customFormat="1" ht="12" customHeight="1">
      <c r="A84" s="4"/>
      <c r="B84" s="69"/>
      <c r="C84" s="31" t="s">
        <v>13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222174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16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Bystřička - Valašská Bystřice, Malá Bystřice, ř.km 7,729 - 7,829, 17,450 - 17,470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3"/>
      <c r="BE86" s="37"/>
    </row>
    <row r="87" s="2" customFormat="1" ht="12" customHeight="1">
      <c r="A87" s="37"/>
      <c r="B87" s="38"/>
      <c r="C87" s="31" t="s">
        <v>20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k.ú. Malá Bystřice, k.ú. Valašská Bystřice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31" t="s">
        <v>22</v>
      </c>
      <c r="AJ87" s="39"/>
      <c r="AK87" s="39"/>
      <c r="AL87" s="39"/>
      <c r="AM87" s="78" t="str">
        <f>IF(AN8= "","",AN8)</f>
        <v>31. 7. 2025</v>
      </c>
      <c r="AN87" s="78"/>
      <c r="AO87" s="39"/>
      <c r="AP87" s="39"/>
      <c r="AQ87" s="39"/>
      <c r="AR87" s="43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3"/>
      <c r="BE88" s="37"/>
    </row>
    <row r="89" s="2" customFormat="1" ht="15.15" customHeight="1">
      <c r="A89" s="37"/>
      <c r="B89" s="38"/>
      <c r="C89" s="31" t="s">
        <v>24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Povodí Moravy, s.p.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31" t="s">
        <v>32</v>
      </c>
      <c r="AJ89" s="39"/>
      <c r="AK89" s="39"/>
      <c r="AL89" s="39"/>
      <c r="AM89" s="79" t="str">
        <f>IF(E17="","",E17)</f>
        <v>Ing. Vít Pučálek</v>
      </c>
      <c r="AN89" s="70"/>
      <c r="AO89" s="70"/>
      <c r="AP89" s="70"/>
      <c r="AQ89" s="39"/>
      <c r="AR89" s="43"/>
      <c r="AS89" s="80" t="s">
        <v>60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31" t="s">
        <v>30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31" t="s">
        <v>37</v>
      </c>
      <c r="AJ90" s="39"/>
      <c r="AK90" s="39"/>
      <c r="AL90" s="39"/>
      <c r="AM90" s="79" t="str">
        <f>IF(E20="","",E20)</f>
        <v xml:space="preserve"> </v>
      </c>
      <c r="AN90" s="70"/>
      <c r="AO90" s="70"/>
      <c r="AP90" s="70"/>
      <c r="AQ90" s="39"/>
      <c r="AR90" s="43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3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61</v>
      </c>
      <c r="D92" s="93"/>
      <c r="E92" s="93"/>
      <c r="F92" s="93"/>
      <c r="G92" s="93"/>
      <c r="H92" s="94"/>
      <c r="I92" s="95" t="s">
        <v>62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63</v>
      </c>
      <c r="AH92" s="93"/>
      <c r="AI92" s="93"/>
      <c r="AJ92" s="93"/>
      <c r="AK92" s="93"/>
      <c r="AL92" s="93"/>
      <c r="AM92" s="93"/>
      <c r="AN92" s="95" t="s">
        <v>64</v>
      </c>
      <c r="AO92" s="93"/>
      <c r="AP92" s="97"/>
      <c r="AQ92" s="98" t="s">
        <v>65</v>
      </c>
      <c r="AR92" s="43"/>
      <c r="AS92" s="99" t="s">
        <v>66</v>
      </c>
      <c r="AT92" s="100" t="s">
        <v>67</v>
      </c>
      <c r="AU92" s="100" t="s">
        <v>68</v>
      </c>
      <c r="AV92" s="100" t="s">
        <v>69</v>
      </c>
      <c r="AW92" s="100" t="s">
        <v>70</v>
      </c>
      <c r="AX92" s="100" t="s">
        <v>71</v>
      </c>
      <c r="AY92" s="100" t="s">
        <v>72</v>
      </c>
      <c r="AZ92" s="100" t="s">
        <v>73</v>
      </c>
      <c r="BA92" s="100" t="s">
        <v>74</v>
      </c>
      <c r="BB92" s="100" t="s">
        <v>75</v>
      </c>
      <c r="BC92" s="100" t="s">
        <v>76</v>
      </c>
      <c r="BD92" s="101" t="s">
        <v>77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3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78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ROUND(SUM(AG95:AG98),2)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ROUND(SUM(AS95:AS98),2)</f>
        <v>0</v>
      </c>
      <c r="AT94" s="113">
        <f>ROUND(SUM(AV94:AW94),2)</f>
        <v>0</v>
      </c>
      <c r="AU94" s="114">
        <f>ROUND(SUM(AU95:AU98),5)</f>
        <v>0</v>
      </c>
      <c r="AV94" s="113">
        <f>ROUND(AZ94*L29,2)</f>
        <v>0</v>
      </c>
      <c r="AW94" s="113">
        <f>ROUND(BA94*L30,2)</f>
        <v>0</v>
      </c>
      <c r="AX94" s="113">
        <f>ROUND(BB94*L29,2)</f>
        <v>0</v>
      </c>
      <c r="AY94" s="113">
        <f>ROUND(BC94*L30,2)</f>
        <v>0</v>
      </c>
      <c r="AZ94" s="113">
        <f>ROUND(SUM(AZ95:AZ98),2)</f>
        <v>0</v>
      </c>
      <c r="BA94" s="113">
        <f>ROUND(SUM(BA95:BA98),2)</f>
        <v>0</v>
      </c>
      <c r="BB94" s="113">
        <f>ROUND(SUM(BB95:BB98),2)</f>
        <v>0</v>
      </c>
      <c r="BC94" s="113">
        <f>ROUND(SUM(BC95:BC98),2)</f>
        <v>0</v>
      </c>
      <c r="BD94" s="115">
        <f>ROUND(SUM(BD95:BD98),2)</f>
        <v>0</v>
      </c>
      <c r="BE94" s="6"/>
      <c r="BS94" s="116" t="s">
        <v>79</v>
      </c>
      <c r="BT94" s="116" t="s">
        <v>80</v>
      </c>
      <c r="BU94" s="117" t="s">
        <v>81</v>
      </c>
      <c r="BV94" s="116" t="s">
        <v>82</v>
      </c>
      <c r="BW94" s="116" t="s">
        <v>5</v>
      </c>
      <c r="BX94" s="116" t="s">
        <v>83</v>
      </c>
      <c r="CL94" s="116" t="s">
        <v>1</v>
      </c>
    </row>
    <row r="95" s="7" customFormat="1" ht="16.5" customHeight="1">
      <c r="A95" s="118" t="s">
        <v>84</v>
      </c>
      <c r="B95" s="119"/>
      <c r="C95" s="120"/>
      <c r="D95" s="121" t="s">
        <v>85</v>
      </c>
      <c r="E95" s="121"/>
      <c r="F95" s="121"/>
      <c r="G95" s="121"/>
      <c r="H95" s="121"/>
      <c r="I95" s="122"/>
      <c r="J95" s="121" t="s">
        <v>86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'00 - SO 00 - VRN - vedlej...'!J30</f>
        <v>0</v>
      </c>
      <c r="AH95" s="122"/>
      <c r="AI95" s="122"/>
      <c r="AJ95" s="122"/>
      <c r="AK95" s="122"/>
      <c r="AL95" s="122"/>
      <c r="AM95" s="122"/>
      <c r="AN95" s="123">
        <f>SUM(AG95,AT95)</f>
        <v>0</v>
      </c>
      <c r="AO95" s="122"/>
      <c r="AP95" s="122"/>
      <c r="AQ95" s="124" t="s">
        <v>87</v>
      </c>
      <c r="AR95" s="125"/>
      <c r="AS95" s="126">
        <v>0</v>
      </c>
      <c r="AT95" s="127">
        <f>ROUND(SUM(AV95:AW95),2)</f>
        <v>0</v>
      </c>
      <c r="AU95" s="128">
        <f>'00 - SO 00 - VRN - vedlej...'!P117</f>
        <v>0</v>
      </c>
      <c r="AV95" s="127">
        <f>'00 - SO 00 - VRN - vedlej...'!J33</f>
        <v>0</v>
      </c>
      <c r="AW95" s="127">
        <f>'00 - SO 00 - VRN - vedlej...'!J34</f>
        <v>0</v>
      </c>
      <c r="AX95" s="127">
        <f>'00 - SO 00 - VRN - vedlej...'!J35</f>
        <v>0</v>
      </c>
      <c r="AY95" s="127">
        <f>'00 - SO 00 - VRN - vedlej...'!J36</f>
        <v>0</v>
      </c>
      <c r="AZ95" s="127">
        <f>'00 - SO 00 - VRN - vedlej...'!F33</f>
        <v>0</v>
      </c>
      <c r="BA95" s="127">
        <f>'00 - SO 00 - VRN - vedlej...'!F34</f>
        <v>0</v>
      </c>
      <c r="BB95" s="127">
        <f>'00 - SO 00 - VRN - vedlej...'!F35</f>
        <v>0</v>
      </c>
      <c r="BC95" s="127">
        <f>'00 - SO 00 - VRN - vedlej...'!F36</f>
        <v>0</v>
      </c>
      <c r="BD95" s="129">
        <f>'00 - SO 00 - VRN - vedlej...'!F37</f>
        <v>0</v>
      </c>
      <c r="BE95" s="7"/>
      <c r="BT95" s="130" t="s">
        <v>88</v>
      </c>
      <c r="BV95" s="130" t="s">
        <v>82</v>
      </c>
      <c r="BW95" s="130" t="s">
        <v>89</v>
      </c>
      <c r="BX95" s="130" t="s">
        <v>5</v>
      </c>
      <c r="CL95" s="130" t="s">
        <v>1</v>
      </c>
      <c r="CM95" s="130" t="s">
        <v>90</v>
      </c>
    </row>
    <row r="96" s="7" customFormat="1" ht="16.5" customHeight="1">
      <c r="A96" s="118" t="s">
        <v>84</v>
      </c>
      <c r="B96" s="119"/>
      <c r="C96" s="120"/>
      <c r="D96" s="121" t="s">
        <v>91</v>
      </c>
      <c r="E96" s="121"/>
      <c r="F96" s="121"/>
      <c r="G96" s="121"/>
      <c r="H96" s="121"/>
      <c r="I96" s="122"/>
      <c r="J96" s="121" t="s">
        <v>92</v>
      </c>
      <c r="K96" s="121"/>
      <c r="L96" s="121"/>
      <c r="M96" s="121"/>
      <c r="N96" s="121"/>
      <c r="O96" s="121"/>
      <c r="P96" s="121"/>
      <c r="Q96" s="121"/>
      <c r="R96" s="121"/>
      <c r="S96" s="121"/>
      <c r="T96" s="121"/>
      <c r="U96" s="121"/>
      <c r="V96" s="121"/>
      <c r="W96" s="121"/>
      <c r="X96" s="121"/>
      <c r="Y96" s="121"/>
      <c r="Z96" s="121"/>
      <c r="AA96" s="121"/>
      <c r="AB96" s="121"/>
      <c r="AC96" s="121"/>
      <c r="AD96" s="121"/>
      <c r="AE96" s="121"/>
      <c r="AF96" s="121"/>
      <c r="AG96" s="123">
        <f>'01 - SO 01 Bystřička - Ma...'!J30</f>
        <v>0</v>
      </c>
      <c r="AH96" s="122"/>
      <c r="AI96" s="122"/>
      <c r="AJ96" s="122"/>
      <c r="AK96" s="122"/>
      <c r="AL96" s="122"/>
      <c r="AM96" s="122"/>
      <c r="AN96" s="123">
        <f>SUM(AG96,AT96)</f>
        <v>0</v>
      </c>
      <c r="AO96" s="122"/>
      <c r="AP96" s="122"/>
      <c r="AQ96" s="124" t="s">
        <v>87</v>
      </c>
      <c r="AR96" s="125"/>
      <c r="AS96" s="126">
        <v>0</v>
      </c>
      <c r="AT96" s="127">
        <f>ROUND(SUM(AV96:AW96),2)</f>
        <v>0</v>
      </c>
      <c r="AU96" s="128">
        <f>'01 - SO 01 Bystřička - Ma...'!P119</f>
        <v>0</v>
      </c>
      <c r="AV96" s="127">
        <f>'01 - SO 01 Bystřička - Ma...'!J33</f>
        <v>0</v>
      </c>
      <c r="AW96" s="127">
        <f>'01 - SO 01 Bystřička - Ma...'!J34</f>
        <v>0</v>
      </c>
      <c r="AX96" s="127">
        <f>'01 - SO 01 Bystřička - Ma...'!J35</f>
        <v>0</v>
      </c>
      <c r="AY96" s="127">
        <f>'01 - SO 01 Bystřička - Ma...'!J36</f>
        <v>0</v>
      </c>
      <c r="AZ96" s="127">
        <f>'01 - SO 01 Bystřička - Ma...'!F33</f>
        <v>0</v>
      </c>
      <c r="BA96" s="127">
        <f>'01 - SO 01 Bystřička - Ma...'!F34</f>
        <v>0</v>
      </c>
      <c r="BB96" s="127">
        <f>'01 - SO 01 Bystřička - Ma...'!F35</f>
        <v>0</v>
      </c>
      <c r="BC96" s="127">
        <f>'01 - SO 01 Bystřička - Ma...'!F36</f>
        <v>0</v>
      </c>
      <c r="BD96" s="129">
        <f>'01 - SO 01 Bystřička - Ma...'!F37</f>
        <v>0</v>
      </c>
      <c r="BE96" s="7"/>
      <c r="BT96" s="130" t="s">
        <v>88</v>
      </c>
      <c r="BV96" s="130" t="s">
        <v>82</v>
      </c>
      <c r="BW96" s="130" t="s">
        <v>93</v>
      </c>
      <c r="BX96" s="130" t="s">
        <v>5</v>
      </c>
      <c r="CL96" s="130" t="s">
        <v>1</v>
      </c>
      <c r="CM96" s="130" t="s">
        <v>90</v>
      </c>
    </row>
    <row r="97" s="7" customFormat="1" ht="16.5" customHeight="1">
      <c r="A97" s="118" t="s">
        <v>84</v>
      </c>
      <c r="B97" s="119"/>
      <c r="C97" s="120"/>
      <c r="D97" s="121" t="s">
        <v>94</v>
      </c>
      <c r="E97" s="121"/>
      <c r="F97" s="121"/>
      <c r="G97" s="121"/>
      <c r="H97" s="121"/>
      <c r="I97" s="122"/>
      <c r="J97" s="121" t="s">
        <v>95</v>
      </c>
      <c r="K97" s="121"/>
      <c r="L97" s="121"/>
      <c r="M97" s="121"/>
      <c r="N97" s="121"/>
      <c r="O97" s="121"/>
      <c r="P97" s="121"/>
      <c r="Q97" s="121"/>
      <c r="R97" s="121"/>
      <c r="S97" s="121"/>
      <c r="T97" s="121"/>
      <c r="U97" s="121"/>
      <c r="V97" s="121"/>
      <c r="W97" s="121"/>
      <c r="X97" s="121"/>
      <c r="Y97" s="121"/>
      <c r="Z97" s="121"/>
      <c r="AA97" s="121"/>
      <c r="AB97" s="121"/>
      <c r="AC97" s="121"/>
      <c r="AD97" s="121"/>
      <c r="AE97" s="121"/>
      <c r="AF97" s="121"/>
      <c r="AG97" s="123">
        <f>'02.1 - SO 02.1 Bystřička ...'!J30</f>
        <v>0</v>
      </c>
      <c r="AH97" s="122"/>
      <c r="AI97" s="122"/>
      <c r="AJ97" s="122"/>
      <c r="AK97" s="122"/>
      <c r="AL97" s="122"/>
      <c r="AM97" s="122"/>
      <c r="AN97" s="123">
        <f>SUM(AG97,AT97)</f>
        <v>0</v>
      </c>
      <c r="AO97" s="122"/>
      <c r="AP97" s="122"/>
      <c r="AQ97" s="124" t="s">
        <v>87</v>
      </c>
      <c r="AR97" s="125"/>
      <c r="AS97" s="126">
        <v>0</v>
      </c>
      <c r="AT97" s="127">
        <f>ROUND(SUM(AV97:AW97),2)</f>
        <v>0</v>
      </c>
      <c r="AU97" s="128">
        <f>'02.1 - SO 02.1 Bystřička ...'!P123</f>
        <v>0</v>
      </c>
      <c r="AV97" s="127">
        <f>'02.1 - SO 02.1 Bystřička ...'!J33</f>
        <v>0</v>
      </c>
      <c r="AW97" s="127">
        <f>'02.1 - SO 02.1 Bystřička ...'!J34</f>
        <v>0</v>
      </c>
      <c r="AX97" s="127">
        <f>'02.1 - SO 02.1 Bystřička ...'!J35</f>
        <v>0</v>
      </c>
      <c r="AY97" s="127">
        <f>'02.1 - SO 02.1 Bystřička ...'!J36</f>
        <v>0</v>
      </c>
      <c r="AZ97" s="127">
        <f>'02.1 - SO 02.1 Bystřička ...'!F33</f>
        <v>0</v>
      </c>
      <c r="BA97" s="127">
        <f>'02.1 - SO 02.1 Bystřička ...'!F34</f>
        <v>0</v>
      </c>
      <c r="BB97" s="127">
        <f>'02.1 - SO 02.1 Bystřička ...'!F35</f>
        <v>0</v>
      </c>
      <c r="BC97" s="127">
        <f>'02.1 - SO 02.1 Bystřička ...'!F36</f>
        <v>0</v>
      </c>
      <c r="BD97" s="129">
        <f>'02.1 - SO 02.1 Bystřička ...'!F37</f>
        <v>0</v>
      </c>
      <c r="BE97" s="7"/>
      <c r="BT97" s="130" t="s">
        <v>88</v>
      </c>
      <c r="BV97" s="130" t="s">
        <v>82</v>
      </c>
      <c r="BW97" s="130" t="s">
        <v>96</v>
      </c>
      <c r="BX97" s="130" t="s">
        <v>5</v>
      </c>
      <c r="CL97" s="130" t="s">
        <v>1</v>
      </c>
      <c r="CM97" s="130" t="s">
        <v>90</v>
      </c>
    </row>
    <row r="98" s="7" customFormat="1" ht="16.5" customHeight="1">
      <c r="A98" s="118" t="s">
        <v>84</v>
      </c>
      <c r="B98" s="119"/>
      <c r="C98" s="120"/>
      <c r="D98" s="121" t="s">
        <v>97</v>
      </c>
      <c r="E98" s="121"/>
      <c r="F98" s="121"/>
      <c r="G98" s="121"/>
      <c r="H98" s="121"/>
      <c r="I98" s="122"/>
      <c r="J98" s="121" t="s">
        <v>98</v>
      </c>
      <c r="K98" s="121"/>
      <c r="L98" s="121"/>
      <c r="M98" s="121"/>
      <c r="N98" s="121"/>
      <c r="O98" s="121"/>
      <c r="P98" s="121"/>
      <c r="Q98" s="121"/>
      <c r="R98" s="121"/>
      <c r="S98" s="121"/>
      <c r="T98" s="121"/>
      <c r="U98" s="121"/>
      <c r="V98" s="121"/>
      <c r="W98" s="121"/>
      <c r="X98" s="121"/>
      <c r="Y98" s="121"/>
      <c r="Z98" s="121"/>
      <c r="AA98" s="121"/>
      <c r="AB98" s="121"/>
      <c r="AC98" s="121"/>
      <c r="AD98" s="121"/>
      <c r="AE98" s="121"/>
      <c r="AF98" s="121"/>
      <c r="AG98" s="123">
        <f>'02.2 - SO 02.2 Bystřička ...'!J30</f>
        <v>0</v>
      </c>
      <c r="AH98" s="122"/>
      <c r="AI98" s="122"/>
      <c r="AJ98" s="122"/>
      <c r="AK98" s="122"/>
      <c r="AL98" s="122"/>
      <c r="AM98" s="122"/>
      <c r="AN98" s="123">
        <f>SUM(AG98,AT98)</f>
        <v>0</v>
      </c>
      <c r="AO98" s="122"/>
      <c r="AP98" s="122"/>
      <c r="AQ98" s="124" t="s">
        <v>87</v>
      </c>
      <c r="AR98" s="125"/>
      <c r="AS98" s="131">
        <v>0</v>
      </c>
      <c r="AT98" s="132">
        <f>ROUND(SUM(AV98:AW98),2)</f>
        <v>0</v>
      </c>
      <c r="AU98" s="133">
        <f>'02.2 - SO 02.2 Bystřička ...'!P122</f>
        <v>0</v>
      </c>
      <c r="AV98" s="132">
        <f>'02.2 - SO 02.2 Bystřička ...'!J33</f>
        <v>0</v>
      </c>
      <c r="AW98" s="132">
        <f>'02.2 - SO 02.2 Bystřička ...'!J34</f>
        <v>0</v>
      </c>
      <c r="AX98" s="132">
        <f>'02.2 - SO 02.2 Bystřička ...'!J35</f>
        <v>0</v>
      </c>
      <c r="AY98" s="132">
        <f>'02.2 - SO 02.2 Bystřička ...'!J36</f>
        <v>0</v>
      </c>
      <c r="AZ98" s="132">
        <f>'02.2 - SO 02.2 Bystřička ...'!F33</f>
        <v>0</v>
      </c>
      <c r="BA98" s="132">
        <f>'02.2 - SO 02.2 Bystřička ...'!F34</f>
        <v>0</v>
      </c>
      <c r="BB98" s="132">
        <f>'02.2 - SO 02.2 Bystřička ...'!F35</f>
        <v>0</v>
      </c>
      <c r="BC98" s="132">
        <f>'02.2 - SO 02.2 Bystřička ...'!F36</f>
        <v>0</v>
      </c>
      <c r="BD98" s="134">
        <f>'02.2 - SO 02.2 Bystřička ...'!F37</f>
        <v>0</v>
      </c>
      <c r="BE98" s="7"/>
      <c r="BT98" s="130" t="s">
        <v>88</v>
      </c>
      <c r="BV98" s="130" t="s">
        <v>82</v>
      </c>
      <c r="BW98" s="130" t="s">
        <v>99</v>
      </c>
      <c r="BX98" s="130" t="s">
        <v>5</v>
      </c>
      <c r="CL98" s="130" t="s">
        <v>1</v>
      </c>
      <c r="CM98" s="130" t="s">
        <v>90</v>
      </c>
    </row>
    <row r="99" s="2" customFormat="1" ht="30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39"/>
      <c r="N99" s="39"/>
      <c r="O99" s="39"/>
      <c r="P99" s="39"/>
      <c r="Q99" s="39"/>
      <c r="R99" s="39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F99" s="39"/>
      <c r="AG99" s="39"/>
      <c r="AH99" s="39"/>
      <c r="AI99" s="39"/>
      <c r="AJ99" s="39"/>
      <c r="AK99" s="39"/>
      <c r="AL99" s="39"/>
      <c r="AM99" s="39"/>
      <c r="AN99" s="39"/>
      <c r="AO99" s="39"/>
      <c r="AP99" s="39"/>
      <c r="AQ99" s="39"/>
      <c r="AR99" s="43"/>
      <c r="AS99" s="37"/>
      <c r="AT99" s="37"/>
      <c r="AU99" s="37"/>
      <c r="AV99" s="37"/>
      <c r="AW99" s="37"/>
      <c r="AX99" s="37"/>
      <c r="AY99" s="37"/>
      <c r="AZ99" s="37"/>
      <c r="BA99" s="37"/>
      <c r="BB99" s="37"/>
      <c r="BC99" s="37"/>
      <c r="BD99" s="37"/>
      <c r="BE99" s="37"/>
    </row>
    <row r="100" s="2" customFormat="1" ht="6.96" customHeight="1">
      <c r="A100" s="37"/>
      <c r="B100" s="65"/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  <c r="N100" s="66"/>
      <c r="O100" s="66"/>
      <c r="P100" s="66"/>
      <c r="Q100" s="66"/>
      <c r="R100" s="66"/>
      <c r="S100" s="66"/>
      <c r="T100" s="66"/>
      <c r="U100" s="66"/>
      <c r="V100" s="66"/>
      <c r="W100" s="66"/>
      <c r="X100" s="66"/>
      <c r="Y100" s="66"/>
      <c r="Z100" s="66"/>
      <c r="AA100" s="66"/>
      <c r="AB100" s="66"/>
      <c r="AC100" s="66"/>
      <c r="AD100" s="66"/>
      <c r="AE100" s="66"/>
      <c r="AF100" s="66"/>
      <c r="AG100" s="66"/>
      <c r="AH100" s="66"/>
      <c r="AI100" s="66"/>
      <c r="AJ100" s="66"/>
      <c r="AK100" s="66"/>
      <c r="AL100" s="66"/>
      <c r="AM100" s="66"/>
      <c r="AN100" s="66"/>
      <c r="AO100" s="66"/>
      <c r="AP100" s="66"/>
      <c r="AQ100" s="66"/>
      <c r="AR100" s="43"/>
      <c r="AS100" s="37"/>
      <c r="AT100" s="37"/>
      <c r="AU100" s="37"/>
      <c r="AV100" s="37"/>
      <c r="AW100" s="37"/>
      <c r="AX100" s="37"/>
      <c r="AY100" s="37"/>
      <c r="AZ100" s="37"/>
      <c r="BA100" s="37"/>
      <c r="BB100" s="37"/>
      <c r="BC100" s="37"/>
      <c r="BD100" s="37"/>
      <c r="BE100" s="37"/>
    </row>
  </sheetData>
  <sheetProtection sheet="1" formatColumns="0" formatRows="0" objects="1" scenarios="1" spinCount="100000" saltValue="Da/iw7+/ASyCvCu5ruvYjiugIZ7jgRp29qEiyLtWM/0ZcgStzT4aRw7LZVn0xS/8P7F1ahv5ayFh05+cK/7kIw==" hashValue="jB7V9BzSpSmm5jH8wNnN09RbFoiYH1GzvtdhE1dqnUeY8KIifPle69/ynTvbujaQy2AljcEkFKs3coKs3Fd1QA==" algorithmName="SHA-512" password="CC35"/>
  <mergeCells count="54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0 - SO 00 - VRN - vedlej...'!C2" display="/"/>
    <hyperlink ref="A96" location="'01 - SO 01 Bystřička - Ma...'!C2" display="/"/>
    <hyperlink ref="A97" location="'02.1 - SO 02.1 Bystřička ...'!C2" display="/"/>
    <hyperlink ref="A98" location="'02.2 - SO 02.2 Bystřička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Bystřička - Valašská Bystřice, Malá Bystřice, ř.km 7,729 - 7,829, 17,450 - 17,470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102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38</v>
      </c>
      <c r="G12" s="37"/>
      <c r="H12" s="37"/>
      <c r="I12" s="139" t="s">
        <v>22</v>
      </c>
      <c r="J12" s="143" t="str">
        <f>'Rekapitulace stavby'!AN8</f>
        <v>31. 7. 2025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04373863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Vít Pučálek</v>
      </c>
      <c r="F21" s="37"/>
      <c r="G21" s="37"/>
      <c r="H21" s="37"/>
      <c r="I21" s="139" t="s">
        <v>28</v>
      </c>
      <c r="J21" s="142" t="str">
        <f>IF('Rekapitulace stavby'!AN17="","",'Rekapitulace stavby'!AN17)</f>
        <v>CZ8208233528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ROUND(J117,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ROUND((SUM(BE117:BE163)),  2)</f>
        <v>0</v>
      </c>
      <c r="G33" s="37"/>
      <c r="H33" s="37"/>
      <c r="I33" s="154">
        <v>0.20999999999999999</v>
      </c>
      <c r="J33" s="153">
        <f>ROUND(((SUM(BE117:BE163))*I33),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ROUND((SUM(BF117:BF163)),  2)</f>
        <v>0</v>
      </c>
      <c r="G34" s="37"/>
      <c r="H34" s="37"/>
      <c r="I34" s="154">
        <v>0.12</v>
      </c>
      <c r="J34" s="153">
        <f>ROUND(((SUM(BF117:BF163))*I34),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ROUND((SUM(BG117:BG163)),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ROUND((SUM(BH117:BH163)),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ROUND((SUM(BI117:BI163)),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Bystřička - Valašská Bystřice, Malá Bystřice, ř.km 7,729 - 7,829, 17,450 - 17,470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00 - SO 00 - VRN - vedlej...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Ing. Vít Pučálek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J117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108</v>
      </c>
      <c r="E97" s="181"/>
      <c r="F97" s="181"/>
      <c r="G97" s="181"/>
      <c r="H97" s="181"/>
      <c r="I97" s="181"/>
      <c r="J97" s="182">
        <f>J118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7"/>
      <c r="B98" s="38"/>
      <c r="C98" s="39"/>
      <c r="D98" s="39"/>
      <c r="E98" s="39"/>
      <c r="F98" s="39"/>
      <c r="G98" s="39"/>
      <c r="H98" s="39"/>
      <c r="I98" s="39"/>
      <c r="J98" s="39"/>
      <c r="K98" s="39"/>
      <c r="L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</row>
    <row r="99" s="2" customFormat="1" ht="6.96" customHeight="1">
      <c r="A99" s="37"/>
      <c r="B99" s="65"/>
      <c r="C99" s="66"/>
      <c r="D99" s="66"/>
      <c r="E99" s="66"/>
      <c r="F99" s="66"/>
      <c r="G99" s="66"/>
      <c r="H99" s="66"/>
      <c r="I99" s="66"/>
      <c r="J99" s="66"/>
      <c r="K99" s="66"/>
      <c r="L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3" s="2" customFormat="1" ht="6.96" customHeight="1">
      <c r="A103" s="37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24.96" customHeight="1">
      <c r="A104" s="37"/>
      <c r="B104" s="38"/>
      <c r="C104" s="22" t="s">
        <v>109</v>
      </c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38"/>
      <c r="C105" s="39"/>
      <c r="D105" s="39"/>
      <c r="E105" s="39"/>
      <c r="F105" s="39"/>
      <c r="G105" s="39"/>
      <c r="H105" s="39"/>
      <c r="I105" s="39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12" customHeight="1">
      <c r="A106" s="37"/>
      <c r="B106" s="38"/>
      <c r="C106" s="31" t="s">
        <v>16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16.5" customHeight="1">
      <c r="A107" s="37"/>
      <c r="B107" s="38"/>
      <c r="C107" s="39"/>
      <c r="D107" s="39"/>
      <c r="E107" s="173" t="str">
        <f>E7</f>
        <v>Bystřička - Valašská Bystřice, Malá Bystřice, ř.km 7,729 - 7,829, 17,450 - 17,470</v>
      </c>
      <c r="F107" s="31"/>
      <c r="G107" s="31"/>
      <c r="H107" s="31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101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75" t="str">
        <f>E9</f>
        <v>00 - SO 00 - VRN - vedlej...</v>
      </c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20</v>
      </c>
      <c r="D111" s="39"/>
      <c r="E111" s="39"/>
      <c r="F111" s="26" t="str">
        <f>F12</f>
        <v xml:space="preserve"> </v>
      </c>
      <c r="G111" s="39"/>
      <c r="H111" s="39"/>
      <c r="I111" s="31" t="s">
        <v>22</v>
      </c>
      <c r="J111" s="78" t="str">
        <f>IF(J12="","",J12)</f>
        <v>31. 7. 2025</v>
      </c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5.15" customHeight="1">
      <c r="A113" s="37"/>
      <c r="B113" s="38"/>
      <c r="C113" s="31" t="s">
        <v>24</v>
      </c>
      <c r="D113" s="39"/>
      <c r="E113" s="39"/>
      <c r="F113" s="26" t="str">
        <f>E15</f>
        <v>Povodí Moravy, s.p.</v>
      </c>
      <c r="G113" s="39"/>
      <c r="H113" s="39"/>
      <c r="I113" s="31" t="s">
        <v>32</v>
      </c>
      <c r="J113" s="35" t="str">
        <f>E21</f>
        <v>Ing. Vít Pučálek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5.15" customHeight="1">
      <c r="A114" s="37"/>
      <c r="B114" s="38"/>
      <c r="C114" s="31" t="s">
        <v>30</v>
      </c>
      <c r="D114" s="39"/>
      <c r="E114" s="39"/>
      <c r="F114" s="26" t="str">
        <f>IF(E18="","",E18)</f>
        <v>Vyplň údaj</v>
      </c>
      <c r="G114" s="39"/>
      <c r="H114" s="39"/>
      <c r="I114" s="31" t="s">
        <v>37</v>
      </c>
      <c r="J114" s="35" t="str">
        <f>E24</f>
        <v xml:space="preserve"> </v>
      </c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0.32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10" customFormat="1" ht="29.28" customHeight="1">
      <c r="A116" s="184"/>
      <c r="B116" s="185"/>
      <c r="C116" s="186" t="s">
        <v>110</v>
      </c>
      <c r="D116" s="187" t="s">
        <v>65</v>
      </c>
      <c r="E116" s="187" t="s">
        <v>61</v>
      </c>
      <c r="F116" s="187" t="s">
        <v>62</v>
      </c>
      <c r="G116" s="187" t="s">
        <v>111</v>
      </c>
      <c r="H116" s="187" t="s">
        <v>112</v>
      </c>
      <c r="I116" s="187" t="s">
        <v>113</v>
      </c>
      <c r="J116" s="188" t="s">
        <v>105</v>
      </c>
      <c r="K116" s="189" t="s">
        <v>114</v>
      </c>
      <c r="L116" s="190"/>
      <c r="M116" s="99" t="s">
        <v>1</v>
      </c>
      <c r="N116" s="100" t="s">
        <v>44</v>
      </c>
      <c r="O116" s="100" t="s">
        <v>115</v>
      </c>
      <c r="P116" s="100" t="s">
        <v>116</v>
      </c>
      <c r="Q116" s="100" t="s">
        <v>117</v>
      </c>
      <c r="R116" s="100" t="s">
        <v>118</v>
      </c>
      <c r="S116" s="100" t="s">
        <v>119</v>
      </c>
      <c r="T116" s="101" t="s">
        <v>120</v>
      </c>
      <c r="U116" s="184"/>
      <c r="V116" s="184"/>
      <c r="W116" s="184"/>
      <c r="X116" s="184"/>
      <c r="Y116" s="184"/>
      <c r="Z116" s="184"/>
      <c r="AA116" s="184"/>
      <c r="AB116" s="184"/>
      <c r="AC116" s="184"/>
      <c r="AD116" s="184"/>
      <c r="AE116" s="184"/>
    </row>
    <row r="117" s="2" customFormat="1" ht="22.8" customHeight="1">
      <c r="A117" s="37"/>
      <c r="B117" s="38"/>
      <c r="C117" s="106" t="s">
        <v>121</v>
      </c>
      <c r="D117" s="39"/>
      <c r="E117" s="39"/>
      <c r="F117" s="39"/>
      <c r="G117" s="39"/>
      <c r="H117" s="39"/>
      <c r="I117" s="39"/>
      <c r="J117" s="191">
        <f>BK117</f>
        <v>0</v>
      </c>
      <c r="K117" s="39"/>
      <c r="L117" s="43"/>
      <c r="M117" s="102"/>
      <c r="N117" s="192"/>
      <c r="O117" s="103"/>
      <c r="P117" s="193">
        <f>P118</f>
        <v>0</v>
      </c>
      <c r="Q117" s="103"/>
      <c r="R117" s="193">
        <f>R118</f>
        <v>0</v>
      </c>
      <c r="S117" s="103"/>
      <c r="T117" s="194">
        <f>T118</f>
        <v>0</v>
      </c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  <c r="AT117" s="16" t="s">
        <v>79</v>
      </c>
      <c r="AU117" s="16" t="s">
        <v>107</v>
      </c>
      <c r="BK117" s="195">
        <f>BK118</f>
        <v>0</v>
      </c>
    </row>
    <row r="118" s="11" customFormat="1" ht="25.92" customHeight="1">
      <c r="A118" s="11"/>
      <c r="B118" s="196"/>
      <c r="C118" s="197"/>
      <c r="D118" s="198" t="s">
        <v>79</v>
      </c>
      <c r="E118" s="199" t="s">
        <v>122</v>
      </c>
      <c r="F118" s="199" t="s">
        <v>123</v>
      </c>
      <c r="G118" s="197"/>
      <c r="H118" s="197"/>
      <c r="I118" s="200"/>
      <c r="J118" s="201">
        <f>BK118</f>
        <v>0</v>
      </c>
      <c r="K118" s="197"/>
      <c r="L118" s="202"/>
      <c r="M118" s="203"/>
      <c r="N118" s="204"/>
      <c r="O118" s="204"/>
      <c r="P118" s="205">
        <f>SUM(P119:P163)</f>
        <v>0</v>
      </c>
      <c r="Q118" s="204"/>
      <c r="R118" s="205">
        <f>SUM(R119:R163)</f>
        <v>0</v>
      </c>
      <c r="S118" s="204"/>
      <c r="T118" s="206">
        <f>SUM(T119:T163)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7" t="s">
        <v>124</v>
      </c>
      <c r="AT118" s="208" t="s">
        <v>79</v>
      </c>
      <c r="AU118" s="208" t="s">
        <v>80</v>
      </c>
      <c r="AY118" s="207" t="s">
        <v>125</v>
      </c>
      <c r="BK118" s="209">
        <f>SUM(BK119:BK163)</f>
        <v>0</v>
      </c>
    </row>
    <row r="119" s="2" customFormat="1" ht="16.5" customHeight="1">
      <c r="A119" s="37"/>
      <c r="B119" s="38"/>
      <c r="C119" s="210" t="s">
        <v>88</v>
      </c>
      <c r="D119" s="210" t="s">
        <v>126</v>
      </c>
      <c r="E119" s="211" t="s">
        <v>127</v>
      </c>
      <c r="F119" s="212" t="s">
        <v>128</v>
      </c>
      <c r="G119" s="213" t="s">
        <v>129</v>
      </c>
      <c r="H119" s="214">
        <v>1</v>
      </c>
      <c r="I119" s="215"/>
      <c r="J119" s="216">
        <f>ROUND(I119*H119,2)</f>
        <v>0</v>
      </c>
      <c r="K119" s="217"/>
      <c r="L119" s="43"/>
      <c r="M119" s="218" t="s">
        <v>1</v>
      </c>
      <c r="N119" s="219" t="s">
        <v>45</v>
      </c>
      <c r="O119" s="90"/>
      <c r="P119" s="220">
        <f>O119*H119</f>
        <v>0</v>
      </c>
      <c r="Q119" s="220">
        <v>0</v>
      </c>
      <c r="R119" s="220">
        <f>Q119*H119</f>
        <v>0</v>
      </c>
      <c r="S119" s="220">
        <v>0</v>
      </c>
      <c r="T119" s="221">
        <f>S119*H119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R119" s="222" t="s">
        <v>130</v>
      </c>
      <c r="AT119" s="222" t="s">
        <v>126</v>
      </c>
      <c r="AU119" s="222" t="s">
        <v>88</v>
      </c>
      <c r="AY119" s="16" t="s">
        <v>125</v>
      </c>
      <c r="BE119" s="223">
        <f>IF(N119="základní",J119,0)</f>
        <v>0</v>
      </c>
      <c r="BF119" s="223">
        <f>IF(N119="snížená",J119,0)</f>
        <v>0</v>
      </c>
      <c r="BG119" s="223">
        <f>IF(N119="zákl. přenesená",J119,0)</f>
        <v>0</v>
      </c>
      <c r="BH119" s="223">
        <f>IF(N119="sníž. přenesená",J119,0)</f>
        <v>0</v>
      </c>
      <c r="BI119" s="223">
        <f>IF(N119="nulová",J119,0)</f>
        <v>0</v>
      </c>
      <c r="BJ119" s="16" t="s">
        <v>88</v>
      </c>
      <c r="BK119" s="223">
        <f>ROUND(I119*H119,2)</f>
        <v>0</v>
      </c>
      <c r="BL119" s="16" t="s">
        <v>130</v>
      </c>
      <c r="BM119" s="222" t="s">
        <v>90</v>
      </c>
    </row>
    <row r="120" s="2" customFormat="1">
      <c r="A120" s="37"/>
      <c r="B120" s="38"/>
      <c r="C120" s="39"/>
      <c r="D120" s="224" t="s">
        <v>131</v>
      </c>
      <c r="E120" s="39"/>
      <c r="F120" s="225" t="s">
        <v>128</v>
      </c>
      <c r="G120" s="39"/>
      <c r="H120" s="39"/>
      <c r="I120" s="226"/>
      <c r="J120" s="39"/>
      <c r="K120" s="39"/>
      <c r="L120" s="43"/>
      <c r="M120" s="227"/>
      <c r="N120" s="228"/>
      <c r="O120" s="90"/>
      <c r="P120" s="90"/>
      <c r="Q120" s="90"/>
      <c r="R120" s="90"/>
      <c r="S120" s="90"/>
      <c r="T120" s="91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  <c r="AT120" s="16" t="s">
        <v>131</v>
      </c>
      <c r="AU120" s="16" t="s">
        <v>88</v>
      </c>
    </row>
    <row r="121" s="2" customFormat="1">
      <c r="A121" s="37"/>
      <c r="B121" s="38"/>
      <c r="C121" s="39"/>
      <c r="D121" s="224" t="s">
        <v>132</v>
      </c>
      <c r="E121" s="39"/>
      <c r="F121" s="229" t="s">
        <v>133</v>
      </c>
      <c r="G121" s="39"/>
      <c r="H121" s="39"/>
      <c r="I121" s="226"/>
      <c r="J121" s="39"/>
      <c r="K121" s="39"/>
      <c r="L121" s="43"/>
      <c r="M121" s="227"/>
      <c r="N121" s="228"/>
      <c r="O121" s="90"/>
      <c r="P121" s="90"/>
      <c r="Q121" s="90"/>
      <c r="R121" s="90"/>
      <c r="S121" s="90"/>
      <c r="T121" s="91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  <c r="AT121" s="16" t="s">
        <v>132</v>
      </c>
      <c r="AU121" s="16" t="s">
        <v>88</v>
      </c>
    </row>
    <row r="122" s="2" customFormat="1" ht="16.5" customHeight="1">
      <c r="A122" s="37"/>
      <c r="B122" s="38"/>
      <c r="C122" s="210" t="s">
        <v>90</v>
      </c>
      <c r="D122" s="210" t="s">
        <v>126</v>
      </c>
      <c r="E122" s="211" t="s">
        <v>134</v>
      </c>
      <c r="F122" s="212" t="s">
        <v>135</v>
      </c>
      <c r="G122" s="213" t="s">
        <v>129</v>
      </c>
      <c r="H122" s="214">
        <v>1</v>
      </c>
      <c r="I122" s="215"/>
      <c r="J122" s="216">
        <f>ROUND(I122*H122,2)</f>
        <v>0</v>
      </c>
      <c r="K122" s="217"/>
      <c r="L122" s="43"/>
      <c r="M122" s="218" t="s">
        <v>1</v>
      </c>
      <c r="N122" s="219" t="s">
        <v>45</v>
      </c>
      <c r="O122" s="90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130</v>
      </c>
      <c r="AT122" s="222" t="s">
        <v>126</v>
      </c>
      <c r="AU122" s="222" t="s">
        <v>88</v>
      </c>
      <c r="AY122" s="16" t="s">
        <v>125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88</v>
      </c>
      <c r="BK122" s="223">
        <f>ROUND(I122*H122,2)</f>
        <v>0</v>
      </c>
      <c r="BL122" s="16" t="s">
        <v>130</v>
      </c>
      <c r="BM122" s="222" t="s">
        <v>130</v>
      </c>
    </row>
    <row r="123" s="2" customFormat="1">
      <c r="A123" s="37"/>
      <c r="B123" s="38"/>
      <c r="C123" s="39"/>
      <c r="D123" s="224" t="s">
        <v>131</v>
      </c>
      <c r="E123" s="39"/>
      <c r="F123" s="225" t="s">
        <v>135</v>
      </c>
      <c r="G123" s="39"/>
      <c r="H123" s="39"/>
      <c r="I123" s="226"/>
      <c r="J123" s="39"/>
      <c r="K123" s="39"/>
      <c r="L123" s="43"/>
      <c r="M123" s="227"/>
      <c r="N123" s="228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131</v>
      </c>
      <c r="AU123" s="16" t="s">
        <v>88</v>
      </c>
    </row>
    <row r="124" s="2" customFormat="1">
      <c r="A124" s="37"/>
      <c r="B124" s="38"/>
      <c r="C124" s="39"/>
      <c r="D124" s="224" t="s">
        <v>132</v>
      </c>
      <c r="E124" s="39"/>
      <c r="F124" s="229" t="s">
        <v>136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132</v>
      </c>
      <c r="AU124" s="16" t="s">
        <v>88</v>
      </c>
    </row>
    <row r="125" s="2" customFormat="1" ht="16.5" customHeight="1">
      <c r="A125" s="37"/>
      <c r="B125" s="38"/>
      <c r="C125" s="210" t="s">
        <v>137</v>
      </c>
      <c r="D125" s="210" t="s">
        <v>126</v>
      </c>
      <c r="E125" s="211" t="s">
        <v>138</v>
      </c>
      <c r="F125" s="212" t="s">
        <v>139</v>
      </c>
      <c r="G125" s="213" t="s">
        <v>129</v>
      </c>
      <c r="H125" s="214">
        <v>1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45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130</v>
      </c>
      <c r="AT125" s="222" t="s">
        <v>126</v>
      </c>
      <c r="AU125" s="222" t="s">
        <v>88</v>
      </c>
      <c r="AY125" s="16" t="s">
        <v>125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88</v>
      </c>
      <c r="BK125" s="223">
        <f>ROUND(I125*H125,2)</f>
        <v>0</v>
      </c>
      <c r="BL125" s="16" t="s">
        <v>130</v>
      </c>
      <c r="BM125" s="222" t="s">
        <v>140</v>
      </c>
    </row>
    <row r="126" s="2" customFormat="1">
      <c r="A126" s="37"/>
      <c r="B126" s="38"/>
      <c r="C126" s="39"/>
      <c r="D126" s="224" t="s">
        <v>131</v>
      </c>
      <c r="E126" s="39"/>
      <c r="F126" s="225" t="s">
        <v>139</v>
      </c>
      <c r="G126" s="39"/>
      <c r="H126" s="39"/>
      <c r="I126" s="226"/>
      <c r="J126" s="39"/>
      <c r="K126" s="39"/>
      <c r="L126" s="43"/>
      <c r="M126" s="227"/>
      <c r="N126" s="228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88</v>
      </c>
    </row>
    <row r="127" s="2" customFormat="1">
      <c r="A127" s="37"/>
      <c r="B127" s="38"/>
      <c r="C127" s="39"/>
      <c r="D127" s="224" t="s">
        <v>132</v>
      </c>
      <c r="E127" s="39"/>
      <c r="F127" s="229" t="s">
        <v>141</v>
      </c>
      <c r="G127" s="39"/>
      <c r="H127" s="39"/>
      <c r="I127" s="226"/>
      <c r="J127" s="39"/>
      <c r="K127" s="39"/>
      <c r="L127" s="43"/>
      <c r="M127" s="227"/>
      <c r="N127" s="228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132</v>
      </c>
      <c r="AU127" s="16" t="s">
        <v>88</v>
      </c>
    </row>
    <row r="128" s="2" customFormat="1" ht="16.5" customHeight="1">
      <c r="A128" s="37"/>
      <c r="B128" s="38"/>
      <c r="C128" s="210" t="s">
        <v>130</v>
      </c>
      <c r="D128" s="210" t="s">
        <v>126</v>
      </c>
      <c r="E128" s="211" t="s">
        <v>142</v>
      </c>
      <c r="F128" s="212" t="s">
        <v>143</v>
      </c>
      <c r="G128" s="213" t="s">
        <v>129</v>
      </c>
      <c r="H128" s="214">
        <v>1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45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130</v>
      </c>
      <c r="AT128" s="222" t="s">
        <v>126</v>
      </c>
      <c r="AU128" s="222" t="s">
        <v>88</v>
      </c>
      <c r="AY128" s="16" t="s">
        <v>125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88</v>
      </c>
      <c r="BK128" s="223">
        <f>ROUND(I128*H128,2)</f>
        <v>0</v>
      </c>
      <c r="BL128" s="16" t="s">
        <v>130</v>
      </c>
      <c r="BM128" s="222" t="s">
        <v>144</v>
      </c>
    </row>
    <row r="129" s="2" customFormat="1">
      <c r="A129" s="37"/>
      <c r="B129" s="38"/>
      <c r="C129" s="39"/>
      <c r="D129" s="224" t="s">
        <v>131</v>
      </c>
      <c r="E129" s="39"/>
      <c r="F129" s="225" t="s">
        <v>143</v>
      </c>
      <c r="G129" s="39"/>
      <c r="H129" s="39"/>
      <c r="I129" s="226"/>
      <c r="J129" s="39"/>
      <c r="K129" s="39"/>
      <c r="L129" s="43"/>
      <c r="M129" s="227"/>
      <c r="N129" s="22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131</v>
      </c>
      <c r="AU129" s="16" t="s">
        <v>88</v>
      </c>
    </row>
    <row r="130" s="2" customFormat="1">
      <c r="A130" s="37"/>
      <c r="B130" s="38"/>
      <c r="C130" s="39"/>
      <c r="D130" s="224" t="s">
        <v>132</v>
      </c>
      <c r="E130" s="39"/>
      <c r="F130" s="229" t="s">
        <v>145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132</v>
      </c>
      <c r="AU130" s="16" t="s">
        <v>88</v>
      </c>
    </row>
    <row r="131" s="2" customFormat="1" ht="16.5" customHeight="1">
      <c r="A131" s="37"/>
      <c r="B131" s="38"/>
      <c r="C131" s="210" t="s">
        <v>124</v>
      </c>
      <c r="D131" s="210" t="s">
        <v>126</v>
      </c>
      <c r="E131" s="211" t="s">
        <v>146</v>
      </c>
      <c r="F131" s="212" t="s">
        <v>147</v>
      </c>
      <c r="G131" s="213" t="s">
        <v>129</v>
      </c>
      <c r="H131" s="214">
        <v>1</v>
      </c>
      <c r="I131" s="215"/>
      <c r="J131" s="216">
        <f>ROUND(I131*H131,2)</f>
        <v>0</v>
      </c>
      <c r="K131" s="217"/>
      <c r="L131" s="43"/>
      <c r="M131" s="218" t="s">
        <v>1</v>
      </c>
      <c r="N131" s="219" t="s">
        <v>45</v>
      </c>
      <c r="O131" s="90"/>
      <c r="P131" s="220">
        <f>O131*H131</f>
        <v>0</v>
      </c>
      <c r="Q131" s="220">
        <v>0</v>
      </c>
      <c r="R131" s="220">
        <f>Q131*H131</f>
        <v>0</v>
      </c>
      <c r="S131" s="220">
        <v>0</v>
      </c>
      <c r="T131" s="221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22" t="s">
        <v>130</v>
      </c>
      <c r="AT131" s="222" t="s">
        <v>126</v>
      </c>
      <c r="AU131" s="222" t="s">
        <v>88</v>
      </c>
      <c r="AY131" s="16" t="s">
        <v>125</v>
      </c>
      <c r="BE131" s="223">
        <f>IF(N131="základní",J131,0)</f>
        <v>0</v>
      </c>
      <c r="BF131" s="223">
        <f>IF(N131="snížená",J131,0)</f>
        <v>0</v>
      </c>
      <c r="BG131" s="223">
        <f>IF(N131="zákl. přenesená",J131,0)</f>
        <v>0</v>
      </c>
      <c r="BH131" s="223">
        <f>IF(N131="sníž. přenesená",J131,0)</f>
        <v>0</v>
      </c>
      <c r="BI131" s="223">
        <f>IF(N131="nulová",J131,0)</f>
        <v>0</v>
      </c>
      <c r="BJ131" s="16" t="s">
        <v>88</v>
      </c>
      <c r="BK131" s="223">
        <f>ROUND(I131*H131,2)</f>
        <v>0</v>
      </c>
      <c r="BL131" s="16" t="s">
        <v>130</v>
      </c>
      <c r="BM131" s="222" t="s">
        <v>148</v>
      </c>
    </row>
    <row r="132" s="2" customFormat="1">
      <c r="A132" s="37"/>
      <c r="B132" s="38"/>
      <c r="C132" s="39"/>
      <c r="D132" s="224" t="s">
        <v>131</v>
      </c>
      <c r="E132" s="39"/>
      <c r="F132" s="225" t="s">
        <v>147</v>
      </c>
      <c r="G132" s="39"/>
      <c r="H132" s="39"/>
      <c r="I132" s="226"/>
      <c r="J132" s="39"/>
      <c r="K132" s="39"/>
      <c r="L132" s="43"/>
      <c r="M132" s="227"/>
      <c r="N132" s="228"/>
      <c r="O132" s="90"/>
      <c r="P132" s="90"/>
      <c r="Q132" s="90"/>
      <c r="R132" s="90"/>
      <c r="S132" s="90"/>
      <c r="T132" s="91"/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T132" s="16" t="s">
        <v>131</v>
      </c>
      <c r="AU132" s="16" t="s">
        <v>88</v>
      </c>
    </row>
    <row r="133" s="2" customFormat="1" ht="16.5" customHeight="1">
      <c r="A133" s="37"/>
      <c r="B133" s="38"/>
      <c r="C133" s="210" t="s">
        <v>149</v>
      </c>
      <c r="D133" s="210" t="s">
        <v>126</v>
      </c>
      <c r="E133" s="211" t="s">
        <v>150</v>
      </c>
      <c r="F133" s="212" t="s">
        <v>151</v>
      </c>
      <c r="G133" s="213" t="s">
        <v>129</v>
      </c>
      <c r="H133" s="214">
        <v>1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45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130</v>
      </c>
      <c r="AT133" s="222" t="s">
        <v>126</v>
      </c>
      <c r="AU133" s="222" t="s">
        <v>88</v>
      </c>
      <c r="AY133" s="16" t="s">
        <v>125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88</v>
      </c>
      <c r="BK133" s="223">
        <f>ROUND(I133*H133,2)</f>
        <v>0</v>
      </c>
      <c r="BL133" s="16" t="s">
        <v>130</v>
      </c>
      <c r="BM133" s="222" t="s">
        <v>8</v>
      </c>
    </row>
    <row r="134" s="2" customFormat="1">
      <c r="A134" s="37"/>
      <c r="B134" s="38"/>
      <c r="C134" s="39"/>
      <c r="D134" s="224" t="s">
        <v>131</v>
      </c>
      <c r="E134" s="39"/>
      <c r="F134" s="225" t="s">
        <v>152</v>
      </c>
      <c r="G134" s="39"/>
      <c r="H134" s="39"/>
      <c r="I134" s="226"/>
      <c r="J134" s="39"/>
      <c r="K134" s="39"/>
      <c r="L134" s="43"/>
      <c r="M134" s="227"/>
      <c r="N134" s="22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131</v>
      </c>
      <c r="AU134" s="16" t="s">
        <v>88</v>
      </c>
    </row>
    <row r="135" s="2" customFormat="1">
      <c r="A135" s="37"/>
      <c r="B135" s="38"/>
      <c r="C135" s="39"/>
      <c r="D135" s="224" t="s">
        <v>132</v>
      </c>
      <c r="E135" s="39"/>
      <c r="F135" s="229" t="s">
        <v>153</v>
      </c>
      <c r="G135" s="39"/>
      <c r="H135" s="39"/>
      <c r="I135" s="226"/>
      <c r="J135" s="39"/>
      <c r="K135" s="39"/>
      <c r="L135" s="43"/>
      <c r="M135" s="227"/>
      <c r="N135" s="22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132</v>
      </c>
      <c r="AU135" s="16" t="s">
        <v>88</v>
      </c>
    </row>
    <row r="136" s="2" customFormat="1" ht="16.5" customHeight="1">
      <c r="A136" s="37"/>
      <c r="B136" s="38"/>
      <c r="C136" s="210" t="s">
        <v>154</v>
      </c>
      <c r="D136" s="210" t="s">
        <v>126</v>
      </c>
      <c r="E136" s="211" t="s">
        <v>155</v>
      </c>
      <c r="F136" s="212" t="s">
        <v>156</v>
      </c>
      <c r="G136" s="213" t="s">
        <v>129</v>
      </c>
      <c r="H136" s="214">
        <v>1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45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130</v>
      </c>
      <c r="AT136" s="222" t="s">
        <v>126</v>
      </c>
      <c r="AU136" s="222" t="s">
        <v>88</v>
      </c>
      <c r="AY136" s="16" t="s">
        <v>125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88</v>
      </c>
      <c r="BK136" s="223">
        <f>ROUND(I136*H136,2)</f>
        <v>0</v>
      </c>
      <c r="BL136" s="16" t="s">
        <v>130</v>
      </c>
      <c r="BM136" s="222" t="s">
        <v>157</v>
      </c>
    </row>
    <row r="137" s="2" customFormat="1">
      <c r="A137" s="37"/>
      <c r="B137" s="38"/>
      <c r="C137" s="39"/>
      <c r="D137" s="224" t="s">
        <v>131</v>
      </c>
      <c r="E137" s="39"/>
      <c r="F137" s="225" t="s">
        <v>156</v>
      </c>
      <c r="G137" s="39"/>
      <c r="H137" s="39"/>
      <c r="I137" s="226"/>
      <c r="J137" s="39"/>
      <c r="K137" s="39"/>
      <c r="L137" s="43"/>
      <c r="M137" s="227"/>
      <c r="N137" s="22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131</v>
      </c>
      <c r="AU137" s="16" t="s">
        <v>88</v>
      </c>
    </row>
    <row r="138" s="2" customFormat="1">
      <c r="A138" s="37"/>
      <c r="B138" s="38"/>
      <c r="C138" s="39"/>
      <c r="D138" s="224" t="s">
        <v>132</v>
      </c>
      <c r="E138" s="39"/>
      <c r="F138" s="229" t="s">
        <v>158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132</v>
      </c>
      <c r="AU138" s="16" t="s">
        <v>88</v>
      </c>
    </row>
    <row r="139" s="2" customFormat="1" ht="16.5" customHeight="1">
      <c r="A139" s="37"/>
      <c r="B139" s="38"/>
      <c r="C139" s="210" t="s">
        <v>148</v>
      </c>
      <c r="D139" s="210" t="s">
        <v>126</v>
      </c>
      <c r="E139" s="211" t="s">
        <v>159</v>
      </c>
      <c r="F139" s="212" t="s">
        <v>160</v>
      </c>
      <c r="G139" s="213" t="s">
        <v>129</v>
      </c>
      <c r="H139" s="214">
        <v>1</v>
      </c>
      <c r="I139" s="215"/>
      <c r="J139" s="216">
        <f>ROUND(I139*H139,2)</f>
        <v>0</v>
      </c>
      <c r="K139" s="217"/>
      <c r="L139" s="43"/>
      <c r="M139" s="218" t="s">
        <v>1</v>
      </c>
      <c r="N139" s="219" t="s">
        <v>45</v>
      </c>
      <c r="O139" s="90"/>
      <c r="P139" s="220">
        <f>O139*H139</f>
        <v>0</v>
      </c>
      <c r="Q139" s="220">
        <v>0</v>
      </c>
      <c r="R139" s="220">
        <f>Q139*H139</f>
        <v>0</v>
      </c>
      <c r="S139" s="220">
        <v>0</v>
      </c>
      <c r="T139" s="221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22" t="s">
        <v>130</v>
      </c>
      <c r="AT139" s="222" t="s">
        <v>126</v>
      </c>
      <c r="AU139" s="222" t="s">
        <v>88</v>
      </c>
      <c r="AY139" s="16" t="s">
        <v>125</v>
      </c>
      <c r="BE139" s="223">
        <f>IF(N139="základní",J139,0)</f>
        <v>0</v>
      </c>
      <c r="BF139" s="223">
        <f>IF(N139="snížená",J139,0)</f>
        <v>0</v>
      </c>
      <c r="BG139" s="223">
        <f>IF(N139="zákl. přenesená",J139,0)</f>
        <v>0</v>
      </c>
      <c r="BH139" s="223">
        <f>IF(N139="sníž. přenesená",J139,0)</f>
        <v>0</v>
      </c>
      <c r="BI139" s="223">
        <f>IF(N139="nulová",J139,0)</f>
        <v>0</v>
      </c>
      <c r="BJ139" s="16" t="s">
        <v>88</v>
      </c>
      <c r="BK139" s="223">
        <f>ROUND(I139*H139,2)</f>
        <v>0</v>
      </c>
      <c r="BL139" s="16" t="s">
        <v>130</v>
      </c>
      <c r="BM139" s="222" t="s">
        <v>161</v>
      </c>
    </row>
    <row r="140" s="2" customFormat="1">
      <c r="A140" s="37"/>
      <c r="B140" s="38"/>
      <c r="C140" s="39"/>
      <c r="D140" s="224" t="s">
        <v>131</v>
      </c>
      <c r="E140" s="39"/>
      <c r="F140" s="225" t="s">
        <v>160</v>
      </c>
      <c r="G140" s="39"/>
      <c r="H140" s="39"/>
      <c r="I140" s="226"/>
      <c r="J140" s="39"/>
      <c r="K140" s="39"/>
      <c r="L140" s="43"/>
      <c r="M140" s="227"/>
      <c r="N140" s="228"/>
      <c r="O140" s="90"/>
      <c r="P140" s="90"/>
      <c r="Q140" s="90"/>
      <c r="R140" s="90"/>
      <c r="S140" s="90"/>
      <c r="T140" s="91"/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T140" s="16" t="s">
        <v>131</v>
      </c>
      <c r="AU140" s="16" t="s">
        <v>88</v>
      </c>
    </row>
    <row r="141" s="2" customFormat="1">
      <c r="A141" s="37"/>
      <c r="B141" s="38"/>
      <c r="C141" s="39"/>
      <c r="D141" s="224" t="s">
        <v>132</v>
      </c>
      <c r="E141" s="39"/>
      <c r="F141" s="229" t="s">
        <v>162</v>
      </c>
      <c r="G141" s="39"/>
      <c r="H141" s="39"/>
      <c r="I141" s="226"/>
      <c r="J141" s="39"/>
      <c r="K141" s="39"/>
      <c r="L141" s="43"/>
      <c r="M141" s="227"/>
      <c r="N141" s="22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132</v>
      </c>
      <c r="AU141" s="16" t="s">
        <v>88</v>
      </c>
    </row>
    <row r="142" s="2" customFormat="1" ht="16.5" customHeight="1">
      <c r="A142" s="37"/>
      <c r="B142" s="38"/>
      <c r="C142" s="210" t="s">
        <v>163</v>
      </c>
      <c r="D142" s="210" t="s">
        <v>126</v>
      </c>
      <c r="E142" s="211" t="s">
        <v>164</v>
      </c>
      <c r="F142" s="212" t="s">
        <v>165</v>
      </c>
      <c r="G142" s="213" t="s">
        <v>129</v>
      </c>
      <c r="H142" s="214">
        <v>1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45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130</v>
      </c>
      <c r="AT142" s="222" t="s">
        <v>126</v>
      </c>
      <c r="AU142" s="222" t="s">
        <v>88</v>
      </c>
      <c r="AY142" s="16" t="s">
        <v>125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88</v>
      </c>
      <c r="BK142" s="223">
        <f>ROUND(I142*H142,2)</f>
        <v>0</v>
      </c>
      <c r="BL142" s="16" t="s">
        <v>130</v>
      </c>
      <c r="BM142" s="222" t="s">
        <v>166</v>
      </c>
    </row>
    <row r="143" s="2" customFormat="1">
      <c r="A143" s="37"/>
      <c r="B143" s="38"/>
      <c r="C143" s="39"/>
      <c r="D143" s="224" t="s">
        <v>131</v>
      </c>
      <c r="E143" s="39"/>
      <c r="F143" s="225" t="s">
        <v>165</v>
      </c>
      <c r="G143" s="39"/>
      <c r="H143" s="39"/>
      <c r="I143" s="226"/>
      <c r="J143" s="39"/>
      <c r="K143" s="39"/>
      <c r="L143" s="43"/>
      <c r="M143" s="227"/>
      <c r="N143" s="228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88</v>
      </c>
    </row>
    <row r="144" s="2" customFormat="1">
      <c r="A144" s="37"/>
      <c r="B144" s="38"/>
      <c r="C144" s="39"/>
      <c r="D144" s="224" t="s">
        <v>132</v>
      </c>
      <c r="E144" s="39"/>
      <c r="F144" s="229" t="s">
        <v>167</v>
      </c>
      <c r="G144" s="39"/>
      <c r="H144" s="39"/>
      <c r="I144" s="226"/>
      <c r="J144" s="39"/>
      <c r="K144" s="39"/>
      <c r="L144" s="43"/>
      <c r="M144" s="227"/>
      <c r="N144" s="228"/>
      <c r="O144" s="90"/>
      <c r="P144" s="90"/>
      <c r="Q144" s="90"/>
      <c r="R144" s="90"/>
      <c r="S144" s="90"/>
      <c r="T144" s="91"/>
      <c r="U144" s="37"/>
      <c r="V144" s="37"/>
      <c r="W144" s="37"/>
      <c r="X144" s="37"/>
      <c r="Y144" s="37"/>
      <c r="Z144" s="37"/>
      <c r="AA144" s="37"/>
      <c r="AB144" s="37"/>
      <c r="AC144" s="37"/>
      <c r="AD144" s="37"/>
      <c r="AE144" s="37"/>
      <c r="AT144" s="16" t="s">
        <v>132</v>
      </c>
      <c r="AU144" s="16" t="s">
        <v>88</v>
      </c>
    </row>
    <row r="145" s="2" customFormat="1" ht="16.5" customHeight="1">
      <c r="A145" s="37"/>
      <c r="B145" s="38"/>
      <c r="C145" s="210" t="s">
        <v>8</v>
      </c>
      <c r="D145" s="210" t="s">
        <v>126</v>
      </c>
      <c r="E145" s="211" t="s">
        <v>168</v>
      </c>
      <c r="F145" s="212" t="s">
        <v>169</v>
      </c>
      <c r="G145" s="213" t="s">
        <v>129</v>
      </c>
      <c r="H145" s="214">
        <v>1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45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130</v>
      </c>
      <c r="AT145" s="222" t="s">
        <v>126</v>
      </c>
      <c r="AU145" s="222" t="s">
        <v>88</v>
      </c>
      <c r="AY145" s="16" t="s">
        <v>125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88</v>
      </c>
      <c r="BK145" s="223">
        <f>ROUND(I145*H145,2)</f>
        <v>0</v>
      </c>
      <c r="BL145" s="16" t="s">
        <v>130</v>
      </c>
      <c r="BM145" s="222" t="s">
        <v>170</v>
      </c>
    </row>
    <row r="146" s="2" customFormat="1">
      <c r="A146" s="37"/>
      <c r="B146" s="38"/>
      <c r="C146" s="39"/>
      <c r="D146" s="224" t="s">
        <v>131</v>
      </c>
      <c r="E146" s="39"/>
      <c r="F146" s="225" t="s">
        <v>169</v>
      </c>
      <c r="G146" s="39"/>
      <c r="H146" s="39"/>
      <c r="I146" s="226"/>
      <c r="J146" s="39"/>
      <c r="K146" s="39"/>
      <c r="L146" s="43"/>
      <c r="M146" s="227"/>
      <c r="N146" s="228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131</v>
      </c>
      <c r="AU146" s="16" t="s">
        <v>88</v>
      </c>
    </row>
    <row r="147" s="2" customFormat="1">
      <c r="A147" s="37"/>
      <c r="B147" s="38"/>
      <c r="C147" s="39"/>
      <c r="D147" s="224" t="s">
        <v>132</v>
      </c>
      <c r="E147" s="39"/>
      <c r="F147" s="229" t="s">
        <v>171</v>
      </c>
      <c r="G147" s="39"/>
      <c r="H147" s="39"/>
      <c r="I147" s="226"/>
      <c r="J147" s="39"/>
      <c r="K147" s="39"/>
      <c r="L147" s="43"/>
      <c r="M147" s="227"/>
      <c r="N147" s="22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132</v>
      </c>
      <c r="AU147" s="16" t="s">
        <v>88</v>
      </c>
    </row>
    <row r="148" s="2" customFormat="1" ht="16.5" customHeight="1">
      <c r="A148" s="37"/>
      <c r="B148" s="38"/>
      <c r="C148" s="210" t="s">
        <v>172</v>
      </c>
      <c r="D148" s="210" t="s">
        <v>126</v>
      </c>
      <c r="E148" s="211" t="s">
        <v>173</v>
      </c>
      <c r="F148" s="212" t="s">
        <v>174</v>
      </c>
      <c r="G148" s="213" t="s">
        <v>129</v>
      </c>
      <c r="H148" s="214">
        <v>1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45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130</v>
      </c>
      <c r="AT148" s="222" t="s">
        <v>126</v>
      </c>
      <c r="AU148" s="222" t="s">
        <v>88</v>
      </c>
      <c r="AY148" s="16" t="s">
        <v>125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88</v>
      </c>
      <c r="BK148" s="223">
        <f>ROUND(I148*H148,2)</f>
        <v>0</v>
      </c>
      <c r="BL148" s="16" t="s">
        <v>130</v>
      </c>
      <c r="BM148" s="222" t="s">
        <v>175</v>
      </c>
    </row>
    <row r="149" s="2" customFormat="1">
      <c r="A149" s="37"/>
      <c r="B149" s="38"/>
      <c r="C149" s="39"/>
      <c r="D149" s="224" t="s">
        <v>131</v>
      </c>
      <c r="E149" s="39"/>
      <c r="F149" s="225" t="s">
        <v>174</v>
      </c>
      <c r="G149" s="39"/>
      <c r="H149" s="39"/>
      <c r="I149" s="226"/>
      <c r="J149" s="39"/>
      <c r="K149" s="39"/>
      <c r="L149" s="43"/>
      <c r="M149" s="227"/>
      <c r="N149" s="228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88</v>
      </c>
    </row>
    <row r="150" s="2" customFormat="1" ht="16.5" customHeight="1">
      <c r="A150" s="37"/>
      <c r="B150" s="38"/>
      <c r="C150" s="210" t="s">
        <v>157</v>
      </c>
      <c r="D150" s="210" t="s">
        <v>126</v>
      </c>
      <c r="E150" s="211" t="s">
        <v>176</v>
      </c>
      <c r="F150" s="212" t="s">
        <v>177</v>
      </c>
      <c r="G150" s="213" t="s">
        <v>129</v>
      </c>
      <c r="H150" s="214">
        <v>1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45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130</v>
      </c>
      <c r="AT150" s="222" t="s">
        <v>126</v>
      </c>
      <c r="AU150" s="222" t="s">
        <v>88</v>
      </c>
      <c r="AY150" s="16" t="s">
        <v>125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88</v>
      </c>
      <c r="BK150" s="223">
        <f>ROUND(I150*H150,2)</f>
        <v>0</v>
      </c>
      <c r="BL150" s="16" t="s">
        <v>130</v>
      </c>
      <c r="BM150" s="222" t="s">
        <v>178</v>
      </c>
    </row>
    <row r="151" s="2" customFormat="1">
      <c r="A151" s="37"/>
      <c r="B151" s="38"/>
      <c r="C151" s="39"/>
      <c r="D151" s="224" t="s">
        <v>131</v>
      </c>
      <c r="E151" s="39"/>
      <c r="F151" s="225" t="s">
        <v>177</v>
      </c>
      <c r="G151" s="39"/>
      <c r="H151" s="39"/>
      <c r="I151" s="226"/>
      <c r="J151" s="39"/>
      <c r="K151" s="39"/>
      <c r="L151" s="43"/>
      <c r="M151" s="227"/>
      <c r="N151" s="228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88</v>
      </c>
    </row>
    <row r="152" s="2" customFormat="1">
      <c r="A152" s="37"/>
      <c r="B152" s="38"/>
      <c r="C152" s="39"/>
      <c r="D152" s="224" t="s">
        <v>132</v>
      </c>
      <c r="E152" s="39"/>
      <c r="F152" s="229" t="s">
        <v>179</v>
      </c>
      <c r="G152" s="39"/>
      <c r="H152" s="39"/>
      <c r="I152" s="226"/>
      <c r="J152" s="39"/>
      <c r="K152" s="39"/>
      <c r="L152" s="43"/>
      <c r="M152" s="227"/>
      <c r="N152" s="228"/>
      <c r="O152" s="90"/>
      <c r="P152" s="90"/>
      <c r="Q152" s="90"/>
      <c r="R152" s="90"/>
      <c r="S152" s="90"/>
      <c r="T152" s="91"/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T152" s="16" t="s">
        <v>132</v>
      </c>
      <c r="AU152" s="16" t="s">
        <v>88</v>
      </c>
    </row>
    <row r="153" s="2" customFormat="1" ht="16.5" customHeight="1">
      <c r="A153" s="37"/>
      <c r="B153" s="38"/>
      <c r="C153" s="210" t="s">
        <v>180</v>
      </c>
      <c r="D153" s="210" t="s">
        <v>126</v>
      </c>
      <c r="E153" s="211" t="s">
        <v>181</v>
      </c>
      <c r="F153" s="212" t="s">
        <v>182</v>
      </c>
      <c r="G153" s="213" t="s">
        <v>129</v>
      </c>
      <c r="H153" s="214">
        <v>1</v>
      </c>
      <c r="I153" s="215"/>
      <c r="J153" s="216">
        <f>ROUND(I153*H153,2)</f>
        <v>0</v>
      </c>
      <c r="K153" s="217"/>
      <c r="L153" s="43"/>
      <c r="M153" s="218" t="s">
        <v>1</v>
      </c>
      <c r="N153" s="219" t="s">
        <v>45</v>
      </c>
      <c r="O153" s="90"/>
      <c r="P153" s="220">
        <f>O153*H153</f>
        <v>0</v>
      </c>
      <c r="Q153" s="220">
        <v>0</v>
      </c>
      <c r="R153" s="220">
        <f>Q153*H153</f>
        <v>0</v>
      </c>
      <c r="S153" s="220">
        <v>0</v>
      </c>
      <c r="T153" s="221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22" t="s">
        <v>130</v>
      </c>
      <c r="AT153" s="222" t="s">
        <v>126</v>
      </c>
      <c r="AU153" s="222" t="s">
        <v>88</v>
      </c>
      <c r="AY153" s="16" t="s">
        <v>125</v>
      </c>
      <c r="BE153" s="223">
        <f>IF(N153="základní",J153,0)</f>
        <v>0</v>
      </c>
      <c r="BF153" s="223">
        <f>IF(N153="snížená",J153,0)</f>
        <v>0</v>
      </c>
      <c r="BG153" s="223">
        <f>IF(N153="zákl. přenesená",J153,0)</f>
        <v>0</v>
      </c>
      <c r="BH153" s="223">
        <f>IF(N153="sníž. přenesená",J153,0)</f>
        <v>0</v>
      </c>
      <c r="BI153" s="223">
        <f>IF(N153="nulová",J153,0)</f>
        <v>0</v>
      </c>
      <c r="BJ153" s="16" t="s">
        <v>88</v>
      </c>
      <c r="BK153" s="223">
        <f>ROUND(I153*H153,2)</f>
        <v>0</v>
      </c>
      <c r="BL153" s="16" t="s">
        <v>130</v>
      </c>
      <c r="BM153" s="222" t="s">
        <v>183</v>
      </c>
    </row>
    <row r="154" s="2" customFormat="1">
      <c r="A154" s="37"/>
      <c r="B154" s="38"/>
      <c r="C154" s="39"/>
      <c r="D154" s="224" t="s">
        <v>131</v>
      </c>
      <c r="E154" s="39"/>
      <c r="F154" s="225" t="s">
        <v>182</v>
      </c>
      <c r="G154" s="39"/>
      <c r="H154" s="39"/>
      <c r="I154" s="226"/>
      <c r="J154" s="39"/>
      <c r="K154" s="39"/>
      <c r="L154" s="43"/>
      <c r="M154" s="227"/>
      <c r="N154" s="228"/>
      <c r="O154" s="90"/>
      <c r="P154" s="90"/>
      <c r="Q154" s="90"/>
      <c r="R154" s="90"/>
      <c r="S154" s="90"/>
      <c r="T154" s="91"/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T154" s="16" t="s">
        <v>131</v>
      </c>
      <c r="AU154" s="16" t="s">
        <v>88</v>
      </c>
    </row>
    <row r="155" s="2" customFormat="1">
      <c r="A155" s="37"/>
      <c r="B155" s="38"/>
      <c r="C155" s="39"/>
      <c r="D155" s="224" t="s">
        <v>132</v>
      </c>
      <c r="E155" s="39"/>
      <c r="F155" s="229" t="s">
        <v>184</v>
      </c>
      <c r="G155" s="39"/>
      <c r="H155" s="39"/>
      <c r="I155" s="226"/>
      <c r="J155" s="39"/>
      <c r="K155" s="39"/>
      <c r="L155" s="43"/>
      <c r="M155" s="227"/>
      <c r="N155" s="228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132</v>
      </c>
      <c r="AU155" s="16" t="s">
        <v>88</v>
      </c>
    </row>
    <row r="156" s="2" customFormat="1" ht="16.5" customHeight="1">
      <c r="A156" s="37"/>
      <c r="B156" s="38"/>
      <c r="C156" s="210" t="s">
        <v>185</v>
      </c>
      <c r="D156" s="210" t="s">
        <v>126</v>
      </c>
      <c r="E156" s="211" t="s">
        <v>186</v>
      </c>
      <c r="F156" s="212" t="s">
        <v>187</v>
      </c>
      <c r="G156" s="213" t="s">
        <v>129</v>
      </c>
      <c r="H156" s="214">
        <v>1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45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130</v>
      </c>
      <c r="AT156" s="222" t="s">
        <v>126</v>
      </c>
      <c r="AU156" s="222" t="s">
        <v>88</v>
      </c>
      <c r="AY156" s="16" t="s">
        <v>125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88</v>
      </c>
      <c r="BK156" s="223">
        <f>ROUND(I156*H156,2)</f>
        <v>0</v>
      </c>
      <c r="BL156" s="16" t="s">
        <v>130</v>
      </c>
      <c r="BM156" s="222" t="s">
        <v>188</v>
      </c>
    </row>
    <row r="157" s="2" customFormat="1">
      <c r="A157" s="37"/>
      <c r="B157" s="38"/>
      <c r="C157" s="39"/>
      <c r="D157" s="224" t="s">
        <v>131</v>
      </c>
      <c r="E157" s="39"/>
      <c r="F157" s="225" t="s">
        <v>187</v>
      </c>
      <c r="G157" s="39"/>
      <c r="H157" s="39"/>
      <c r="I157" s="226"/>
      <c r="J157" s="39"/>
      <c r="K157" s="39"/>
      <c r="L157" s="43"/>
      <c r="M157" s="227"/>
      <c r="N157" s="22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131</v>
      </c>
      <c r="AU157" s="16" t="s">
        <v>88</v>
      </c>
    </row>
    <row r="158" s="2" customFormat="1">
      <c r="A158" s="37"/>
      <c r="B158" s="38"/>
      <c r="C158" s="39"/>
      <c r="D158" s="224" t="s">
        <v>132</v>
      </c>
      <c r="E158" s="39"/>
      <c r="F158" s="229" t="s">
        <v>189</v>
      </c>
      <c r="G158" s="39"/>
      <c r="H158" s="39"/>
      <c r="I158" s="226"/>
      <c r="J158" s="39"/>
      <c r="K158" s="39"/>
      <c r="L158" s="43"/>
      <c r="M158" s="227"/>
      <c r="N158" s="228"/>
      <c r="O158" s="90"/>
      <c r="P158" s="90"/>
      <c r="Q158" s="90"/>
      <c r="R158" s="90"/>
      <c r="S158" s="90"/>
      <c r="T158" s="91"/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T158" s="16" t="s">
        <v>132</v>
      </c>
      <c r="AU158" s="16" t="s">
        <v>88</v>
      </c>
    </row>
    <row r="159" s="2" customFormat="1" ht="16.5" customHeight="1">
      <c r="A159" s="37"/>
      <c r="B159" s="38"/>
      <c r="C159" s="210" t="s">
        <v>161</v>
      </c>
      <c r="D159" s="210" t="s">
        <v>126</v>
      </c>
      <c r="E159" s="211" t="s">
        <v>190</v>
      </c>
      <c r="F159" s="212" t="s">
        <v>191</v>
      </c>
      <c r="G159" s="213" t="s">
        <v>129</v>
      </c>
      <c r="H159" s="214">
        <v>1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45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130</v>
      </c>
      <c r="AT159" s="222" t="s">
        <v>126</v>
      </c>
      <c r="AU159" s="222" t="s">
        <v>88</v>
      </c>
      <c r="AY159" s="16" t="s">
        <v>125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88</v>
      </c>
      <c r="BK159" s="223">
        <f>ROUND(I159*H159,2)</f>
        <v>0</v>
      </c>
      <c r="BL159" s="16" t="s">
        <v>130</v>
      </c>
      <c r="BM159" s="222" t="s">
        <v>192</v>
      </c>
    </row>
    <row r="160" s="2" customFormat="1">
      <c r="A160" s="37"/>
      <c r="B160" s="38"/>
      <c r="C160" s="39"/>
      <c r="D160" s="224" t="s">
        <v>131</v>
      </c>
      <c r="E160" s="39"/>
      <c r="F160" s="225" t="s">
        <v>191</v>
      </c>
      <c r="G160" s="39"/>
      <c r="H160" s="39"/>
      <c r="I160" s="226"/>
      <c r="J160" s="39"/>
      <c r="K160" s="39"/>
      <c r="L160" s="43"/>
      <c r="M160" s="227"/>
      <c r="N160" s="228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131</v>
      </c>
      <c r="AU160" s="16" t="s">
        <v>88</v>
      </c>
    </row>
    <row r="161" s="2" customFormat="1" ht="16.5" customHeight="1">
      <c r="A161" s="37"/>
      <c r="B161" s="38"/>
      <c r="C161" s="210" t="s">
        <v>166</v>
      </c>
      <c r="D161" s="210" t="s">
        <v>126</v>
      </c>
      <c r="E161" s="211" t="s">
        <v>193</v>
      </c>
      <c r="F161" s="212" t="s">
        <v>194</v>
      </c>
      <c r="G161" s="213" t="s">
        <v>129</v>
      </c>
      <c r="H161" s="214">
        <v>1</v>
      </c>
      <c r="I161" s="215"/>
      <c r="J161" s="216">
        <f>ROUND(I161*H161,2)</f>
        <v>0</v>
      </c>
      <c r="K161" s="217"/>
      <c r="L161" s="43"/>
      <c r="M161" s="218" t="s">
        <v>1</v>
      </c>
      <c r="N161" s="219" t="s">
        <v>45</v>
      </c>
      <c r="O161" s="90"/>
      <c r="P161" s="220">
        <f>O161*H161</f>
        <v>0</v>
      </c>
      <c r="Q161" s="220">
        <v>0</v>
      </c>
      <c r="R161" s="220">
        <f>Q161*H161</f>
        <v>0</v>
      </c>
      <c r="S161" s="220">
        <v>0</v>
      </c>
      <c r="T161" s="221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22" t="s">
        <v>130</v>
      </c>
      <c r="AT161" s="222" t="s">
        <v>126</v>
      </c>
      <c r="AU161" s="222" t="s">
        <v>88</v>
      </c>
      <c r="AY161" s="16" t="s">
        <v>125</v>
      </c>
      <c r="BE161" s="223">
        <f>IF(N161="základní",J161,0)</f>
        <v>0</v>
      </c>
      <c r="BF161" s="223">
        <f>IF(N161="snížená",J161,0)</f>
        <v>0</v>
      </c>
      <c r="BG161" s="223">
        <f>IF(N161="zákl. přenesená",J161,0)</f>
        <v>0</v>
      </c>
      <c r="BH161" s="223">
        <f>IF(N161="sníž. přenesená",J161,0)</f>
        <v>0</v>
      </c>
      <c r="BI161" s="223">
        <f>IF(N161="nulová",J161,0)</f>
        <v>0</v>
      </c>
      <c r="BJ161" s="16" t="s">
        <v>88</v>
      </c>
      <c r="BK161" s="223">
        <f>ROUND(I161*H161,2)</f>
        <v>0</v>
      </c>
      <c r="BL161" s="16" t="s">
        <v>130</v>
      </c>
      <c r="BM161" s="222" t="s">
        <v>195</v>
      </c>
    </row>
    <row r="162" s="2" customFormat="1">
      <c r="A162" s="37"/>
      <c r="B162" s="38"/>
      <c r="C162" s="39"/>
      <c r="D162" s="224" t="s">
        <v>131</v>
      </c>
      <c r="E162" s="39"/>
      <c r="F162" s="225" t="s">
        <v>194</v>
      </c>
      <c r="G162" s="39"/>
      <c r="H162" s="39"/>
      <c r="I162" s="226"/>
      <c r="J162" s="39"/>
      <c r="K162" s="39"/>
      <c r="L162" s="43"/>
      <c r="M162" s="227"/>
      <c r="N162" s="228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131</v>
      </c>
      <c r="AU162" s="16" t="s">
        <v>88</v>
      </c>
    </row>
    <row r="163" s="2" customFormat="1">
      <c r="A163" s="37"/>
      <c r="B163" s="38"/>
      <c r="C163" s="39"/>
      <c r="D163" s="224" t="s">
        <v>132</v>
      </c>
      <c r="E163" s="39"/>
      <c r="F163" s="229" t="s">
        <v>196</v>
      </c>
      <c r="G163" s="39"/>
      <c r="H163" s="39"/>
      <c r="I163" s="226"/>
      <c r="J163" s="39"/>
      <c r="K163" s="39"/>
      <c r="L163" s="43"/>
      <c r="M163" s="230"/>
      <c r="N163" s="231"/>
      <c r="O163" s="232"/>
      <c r="P163" s="232"/>
      <c r="Q163" s="232"/>
      <c r="R163" s="232"/>
      <c r="S163" s="232"/>
      <c r="T163" s="233"/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T163" s="16" t="s">
        <v>132</v>
      </c>
      <c r="AU163" s="16" t="s">
        <v>88</v>
      </c>
    </row>
    <row r="164" s="2" customFormat="1" ht="6.96" customHeight="1">
      <c r="A164" s="37"/>
      <c r="B164" s="65"/>
      <c r="C164" s="66"/>
      <c r="D164" s="66"/>
      <c r="E164" s="66"/>
      <c r="F164" s="66"/>
      <c r="G164" s="66"/>
      <c r="H164" s="66"/>
      <c r="I164" s="66"/>
      <c r="J164" s="66"/>
      <c r="K164" s="66"/>
      <c r="L164" s="43"/>
      <c r="M164" s="37"/>
      <c r="O164" s="37"/>
      <c r="P164" s="37"/>
      <c r="Q164" s="37"/>
      <c r="R164" s="37"/>
      <c r="S164" s="37"/>
      <c r="T164" s="37"/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</row>
  </sheetData>
  <sheetProtection sheet="1" autoFilter="0" formatColumns="0" formatRows="0" objects="1" scenarios="1" spinCount="100000" saltValue="5HdVq9pCNSvo3i8Qff8qaTL43125M0t3h+Z0xt8LyRGTaQEKwHqUv5bX5mY/gTtuYkvZLL3mxefvazdrrmgqOA==" hashValue="4MWyFlI9tgqwdjFhsEZnTEKgwCKxcuociVD8J+ZnOVsTwMNMy0+q/7ZbpihsMIDOhDvS/Uiy2RlPLg1rpRHThw==" algorithmName="SHA-512" password="CC35"/>
  <autoFilter ref="C116:K163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93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Bystřička - Valašská Bystřice, Malá Bystřice, ř.km 7,729 - 7,829, 17,450 - 17,470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197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38</v>
      </c>
      <c r="G12" s="37"/>
      <c r="H12" s="37"/>
      <c r="I12" s="139" t="s">
        <v>22</v>
      </c>
      <c r="J12" s="143" t="str">
        <f>'Rekapitulace stavby'!AN8</f>
        <v>31. 7. 2025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04373863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Vít Pučálek</v>
      </c>
      <c r="F21" s="37"/>
      <c r="G21" s="37"/>
      <c r="H21" s="37"/>
      <c r="I21" s="139" t="s">
        <v>28</v>
      </c>
      <c r="J21" s="142" t="str">
        <f>IF('Rekapitulace stavby'!AN17="","",'Rekapitulace stavby'!AN17)</f>
        <v>CZ8208233528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ROUND(J119,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ROUND((SUM(BE119:BE177)),  2)</f>
        <v>0</v>
      </c>
      <c r="G33" s="37"/>
      <c r="H33" s="37"/>
      <c r="I33" s="154">
        <v>0.20999999999999999</v>
      </c>
      <c r="J33" s="153">
        <f>ROUND(((SUM(BE119:BE177))*I33),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ROUND((SUM(BF119:BF177)),  2)</f>
        <v>0</v>
      </c>
      <c r="G34" s="37"/>
      <c r="H34" s="37"/>
      <c r="I34" s="154">
        <v>0.12</v>
      </c>
      <c r="J34" s="153">
        <f>ROUND(((SUM(BF119:BF177))*I34),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ROUND((SUM(BG119:BG177)),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ROUND((SUM(BH119:BH177)),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ROUND((SUM(BI119:BI177)),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Bystřička - Valašská Bystřice, Malá Bystřice, ř.km 7,729 - 7,829, 17,450 - 17,470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01 - SO 01 Bystřička - Ma...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Ing. Vít Pučálek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J119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198</v>
      </c>
      <c r="E97" s="181"/>
      <c r="F97" s="181"/>
      <c r="G97" s="181"/>
      <c r="H97" s="181"/>
      <c r="I97" s="181"/>
      <c r="J97" s="182">
        <f>J120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4"/>
      <c r="C98" s="235"/>
      <c r="D98" s="236" t="s">
        <v>199</v>
      </c>
      <c r="E98" s="237"/>
      <c r="F98" s="237"/>
      <c r="G98" s="237"/>
      <c r="H98" s="237"/>
      <c r="I98" s="237"/>
      <c r="J98" s="238">
        <f>J121</f>
        <v>0</v>
      </c>
      <c r="K98" s="235"/>
      <c r="L98" s="239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4"/>
      <c r="C99" s="235"/>
      <c r="D99" s="236" t="s">
        <v>200</v>
      </c>
      <c r="E99" s="237"/>
      <c r="F99" s="237"/>
      <c r="G99" s="237"/>
      <c r="H99" s="237"/>
      <c r="I99" s="237"/>
      <c r="J99" s="238">
        <f>J174</f>
        <v>0</v>
      </c>
      <c r="K99" s="235"/>
      <c r="L99" s="239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2" customFormat="1" ht="21.84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6.96" customHeight="1">
      <c r="A101" s="37"/>
      <c r="B101" s="65"/>
      <c r="C101" s="66"/>
      <c r="D101" s="66"/>
      <c r="E101" s="66"/>
      <c r="F101" s="66"/>
      <c r="G101" s="66"/>
      <c r="H101" s="66"/>
      <c r="I101" s="66"/>
      <c r="J101" s="66"/>
      <c r="K101" s="66"/>
      <c r="L101" s="62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5" s="2" customFormat="1" ht="6.96" customHeight="1">
      <c r="A105" s="37"/>
      <c r="B105" s="67"/>
      <c r="C105" s="68"/>
      <c r="D105" s="68"/>
      <c r="E105" s="68"/>
      <c r="F105" s="68"/>
      <c r="G105" s="68"/>
      <c r="H105" s="68"/>
      <c r="I105" s="68"/>
      <c r="J105" s="68"/>
      <c r="K105" s="68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24.96" customHeight="1">
      <c r="A106" s="37"/>
      <c r="B106" s="38"/>
      <c r="C106" s="22" t="s">
        <v>109</v>
      </c>
      <c r="D106" s="39"/>
      <c r="E106" s="39"/>
      <c r="F106" s="39"/>
      <c r="G106" s="39"/>
      <c r="H106" s="39"/>
      <c r="I106" s="39"/>
      <c r="J106" s="39"/>
      <c r="K106" s="39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07" s="2" customFormat="1" ht="6.96" customHeight="1">
      <c r="A107" s="37"/>
      <c r="B107" s="38"/>
      <c r="C107" s="39"/>
      <c r="D107" s="39"/>
      <c r="E107" s="39"/>
      <c r="F107" s="39"/>
      <c r="G107" s="39"/>
      <c r="H107" s="39"/>
      <c r="I107" s="39"/>
      <c r="J107" s="39"/>
      <c r="K107" s="39"/>
      <c r="L107" s="62"/>
      <c r="S107" s="37"/>
      <c r="T107" s="37"/>
      <c r="U107" s="37"/>
      <c r="V107" s="37"/>
      <c r="W107" s="37"/>
      <c r="X107" s="37"/>
      <c r="Y107" s="37"/>
      <c r="Z107" s="37"/>
      <c r="AA107" s="37"/>
      <c r="AB107" s="37"/>
      <c r="AC107" s="37"/>
      <c r="AD107" s="37"/>
      <c r="AE107" s="37"/>
    </row>
    <row r="108" s="2" customFormat="1" ht="12" customHeight="1">
      <c r="A108" s="37"/>
      <c r="B108" s="38"/>
      <c r="C108" s="31" t="s">
        <v>16</v>
      </c>
      <c r="D108" s="39"/>
      <c r="E108" s="39"/>
      <c r="F108" s="39"/>
      <c r="G108" s="39"/>
      <c r="H108" s="39"/>
      <c r="I108" s="39"/>
      <c r="J108" s="39"/>
      <c r="K108" s="39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16.5" customHeight="1">
      <c r="A109" s="37"/>
      <c r="B109" s="38"/>
      <c r="C109" s="39"/>
      <c r="D109" s="39"/>
      <c r="E109" s="173" t="str">
        <f>E7</f>
        <v>Bystřička - Valašská Bystřice, Malá Bystřice, ř.km 7,729 - 7,829, 17,450 - 17,470</v>
      </c>
      <c r="F109" s="31"/>
      <c r="G109" s="31"/>
      <c r="H109" s="31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12" customHeight="1">
      <c r="A110" s="37"/>
      <c r="B110" s="38"/>
      <c r="C110" s="31" t="s">
        <v>101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6.5" customHeight="1">
      <c r="A111" s="37"/>
      <c r="B111" s="38"/>
      <c r="C111" s="39"/>
      <c r="D111" s="39"/>
      <c r="E111" s="75" t="str">
        <f>E9</f>
        <v>01 - SO 01 Bystřička - Ma...</v>
      </c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20</v>
      </c>
      <c r="D113" s="39"/>
      <c r="E113" s="39"/>
      <c r="F113" s="26" t="str">
        <f>F12</f>
        <v xml:space="preserve"> </v>
      </c>
      <c r="G113" s="39"/>
      <c r="H113" s="39"/>
      <c r="I113" s="31" t="s">
        <v>22</v>
      </c>
      <c r="J113" s="78" t="str">
        <f>IF(J12="","",J12)</f>
        <v>31. 7. 2025</v>
      </c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6.96" customHeight="1">
      <c r="A114" s="37"/>
      <c r="B114" s="38"/>
      <c r="C114" s="39"/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5.15" customHeight="1">
      <c r="A115" s="37"/>
      <c r="B115" s="38"/>
      <c r="C115" s="31" t="s">
        <v>24</v>
      </c>
      <c r="D115" s="39"/>
      <c r="E115" s="39"/>
      <c r="F115" s="26" t="str">
        <f>E15</f>
        <v>Povodí Moravy, s.p.</v>
      </c>
      <c r="G115" s="39"/>
      <c r="H115" s="39"/>
      <c r="I115" s="31" t="s">
        <v>32</v>
      </c>
      <c r="J115" s="35" t="str">
        <f>E21</f>
        <v>Ing. Vít Pučálek</v>
      </c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5.15" customHeight="1">
      <c r="A116" s="37"/>
      <c r="B116" s="38"/>
      <c r="C116" s="31" t="s">
        <v>30</v>
      </c>
      <c r="D116" s="39"/>
      <c r="E116" s="39"/>
      <c r="F116" s="26" t="str">
        <f>IF(E18="","",E18)</f>
        <v>Vyplň údaj</v>
      </c>
      <c r="G116" s="39"/>
      <c r="H116" s="39"/>
      <c r="I116" s="31" t="s">
        <v>37</v>
      </c>
      <c r="J116" s="35" t="str">
        <f>E24</f>
        <v xml:space="preserve"> 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0.32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10" customFormat="1" ht="29.28" customHeight="1">
      <c r="A118" s="184"/>
      <c r="B118" s="185"/>
      <c r="C118" s="186" t="s">
        <v>110</v>
      </c>
      <c r="D118" s="187" t="s">
        <v>65</v>
      </c>
      <c r="E118" s="187" t="s">
        <v>61</v>
      </c>
      <c r="F118" s="187" t="s">
        <v>62</v>
      </c>
      <c r="G118" s="187" t="s">
        <v>111</v>
      </c>
      <c r="H118" s="187" t="s">
        <v>112</v>
      </c>
      <c r="I118" s="187" t="s">
        <v>113</v>
      </c>
      <c r="J118" s="188" t="s">
        <v>105</v>
      </c>
      <c r="K118" s="189" t="s">
        <v>114</v>
      </c>
      <c r="L118" s="190"/>
      <c r="M118" s="99" t="s">
        <v>1</v>
      </c>
      <c r="N118" s="100" t="s">
        <v>44</v>
      </c>
      <c r="O118" s="100" t="s">
        <v>115</v>
      </c>
      <c r="P118" s="100" t="s">
        <v>116</v>
      </c>
      <c r="Q118" s="100" t="s">
        <v>117</v>
      </c>
      <c r="R118" s="100" t="s">
        <v>118</v>
      </c>
      <c r="S118" s="100" t="s">
        <v>119</v>
      </c>
      <c r="T118" s="101" t="s">
        <v>120</v>
      </c>
      <c r="U118" s="184"/>
      <c r="V118" s="184"/>
      <c r="W118" s="184"/>
      <c r="X118" s="184"/>
      <c r="Y118" s="184"/>
      <c r="Z118" s="184"/>
      <c r="AA118" s="184"/>
      <c r="AB118" s="184"/>
      <c r="AC118" s="184"/>
      <c r="AD118" s="184"/>
      <c r="AE118" s="184"/>
    </row>
    <row r="119" s="2" customFormat="1" ht="22.8" customHeight="1">
      <c r="A119" s="37"/>
      <c r="B119" s="38"/>
      <c r="C119" s="106" t="s">
        <v>121</v>
      </c>
      <c r="D119" s="39"/>
      <c r="E119" s="39"/>
      <c r="F119" s="39"/>
      <c r="G119" s="39"/>
      <c r="H119" s="39"/>
      <c r="I119" s="39"/>
      <c r="J119" s="191">
        <f>BK119</f>
        <v>0</v>
      </c>
      <c r="K119" s="39"/>
      <c r="L119" s="43"/>
      <c r="M119" s="102"/>
      <c r="N119" s="192"/>
      <c r="O119" s="103"/>
      <c r="P119" s="193">
        <f>P120</f>
        <v>0</v>
      </c>
      <c r="Q119" s="103"/>
      <c r="R119" s="193">
        <f>R120</f>
        <v>0</v>
      </c>
      <c r="S119" s="103"/>
      <c r="T119" s="194">
        <f>T120</f>
        <v>0</v>
      </c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  <c r="AT119" s="16" t="s">
        <v>79</v>
      </c>
      <c r="AU119" s="16" t="s">
        <v>107</v>
      </c>
      <c r="BK119" s="195">
        <f>BK120</f>
        <v>0</v>
      </c>
    </row>
    <row r="120" s="11" customFormat="1" ht="25.92" customHeight="1">
      <c r="A120" s="11"/>
      <c r="B120" s="196"/>
      <c r="C120" s="197"/>
      <c r="D120" s="198" t="s">
        <v>79</v>
      </c>
      <c r="E120" s="199" t="s">
        <v>201</v>
      </c>
      <c r="F120" s="199" t="s">
        <v>202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P121+P174</f>
        <v>0</v>
      </c>
      <c r="Q120" s="204"/>
      <c r="R120" s="205">
        <f>R121+R174</f>
        <v>0</v>
      </c>
      <c r="S120" s="204"/>
      <c r="T120" s="206">
        <f>T121+T174</f>
        <v>0</v>
      </c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R120" s="207" t="s">
        <v>88</v>
      </c>
      <c r="AT120" s="208" t="s">
        <v>79</v>
      </c>
      <c r="AU120" s="208" t="s">
        <v>80</v>
      </c>
      <c r="AY120" s="207" t="s">
        <v>125</v>
      </c>
      <c r="BK120" s="209">
        <f>BK121+BK174</f>
        <v>0</v>
      </c>
    </row>
    <row r="121" s="11" customFormat="1" ht="22.8" customHeight="1">
      <c r="A121" s="11"/>
      <c r="B121" s="196"/>
      <c r="C121" s="197"/>
      <c r="D121" s="198" t="s">
        <v>79</v>
      </c>
      <c r="E121" s="240" t="s">
        <v>88</v>
      </c>
      <c r="F121" s="240" t="s">
        <v>203</v>
      </c>
      <c r="G121" s="197"/>
      <c r="H121" s="197"/>
      <c r="I121" s="200"/>
      <c r="J121" s="241">
        <f>BK121</f>
        <v>0</v>
      </c>
      <c r="K121" s="197"/>
      <c r="L121" s="202"/>
      <c r="M121" s="203"/>
      <c r="N121" s="204"/>
      <c r="O121" s="204"/>
      <c r="P121" s="205">
        <f>SUM(P122:P173)</f>
        <v>0</v>
      </c>
      <c r="Q121" s="204"/>
      <c r="R121" s="205">
        <f>SUM(R122:R173)</f>
        <v>0</v>
      </c>
      <c r="S121" s="204"/>
      <c r="T121" s="206">
        <f>SUM(T122:T173)</f>
        <v>0</v>
      </c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R121" s="207" t="s">
        <v>88</v>
      </c>
      <c r="AT121" s="208" t="s">
        <v>79</v>
      </c>
      <c r="AU121" s="208" t="s">
        <v>88</v>
      </c>
      <c r="AY121" s="207" t="s">
        <v>125</v>
      </c>
      <c r="BK121" s="209">
        <f>SUM(BK122:BK173)</f>
        <v>0</v>
      </c>
    </row>
    <row r="122" s="2" customFormat="1" ht="16.5" customHeight="1">
      <c r="A122" s="37"/>
      <c r="B122" s="38"/>
      <c r="C122" s="210" t="s">
        <v>88</v>
      </c>
      <c r="D122" s="210" t="s">
        <v>126</v>
      </c>
      <c r="E122" s="211" t="s">
        <v>204</v>
      </c>
      <c r="F122" s="212" t="s">
        <v>205</v>
      </c>
      <c r="G122" s="213" t="s">
        <v>129</v>
      </c>
      <c r="H122" s="214">
        <v>1</v>
      </c>
      <c r="I122" s="215"/>
      <c r="J122" s="216">
        <f>ROUND(I122*H122,2)</f>
        <v>0</v>
      </c>
      <c r="K122" s="217"/>
      <c r="L122" s="43"/>
      <c r="M122" s="218" t="s">
        <v>1</v>
      </c>
      <c r="N122" s="219" t="s">
        <v>45</v>
      </c>
      <c r="O122" s="90"/>
      <c r="P122" s="220">
        <f>O122*H122</f>
        <v>0</v>
      </c>
      <c r="Q122" s="220">
        <v>0</v>
      </c>
      <c r="R122" s="220">
        <f>Q122*H122</f>
        <v>0</v>
      </c>
      <c r="S122" s="220">
        <v>0</v>
      </c>
      <c r="T122" s="221">
        <f>S122*H122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R122" s="222" t="s">
        <v>130</v>
      </c>
      <c r="AT122" s="222" t="s">
        <v>126</v>
      </c>
      <c r="AU122" s="222" t="s">
        <v>90</v>
      </c>
      <c r="AY122" s="16" t="s">
        <v>125</v>
      </c>
      <c r="BE122" s="223">
        <f>IF(N122="základní",J122,0)</f>
        <v>0</v>
      </c>
      <c r="BF122" s="223">
        <f>IF(N122="snížená",J122,0)</f>
        <v>0</v>
      </c>
      <c r="BG122" s="223">
        <f>IF(N122="zákl. přenesená",J122,0)</f>
        <v>0</v>
      </c>
      <c r="BH122" s="223">
        <f>IF(N122="sníž. přenesená",J122,0)</f>
        <v>0</v>
      </c>
      <c r="BI122" s="223">
        <f>IF(N122="nulová",J122,0)</f>
        <v>0</v>
      </c>
      <c r="BJ122" s="16" t="s">
        <v>88</v>
      </c>
      <c r="BK122" s="223">
        <f>ROUND(I122*H122,2)</f>
        <v>0</v>
      </c>
      <c r="BL122" s="16" t="s">
        <v>130</v>
      </c>
      <c r="BM122" s="222" t="s">
        <v>90</v>
      </c>
    </row>
    <row r="123" s="2" customFormat="1">
      <c r="A123" s="37"/>
      <c r="B123" s="38"/>
      <c r="C123" s="39"/>
      <c r="D123" s="224" t="s">
        <v>131</v>
      </c>
      <c r="E123" s="39"/>
      <c r="F123" s="225" t="s">
        <v>206</v>
      </c>
      <c r="G123" s="39"/>
      <c r="H123" s="39"/>
      <c r="I123" s="226"/>
      <c r="J123" s="39"/>
      <c r="K123" s="39"/>
      <c r="L123" s="43"/>
      <c r="M123" s="227"/>
      <c r="N123" s="228"/>
      <c r="O123" s="90"/>
      <c r="P123" s="90"/>
      <c r="Q123" s="90"/>
      <c r="R123" s="90"/>
      <c r="S123" s="90"/>
      <c r="T123" s="91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131</v>
      </c>
      <c r="AU123" s="16" t="s">
        <v>90</v>
      </c>
    </row>
    <row r="124" s="2" customFormat="1">
      <c r="A124" s="37"/>
      <c r="B124" s="38"/>
      <c r="C124" s="39"/>
      <c r="D124" s="224" t="s">
        <v>132</v>
      </c>
      <c r="E124" s="39"/>
      <c r="F124" s="229" t="s">
        <v>207</v>
      </c>
      <c r="G124" s="39"/>
      <c r="H124" s="39"/>
      <c r="I124" s="226"/>
      <c r="J124" s="39"/>
      <c r="K124" s="39"/>
      <c r="L124" s="43"/>
      <c r="M124" s="227"/>
      <c r="N124" s="228"/>
      <c r="O124" s="90"/>
      <c r="P124" s="90"/>
      <c r="Q124" s="90"/>
      <c r="R124" s="90"/>
      <c r="S124" s="90"/>
      <c r="T124" s="91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  <c r="AT124" s="16" t="s">
        <v>132</v>
      </c>
      <c r="AU124" s="16" t="s">
        <v>90</v>
      </c>
    </row>
    <row r="125" s="2" customFormat="1" ht="16.5" customHeight="1">
      <c r="A125" s="37"/>
      <c r="B125" s="38"/>
      <c r="C125" s="210" t="s">
        <v>90</v>
      </c>
      <c r="D125" s="210" t="s">
        <v>126</v>
      </c>
      <c r="E125" s="211" t="s">
        <v>208</v>
      </c>
      <c r="F125" s="212" t="s">
        <v>209</v>
      </c>
      <c r="G125" s="213" t="s">
        <v>210</v>
      </c>
      <c r="H125" s="214">
        <v>1580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45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130</v>
      </c>
      <c r="AT125" s="222" t="s">
        <v>126</v>
      </c>
      <c r="AU125" s="222" t="s">
        <v>90</v>
      </c>
      <c r="AY125" s="16" t="s">
        <v>125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88</v>
      </c>
      <c r="BK125" s="223">
        <f>ROUND(I125*H125,2)</f>
        <v>0</v>
      </c>
      <c r="BL125" s="16" t="s">
        <v>130</v>
      </c>
      <c r="BM125" s="222" t="s">
        <v>130</v>
      </c>
    </row>
    <row r="126" s="2" customFormat="1">
      <c r="A126" s="37"/>
      <c r="B126" s="38"/>
      <c r="C126" s="39"/>
      <c r="D126" s="224" t="s">
        <v>131</v>
      </c>
      <c r="E126" s="39"/>
      <c r="F126" s="225" t="s">
        <v>211</v>
      </c>
      <c r="G126" s="39"/>
      <c r="H126" s="39"/>
      <c r="I126" s="226"/>
      <c r="J126" s="39"/>
      <c r="K126" s="39"/>
      <c r="L126" s="43"/>
      <c r="M126" s="227"/>
      <c r="N126" s="228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90</v>
      </c>
    </row>
    <row r="127" s="13" customFormat="1">
      <c r="A127" s="13"/>
      <c r="B127" s="242"/>
      <c r="C127" s="243"/>
      <c r="D127" s="224" t="s">
        <v>212</v>
      </c>
      <c r="E127" s="244" t="s">
        <v>1</v>
      </c>
      <c r="F127" s="245" t="s">
        <v>213</v>
      </c>
      <c r="G127" s="243"/>
      <c r="H127" s="246">
        <v>100</v>
      </c>
      <c r="I127" s="247"/>
      <c r="J127" s="243"/>
      <c r="K127" s="243"/>
      <c r="L127" s="248"/>
      <c r="M127" s="249"/>
      <c r="N127" s="250"/>
      <c r="O127" s="250"/>
      <c r="P127" s="250"/>
      <c r="Q127" s="250"/>
      <c r="R127" s="250"/>
      <c r="S127" s="250"/>
      <c r="T127" s="25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52" t="s">
        <v>212</v>
      </c>
      <c r="AU127" s="252" t="s">
        <v>90</v>
      </c>
      <c r="AV127" s="13" t="s">
        <v>90</v>
      </c>
      <c r="AW127" s="13" t="s">
        <v>36</v>
      </c>
      <c r="AX127" s="13" t="s">
        <v>80</v>
      </c>
      <c r="AY127" s="252" t="s">
        <v>125</v>
      </c>
    </row>
    <row r="128" s="13" customFormat="1">
      <c r="A128" s="13"/>
      <c r="B128" s="242"/>
      <c r="C128" s="243"/>
      <c r="D128" s="224" t="s">
        <v>212</v>
      </c>
      <c r="E128" s="244" t="s">
        <v>1</v>
      </c>
      <c r="F128" s="245" t="s">
        <v>214</v>
      </c>
      <c r="G128" s="243"/>
      <c r="H128" s="246">
        <v>1480</v>
      </c>
      <c r="I128" s="247"/>
      <c r="J128" s="243"/>
      <c r="K128" s="243"/>
      <c r="L128" s="248"/>
      <c r="M128" s="249"/>
      <c r="N128" s="250"/>
      <c r="O128" s="250"/>
      <c r="P128" s="250"/>
      <c r="Q128" s="250"/>
      <c r="R128" s="250"/>
      <c r="S128" s="250"/>
      <c r="T128" s="25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52" t="s">
        <v>212</v>
      </c>
      <c r="AU128" s="252" t="s">
        <v>90</v>
      </c>
      <c r="AV128" s="13" t="s">
        <v>90</v>
      </c>
      <c r="AW128" s="13" t="s">
        <v>36</v>
      </c>
      <c r="AX128" s="13" t="s">
        <v>80</v>
      </c>
      <c r="AY128" s="252" t="s">
        <v>125</v>
      </c>
    </row>
    <row r="129" s="14" customFormat="1">
      <c r="A129" s="14"/>
      <c r="B129" s="253"/>
      <c r="C129" s="254"/>
      <c r="D129" s="224" t="s">
        <v>212</v>
      </c>
      <c r="E129" s="255" t="s">
        <v>1</v>
      </c>
      <c r="F129" s="256" t="s">
        <v>215</v>
      </c>
      <c r="G129" s="254"/>
      <c r="H129" s="257">
        <v>1580</v>
      </c>
      <c r="I129" s="258"/>
      <c r="J129" s="254"/>
      <c r="K129" s="254"/>
      <c r="L129" s="259"/>
      <c r="M129" s="260"/>
      <c r="N129" s="261"/>
      <c r="O129" s="261"/>
      <c r="P129" s="261"/>
      <c r="Q129" s="261"/>
      <c r="R129" s="261"/>
      <c r="S129" s="261"/>
      <c r="T129" s="26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63" t="s">
        <v>212</v>
      </c>
      <c r="AU129" s="263" t="s">
        <v>90</v>
      </c>
      <c r="AV129" s="14" t="s">
        <v>130</v>
      </c>
      <c r="AW129" s="14" t="s">
        <v>36</v>
      </c>
      <c r="AX129" s="14" t="s">
        <v>88</v>
      </c>
      <c r="AY129" s="263" t="s">
        <v>125</v>
      </c>
    </row>
    <row r="130" s="2" customFormat="1" ht="24.15" customHeight="1">
      <c r="A130" s="37"/>
      <c r="B130" s="38"/>
      <c r="C130" s="210" t="s">
        <v>137</v>
      </c>
      <c r="D130" s="210" t="s">
        <v>126</v>
      </c>
      <c r="E130" s="211" t="s">
        <v>216</v>
      </c>
      <c r="F130" s="212" t="s">
        <v>217</v>
      </c>
      <c r="G130" s="213" t="s">
        <v>210</v>
      </c>
      <c r="H130" s="214">
        <v>1480</v>
      </c>
      <c r="I130" s="215"/>
      <c r="J130" s="216">
        <f>ROUND(I130*H130,2)</f>
        <v>0</v>
      </c>
      <c r="K130" s="217"/>
      <c r="L130" s="43"/>
      <c r="M130" s="218" t="s">
        <v>1</v>
      </c>
      <c r="N130" s="219" t="s">
        <v>45</v>
      </c>
      <c r="O130" s="90"/>
      <c r="P130" s="220">
        <f>O130*H130</f>
        <v>0</v>
      </c>
      <c r="Q130" s="220">
        <v>0</v>
      </c>
      <c r="R130" s="220">
        <f>Q130*H130</f>
        <v>0</v>
      </c>
      <c r="S130" s="220">
        <v>0</v>
      </c>
      <c r="T130" s="221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22" t="s">
        <v>130</v>
      </c>
      <c r="AT130" s="222" t="s">
        <v>126</v>
      </c>
      <c r="AU130" s="222" t="s">
        <v>90</v>
      </c>
      <c r="AY130" s="16" t="s">
        <v>125</v>
      </c>
      <c r="BE130" s="223">
        <f>IF(N130="základní",J130,0)</f>
        <v>0</v>
      </c>
      <c r="BF130" s="223">
        <f>IF(N130="snížená",J130,0)</f>
        <v>0</v>
      </c>
      <c r="BG130" s="223">
        <f>IF(N130="zákl. přenesená",J130,0)</f>
        <v>0</v>
      </c>
      <c r="BH130" s="223">
        <f>IF(N130="sníž. přenesená",J130,0)</f>
        <v>0</v>
      </c>
      <c r="BI130" s="223">
        <f>IF(N130="nulová",J130,0)</f>
        <v>0</v>
      </c>
      <c r="BJ130" s="16" t="s">
        <v>88</v>
      </c>
      <c r="BK130" s="223">
        <f>ROUND(I130*H130,2)</f>
        <v>0</v>
      </c>
      <c r="BL130" s="16" t="s">
        <v>130</v>
      </c>
      <c r="BM130" s="222" t="s">
        <v>140</v>
      </c>
    </row>
    <row r="131" s="2" customFormat="1">
      <c r="A131" s="37"/>
      <c r="B131" s="38"/>
      <c r="C131" s="39"/>
      <c r="D131" s="224" t="s">
        <v>131</v>
      </c>
      <c r="E131" s="39"/>
      <c r="F131" s="225" t="s">
        <v>218</v>
      </c>
      <c r="G131" s="39"/>
      <c r="H131" s="39"/>
      <c r="I131" s="226"/>
      <c r="J131" s="39"/>
      <c r="K131" s="39"/>
      <c r="L131" s="43"/>
      <c r="M131" s="227"/>
      <c r="N131" s="228"/>
      <c r="O131" s="90"/>
      <c r="P131" s="90"/>
      <c r="Q131" s="90"/>
      <c r="R131" s="90"/>
      <c r="S131" s="90"/>
      <c r="T131" s="91"/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T131" s="16" t="s">
        <v>131</v>
      </c>
      <c r="AU131" s="16" t="s">
        <v>90</v>
      </c>
    </row>
    <row r="132" s="13" customFormat="1">
      <c r="A132" s="13"/>
      <c r="B132" s="242"/>
      <c r="C132" s="243"/>
      <c r="D132" s="224" t="s">
        <v>212</v>
      </c>
      <c r="E132" s="244" t="s">
        <v>1</v>
      </c>
      <c r="F132" s="245" t="s">
        <v>214</v>
      </c>
      <c r="G132" s="243"/>
      <c r="H132" s="246">
        <v>1480</v>
      </c>
      <c r="I132" s="247"/>
      <c r="J132" s="243"/>
      <c r="K132" s="243"/>
      <c r="L132" s="248"/>
      <c r="M132" s="249"/>
      <c r="N132" s="250"/>
      <c r="O132" s="250"/>
      <c r="P132" s="250"/>
      <c r="Q132" s="250"/>
      <c r="R132" s="250"/>
      <c r="S132" s="250"/>
      <c r="T132" s="25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52" t="s">
        <v>212</v>
      </c>
      <c r="AU132" s="252" t="s">
        <v>90</v>
      </c>
      <c r="AV132" s="13" t="s">
        <v>90</v>
      </c>
      <c r="AW132" s="13" t="s">
        <v>36</v>
      </c>
      <c r="AX132" s="13" t="s">
        <v>80</v>
      </c>
      <c r="AY132" s="252" t="s">
        <v>125</v>
      </c>
    </row>
    <row r="133" s="14" customFormat="1">
      <c r="A133" s="14"/>
      <c r="B133" s="253"/>
      <c r="C133" s="254"/>
      <c r="D133" s="224" t="s">
        <v>212</v>
      </c>
      <c r="E133" s="255" t="s">
        <v>1</v>
      </c>
      <c r="F133" s="256" t="s">
        <v>215</v>
      </c>
      <c r="G133" s="254"/>
      <c r="H133" s="257">
        <v>1480</v>
      </c>
      <c r="I133" s="258"/>
      <c r="J133" s="254"/>
      <c r="K133" s="254"/>
      <c r="L133" s="259"/>
      <c r="M133" s="260"/>
      <c r="N133" s="261"/>
      <c r="O133" s="261"/>
      <c r="P133" s="261"/>
      <c r="Q133" s="261"/>
      <c r="R133" s="261"/>
      <c r="S133" s="261"/>
      <c r="T133" s="26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3" t="s">
        <v>212</v>
      </c>
      <c r="AU133" s="263" t="s">
        <v>90</v>
      </c>
      <c r="AV133" s="14" t="s">
        <v>130</v>
      </c>
      <c r="AW133" s="14" t="s">
        <v>36</v>
      </c>
      <c r="AX133" s="14" t="s">
        <v>88</v>
      </c>
      <c r="AY133" s="263" t="s">
        <v>125</v>
      </c>
    </row>
    <row r="134" s="2" customFormat="1" ht="21.75" customHeight="1">
      <c r="A134" s="37"/>
      <c r="B134" s="38"/>
      <c r="C134" s="210" t="s">
        <v>130</v>
      </c>
      <c r="D134" s="210" t="s">
        <v>126</v>
      </c>
      <c r="E134" s="211" t="s">
        <v>219</v>
      </c>
      <c r="F134" s="212" t="s">
        <v>220</v>
      </c>
      <c r="G134" s="213" t="s">
        <v>210</v>
      </c>
      <c r="H134" s="214">
        <v>1500</v>
      </c>
      <c r="I134" s="215"/>
      <c r="J134" s="216">
        <f>ROUND(I134*H134,2)</f>
        <v>0</v>
      </c>
      <c r="K134" s="217"/>
      <c r="L134" s="43"/>
      <c r="M134" s="218" t="s">
        <v>1</v>
      </c>
      <c r="N134" s="219" t="s">
        <v>45</v>
      </c>
      <c r="O134" s="90"/>
      <c r="P134" s="220">
        <f>O134*H134</f>
        <v>0</v>
      </c>
      <c r="Q134" s="220">
        <v>0</v>
      </c>
      <c r="R134" s="220">
        <f>Q134*H134</f>
        <v>0</v>
      </c>
      <c r="S134" s="220">
        <v>0</v>
      </c>
      <c r="T134" s="221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22" t="s">
        <v>130</v>
      </c>
      <c r="AT134" s="222" t="s">
        <v>126</v>
      </c>
      <c r="AU134" s="222" t="s">
        <v>90</v>
      </c>
      <c r="AY134" s="16" t="s">
        <v>125</v>
      </c>
      <c r="BE134" s="223">
        <f>IF(N134="základní",J134,0)</f>
        <v>0</v>
      </c>
      <c r="BF134" s="223">
        <f>IF(N134="snížená",J134,0)</f>
        <v>0</v>
      </c>
      <c r="BG134" s="223">
        <f>IF(N134="zákl. přenesená",J134,0)</f>
        <v>0</v>
      </c>
      <c r="BH134" s="223">
        <f>IF(N134="sníž. přenesená",J134,0)</f>
        <v>0</v>
      </c>
      <c r="BI134" s="223">
        <f>IF(N134="nulová",J134,0)</f>
        <v>0</v>
      </c>
      <c r="BJ134" s="16" t="s">
        <v>88</v>
      </c>
      <c r="BK134" s="223">
        <f>ROUND(I134*H134,2)</f>
        <v>0</v>
      </c>
      <c r="BL134" s="16" t="s">
        <v>130</v>
      </c>
      <c r="BM134" s="222" t="s">
        <v>144</v>
      </c>
    </row>
    <row r="135" s="2" customFormat="1">
      <c r="A135" s="37"/>
      <c r="B135" s="38"/>
      <c r="C135" s="39"/>
      <c r="D135" s="224" t="s">
        <v>131</v>
      </c>
      <c r="E135" s="39"/>
      <c r="F135" s="225" t="s">
        <v>221</v>
      </c>
      <c r="G135" s="39"/>
      <c r="H135" s="39"/>
      <c r="I135" s="226"/>
      <c r="J135" s="39"/>
      <c r="K135" s="39"/>
      <c r="L135" s="43"/>
      <c r="M135" s="227"/>
      <c r="N135" s="228"/>
      <c r="O135" s="90"/>
      <c r="P135" s="90"/>
      <c r="Q135" s="90"/>
      <c r="R135" s="90"/>
      <c r="S135" s="90"/>
      <c r="T135" s="91"/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T135" s="16" t="s">
        <v>131</v>
      </c>
      <c r="AU135" s="16" t="s">
        <v>90</v>
      </c>
    </row>
    <row r="136" s="13" customFormat="1">
      <c r="A136" s="13"/>
      <c r="B136" s="242"/>
      <c r="C136" s="243"/>
      <c r="D136" s="224" t="s">
        <v>212</v>
      </c>
      <c r="E136" s="244" t="s">
        <v>1</v>
      </c>
      <c r="F136" s="245" t="s">
        <v>222</v>
      </c>
      <c r="G136" s="243"/>
      <c r="H136" s="246">
        <v>1500</v>
      </c>
      <c r="I136" s="247"/>
      <c r="J136" s="243"/>
      <c r="K136" s="243"/>
      <c r="L136" s="248"/>
      <c r="M136" s="249"/>
      <c r="N136" s="250"/>
      <c r="O136" s="250"/>
      <c r="P136" s="250"/>
      <c r="Q136" s="250"/>
      <c r="R136" s="250"/>
      <c r="S136" s="250"/>
      <c r="T136" s="25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52" t="s">
        <v>212</v>
      </c>
      <c r="AU136" s="252" t="s">
        <v>90</v>
      </c>
      <c r="AV136" s="13" t="s">
        <v>90</v>
      </c>
      <c r="AW136" s="13" t="s">
        <v>36</v>
      </c>
      <c r="AX136" s="13" t="s">
        <v>80</v>
      </c>
      <c r="AY136" s="252" t="s">
        <v>125</v>
      </c>
    </row>
    <row r="137" s="14" customFormat="1">
      <c r="A137" s="14"/>
      <c r="B137" s="253"/>
      <c r="C137" s="254"/>
      <c r="D137" s="224" t="s">
        <v>212</v>
      </c>
      <c r="E137" s="255" t="s">
        <v>1</v>
      </c>
      <c r="F137" s="256" t="s">
        <v>215</v>
      </c>
      <c r="G137" s="254"/>
      <c r="H137" s="257">
        <v>1500</v>
      </c>
      <c r="I137" s="258"/>
      <c r="J137" s="254"/>
      <c r="K137" s="254"/>
      <c r="L137" s="259"/>
      <c r="M137" s="260"/>
      <c r="N137" s="261"/>
      <c r="O137" s="261"/>
      <c r="P137" s="261"/>
      <c r="Q137" s="261"/>
      <c r="R137" s="261"/>
      <c r="S137" s="261"/>
      <c r="T137" s="26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63" t="s">
        <v>212</v>
      </c>
      <c r="AU137" s="263" t="s">
        <v>90</v>
      </c>
      <c r="AV137" s="14" t="s">
        <v>130</v>
      </c>
      <c r="AW137" s="14" t="s">
        <v>36</v>
      </c>
      <c r="AX137" s="14" t="s">
        <v>88</v>
      </c>
      <c r="AY137" s="263" t="s">
        <v>125</v>
      </c>
    </row>
    <row r="138" s="2" customFormat="1" ht="21.75" customHeight="1">
      <c r="A138" s="37"/>
      <c r="B138" s="38"/>
      <c r="C138" s="210" t="s">
        <v>124</v>
      </c>
      <c r="D138" s="210" t="s">
        <v>126</v>
      </c>
      <c r="E138" s="211" t="s">
        <v>223</v>
      </c>
      <c r="F138" s="212" t="s">
        <v>224</v>
      </c>
      <c r="G138" s="213" t="s">
        <v>210</v>
      </c>
      <c r="H138" s="214">
        <v>1460</v>
      </c>
      <c r="I138" s="215"/>
      <c r="J138" s="216">
        <f>ROUND(I138*H138,2)</f>
        <v>0</v>
      </c>
      <c r="K138" s="217"/>
      <c r="L138" s="43"/>
      <c r="M138" s="218" t="s">
        <v>1</v>
      </c>
      <c r="N138" s="219" t="s">
        <v>45</v>
      </c>
      <c r="O138" s="90"/>
      <c r="P138" s="220">
        <f>O138*H138</f>
        <v>0</v>
      </c>
      <c r="Q138" s="220">
        <v>0</v>
      </c>
      <c r="R138" s="220">
        <f>Q138*H138</f>
        <v>0</v>
      </c>
      <c r="S138" s="220">
        <v>0</v>
      </c>
      <c r="T138" s="221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22" t="s">
        <v>130</v>
      </c>
      <c r="AT138" s="222" t="s">
        <v>126</v>
      </c>
      <c r="AU138" s="222" t="s">
        <v>90</v>
      </c>
      <c r="AY138" s="16" t="s">
        <v>125</v>
      </c>
      <c r="BE138" s="223">
        <f>IF(N138="základní",J138,0)</f>
        <v>0</v>
      </c>
      <c r="BF138" s="223">
        <f>IF(N138="snížená",J138,0)</f>
        <v>0</v>
      </c>
      <c r="BG138" s="223">
        <f>IF(N138="zákl. přenesená",J138,0)</f>
        <v>0</v>
      </c>
      <c r="BH138" s="223">
        <f>IF(N138="sníž. přenesená",J138,0)</f>
        <v>0</v>
      </c>
      <c r="BI138" s="223">
        <f>IF(N138="nulová",J138,0)</f>
        <v>0</v>
      </c>
      <c r="BJ138" s="16" t="s">
        <v>88</v>
      </c>
      <c r="BK138" s="223">
        <f>ROUND(I138*H138,2)</f>
        <v>0</v>
      </c>
      <c r="BL138" s="16" t="s">
        <v>130</v>
      </c>
      <c r="BM138" s="222" t="s">
        <v>148</v>
      </c>
    </row>
    <row r="139" s="2" customFormat="1">
      <c r="A139" s="37"/>
      <c r="B139" s="38"/>
      <c r="C139" s="39"/>
      <c r="D139" s="224" t="s">
        <v>131</v>
      </c>
      <c r="E139" s="39"/>
      <c r="F139" s="225" t="s">
        <v>225</v>
      </c>
      <c r="G139" s="39"/>
      <c r="H139" s="39"/>
      <c r="I139" s="226"/>
      <c r="J139" s="39"/>
      <c r="K139" s="39"/>
      <c r="L139" s="43"/>
      <c r="M139" s="227"/>
      <c r="N139" s="228"/>
      <c r="O139" s="90"/>
      <c r="P139" s="90"/>
      <c r="Q139" s="90"/>
      <c r="R139" s="90"/>
      <c r="S139" s="90"/>
      <c r="T139" s="91"/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T139" s="16" t="s">
        <v>131</v>
      </c>
      <c r="AU139" s="16" t="s">
        <v>90</v>
      </c>
    </row>
    <row r="140" s="13" customFormat="1">
      <c r="A140" s="13"/>
      <c r="B140" s="242"/>
      <c r="C140" s="243"/>
      <c r="D140" s="224" t="s">
        <v>212</v>
      </c>
      <c r="E140" s="244" t="s">
        <v>1</v>
      </c>
      <c r="F140" s="245" t="s">
        <v>226</v>
      </c>
      <c r="G140" s="243"/>
      <c r="H140" s="246">
        <v>1460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212</v>
      </c>
      <c r="AU140" s="252" t="s">
        <v>90</v>
      </c>
      <c r="AV140" s="13" t="s">
        <v>90</v>
      </c>
      <c r="AW140" s="13" t="s">
        <v>36</v>
      </c>
      <c r="AX140" s="13" t="s">
        <v>80</v>
      </c>
      <c r="AY140" s="252" t="s">
        <v>125</v>
      </c>
    </row>
    <row r="141" s="14" customFormat="1">
      <c r="A141" s="14"/>
      <c r="B141" s="253"/>
      <c r="C141" s="254"/>
      <c r="D141" s="224" t="s">
        <v>212</v>
      </c>
      <c r="E141" s="255" t="s">
        <v>1</v>
      </c>
      <c r="F141" s="256" t="s">
        <v>215</v>
      </c>
      <c r="G141" s="254"/>
      <c r="H141" s="257">
        <v>1460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212</v>
      </c>
      <c r="AU141" s="263" t="s">
        <v>90</v>
      </c>
      <c r="AV141" s="14" t="s">
        <v>130</v>
      </c>
      <c r="AW141" s="14" t="s">
        <v>36</v>
      </c>
      <c r="AX141" s="14" t="s">
        <v>88</v>
      </c>
      <c r="AY141" s="263" t="s">
        <v>125</v>
      </c>
    </row>
    <row r="142" s="2" customFormat="1" ht="24.15" customHeight="1">
      <c r="A142" s="37"/>
      <c r="B142" s="38"/>
      <c r="C142" s="210" t="s">
        <v>140</v>
      </c>
      <c r="D142" s="210" t="s">
        <v>126</v>
      </c>
      <c r="E142" s="211" t="s">
        <v>227</v>
      </c>
      <c r="F142" s="212" t="s">
        <v>228</v>
      </c>
      <c r="G142" s="213" t="s">
        <v>210</v>
      </c>
      <c r="H142" s="214">
        <v>8760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45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130</v>
      </c>
      <c r="AT142" s="222" t="s">
        <v>126</v>
      </c>
      <c r="AU142" s="222" t="s">
        <v>90</v>
      </c>
      <c r="AY142" s="16" t="s">
        <v>125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88</v>
      </c>
      <c r="BK142" s="223">
        <f>ROUND(I142*H142,2)</f>
        <v>0</v>
      </c>
      <c r="BL142" s="16" t="s">
        <v>130</v>
      </c>
      <c r="BM142" s="222" t="s">
        <v>8</v>
      </c>
    </row>
    <row r="143" s="2" customFormat="1">
      <c r="A143" s="37"/>
      <c r="B143" s="38"/>
      <c r="C143" s="39"/>
      <c r="D143" s="224" t="s">
        <v>131</v>
      </c>
      <c r="E143" s="39"/>
      <c r="F143" s="225" t="s">
        <v>229</v>
      </c>
      <c r="G143" s="39"/>
      <c r="H143" s="39"/>
      <c r="I143" s="226"/>
      <c r="J143" s="39"/>
      <c r="K143" s="39"/>
      <c r="L143" s="43"/>
      <c r="M143" s="227"/>
      <c r="N143" s="228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90</v>
      </c>
    </row>
    <row r="144" s="13" customFormat="1">
      <c r="A144" s="13"/>
      <c r="B144" s="242"/>
      <c r="C144" s="243"/>
      <c r="D144" s="224" t="s">
        <v>212</v>
      </c>
      <c r="E144" s="244" t="s">
        <v>1</v>
      </c>
      <c r="F144" s="245" t="s">
        <v>226</v>
      </c>
      <c r="G144" s="243"/>
      <c r="H144" s="246">
        <v>1460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212</v>
      </c>
      <c r="AU144" s="252" t="s">
        <v>90</v>
      </c>
      <c r="AV144" s="13" t="s">
        <v>90</v>
      </c>
      <c r="AW144" s="13" t="s">
        <v>36</v>
      </c>
      <c r="AX144" s="13" t="s">
        <v>80</v>
      </c>
      <c r="AY144" s="252" t="s">
        <v>125</v>
      </c>
    </row>
    <row r="145" s="14" customFormat="1">
      <c r="A145" s="14"/>
      <c r="B145" s="253"/>
      <c r="C145" s="254"/>
      <c r="D145" s="224" t="s">
        <v>212</v>
      </c>
      <c r="E145" s="255" t="s">
        <v>1</v>
      </c>
      <c r="F145" s="256" t="s">
        <v>215</v>
      </c>
      <c r="G145" s="254"/>
      <c r="H145" s="257">
        <v>1460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212</v>
      </c>
      <c r="AU145" s="263" t="s">
        <v>90</v>
      </c>
      <c r="AV145" s="14" t="s">
        <v>130</v>
      </c>
      <c r="AW145" s="14" t="s">
        <v>36</v>
      </c>
      <c r="AX145" s="14" t="s">
        <v>80</v>
      </c>
      <c r="AY145" s="263" t="s">
        <v>125</v>
      </c>
    </row>
    <row r="146" s="13" customFormat="1">
      <c r="A146" s="13"/>
      <c r="B146" s="242"/>
      <c r="C146" s="243"/>
      <c r="D146" s="224" t="s">
        <v>212</v>
      </c>
      <c r="E146" s="244" t="s">
        <v>1</v>
      </c>
      <c r="F146" s="245" t="s">
        <v>230</v>
      </c>
      <c r="G146" s="243"/>
      <c r="H146" s="246">
        <v>8760</v>
      </c>
      <c r="I146" s="247"/>
      <c r="J146" s="243"/>
      <c r="K146" s="243"/>
      <c r="L146" s="248"/>
      <c r="M146" s="249"/>
      <c r="N146" s="250"/>
      <c r="O146" s="250"/>
      <c r="P146" s="250"/>
      <c r="Q146" s="250"/>
      <c r="R146" s="250"/>
      <c r="S146" s="250"/>
      <c r="T146" s="25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52" t="s">
        <v>212</v>
      </c>
      <c r="AU146" s="252" t="s">
        <v>90</v>
      </c>
      <c r="AV146" s="13" t="s">
        <v>90</v>
      </c>
      <c r="AW146" s="13" t="s">
        <v>36</v>
      </c>
      <c r="AX146" s="13" t="s">
        <v>80</v>
      </c>
      <c r="AY146" s="252" t="s">
        <v>125</v>
      </c>
    </row>
    <row r="147" s="14" customFormat="1">
      <c r="A147" s="14"/>
      <c r="B147" s="253"/>
      <c r="C147" s="254"/>
      <c r="D147" s="224" t="s">
        <v>212</v>
      </c>
      <c r="E147" s="255" t="s">
        <v>1</v>
      </c>
      <c r="F147" s="256" t="s">
        <v>215</v>
      </c>
      <c r="G147" s="254"/>
      <c r="H147" s="257">
        <v>8760</v>
      </c>
      <c r="I147" s="258"/>
      <c r="J147" s="254"/>
      <c r="K147" s="254"/>
      <c r="L147" s="259"/>
      <c r="M147" s="260"/>
      <c r="N147" s="261"/>
      <c r="O147" s="261"/>
      <c r="P147" s="261"/>
      <c r="Q147" s="261"/>
      <c r="R147" s="261"/>
      <c r="S147" s="261"/>
      <c r="T147" s="26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63" t="s">
        <v>212</v>
      </c>
      <c r="AU147" s="263" t="s">
        <v>90</v>
      </c>
      <c r="AV147" s="14" t="s">
        <v>130</v>
      </c>
      <c r="AW147" s="14" t="s">
        <v>36</v>
      </c>
      <c r="AX147" s="14" t="s">
        <v>88</v>
      </c>
      <c r="AY147" s="263" t="s">
        <v>125</v>
      </c>
    </row>
    <row r="148" s="2" customFormat="1" ht="16.5" customHeight="1">
      <c r="A148" s="37"/>
      <c r="B148" s="38"/>
      <c r="C148" s="210" t="s">
        <v>149</v>
      </c>
      <c r="D148" s="210" t="s">
        <v>126</v>
      </c>
      <c r="E148" s="211" t="s">
        <v>231</v>
      </c>
      <c r="F148" s="212" t="s">
        <v>232</v>
      </c>
      <c r="G148" s="213" t="s">
        <v>210</v>
      </c>
      <c r="H148" s="214">
        <v>100</v>
      </c>
      <c r="I148" s="215"/>
      <c r="J148" s="216">
        <f>ROUND(I148*H148,2)</f>
        <v>0</v>
      </c>
      <c r="K148" s="217"/>
      <c r="L148" s="43"/>
      <c r="M148" s="218" t="s">
        <v>1</v>
      </c>
      <c r="N148" s="219" t="s">
        <v>45</v>
      </c>
      <c r="O148" s="90"/>
      <c r="P148" s="220">
        <f>O148*H148</f>
        <v>0</v>
      </c>
      <c r="Q148" s="220">
        <v>0</v>
      </c>
      <c r="R148" s="220">
        <f>Q148*H148</f>
        <v>0</v>
      </c>
      <c r="S148" s="220">
        <v>0</v>
      </c>
      <c r="T148" s="221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22" t="s">
        <v>130</v>
      </c>
      <c r="AT148" s="222" t="s">
        <v>126</v>
      </c>
      <c r="AU148" s="222" t="s">
        <v>90</v>
      </c>
      <c r="AY148" s="16" t="s">
        <v>125</v>
      </c>
      <c r="BE148" s="223">
        <f>IF(N148="základní",J148,0)</f>
        <v>0</v>
      </c>
      <c r="BF148" s="223">
        <f>IF(N148="snížená",J148,0)</f>
        <v>0</v>
      </c>
      <c r="BG148" s="223">
        <f>IF(N148="zákl. přenesená",J148,0)</f>
        <v>0</v>
      </c>
      <c r="BH148" s="223">
        <f>IF(N148="sníž. přenesená",J148,0)</f>
        <v>0</v>
      </c>
      <c r="BI148" s="223">
        <f>IF(N148="nulová",J148,0)</f>
        <v>0</v>
      </c>
      <c r="BJ148" s="16" t="s">
        <v>88</v>
      </c>
      <c r="BK148" s="223">
        <f>ROUND(I148*H148,2)</f>
        <v>0</v>
      </c>
      <c r="BL148" s="16" t="s">
        <v>130</v>
      </c>
      <c r="BM148" s="222" t="s">
        <v>157</v>
      </c>
    </row>
    <row r="149" s="2" customFormat="1">
      <c r="A149" s="37"/>
      <c r="B149" s="38"/>
      <c r="C149" s="39"/>
      <c r="D149" s="224" t="s">
        <v>131</v>
      </c>
      <c r="E149" s="39"/>
      <c r="F149" s="225" t="s">
        <v>233</v>
      </c>
      <c r="G149" s="39"/>
      <c r="H149" s="39"/>
      <c r="I149" s="226"/>
      <c r="J149" s="39"/>
      <c r="K149" s="39"/>
      <c r="L149" s="43"/>
      <c r="M149" s="227"/>
      <c r="N149" s="228"/>
      <c r="O149" s="90"/>
      <c r="P149" s="90"/>
      <c r="Q149" s="90"/>
      <c r="R149" s="90"/>
      <c r="S149" s="90"/>
      <c r="T149" s="91"/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T149" s="16" t="s">
        <v>131</v>
      </c>
      <c r="AU149" s="16" t="s">
        <v>90</v>
      </c>
    </row>
    <row r="150" s="13" customFormat="1">
      <c r="A150" s="13"/>
      <c r="B150" s="242"/>
      <c r="C150" s="243"/>
      <c r="D150" s="224" t="s">
        <v>212</v>
      </c>
      <c r="E150" s="244" t="s">
        <v>1</v>
      </c>
      <c r="F150" s="245" t="s">
        <v>213</v>
      </c>
      <c r="G150" s="243"/>
      <c r="H150" s="246">
        <v>100</v>
      </c>
      <c r="I150" s="247"/>
      <c r="J150" s="243"/>
      <c r="K150" s="243"/>
      <c r="L150" s="248"/>
      <c r="M150" s="249"/>
      <c r="N150" s="250"/>
      <c r="O150" s="250"/>
      <c r="P150" s="250"/>
      <c r="Q150" s="250"/>
      <c r="R150" s="250"/>
      <c r="S150" s="250"/>
      <c r="T150" s="25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52" t="s">
        <v>212</v>
      </c>
      <c r="AU150" s="252" t="s">
        <v>90</v>
      </c>
      <c r="AV150" s="13" t="s">
        <v>90</v>
      </c>
      <c r="AW150" s="13" t="s">
        <v>36</v>
      </c>
      <c r="AX150" s="13" t="s">
        <v>80</v>
      </c>
      <c r="AY150" s="252" t="s">
        <v>125</v>
      </c>
    </row>
    <row r="151" s="14" customFormat="1">
      <c r="A151" s="14"/>
      <c r="B151" s="253"/>
      <c r="C151" s="254"/>
      <c r="D151" s="224" t="s">
        <v>212</v>
      </c>
      <c r="E151" s="255" t="s">
        <v>1</v>
      </c>
      <c r="F151" s="256" t="s">
        <v>215</v>
      </c>
      <c r="G151" s="254"/>
      <c r="H151" s="257">
        <v>100</v>
      </c>
      <c r="I151" s="258"/>
      <c r="J151" s="254"/>
      <c r="K151" s="254"/>
      <c r="L151" s="259"/>
      <c r="M151" s="260"/>
      <c r="N151" s="261"/>
      <c r="O151" s="261"/>
      <c r="P151" s="261"/>
      <c r="Q151" s="261"/>
      <c r="R151" s="261"/>
      <c r="S151" s="261"/>
      <c r="T151" s="26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3" t="s">
        <v>212</v>
      </c>
      <c r="AU151" s="263" t="s">
        <v>90</v>
      </c>
      <c r="AV151" s="14" t="s">
        <v>130</v>
      </c>
      <c r="AW151" s="14" t="s">
        <v>36</v>
      </c>
      <c r="AX151" s="14" t="s">
        <v>88</v>
      </c>
      <c r="AY151" s="263" t="s">
        <v>125</v>
      </c>
    </row>
    <row r="152" s="2" customFormat="1" ht="16.5" customHeight="1">
      <c r="A152" s="37"/>
      <c r="B152" s="38"/>
      <c r="C152" s="210" t="s">
        <v>144</v>
      </c>
      <c r="D152" s="210" t="s">
        <v>126</v>
      </c>
      <c r="E152" s="211" t="s">
        <v>234</v>
      </c>
      <c r="F152" s="212" t="s">
        <v>235</v>
      </c>
      <c r="G152" s="213" t="s">
        <v>210</v>
      </c>
      <c r="H152" s="214">
        <v>1460</v>
      </c>
      <c r="I152" s="215"/>
      <c r="J152" s="216">
        <f>ROUND(I152*H152,2)</f>
        <v>0</v>
      </c>
      <c r="K152" s="217"/>
      <c r="L152" s="43"/>
      <c r="M152" s="218" t="s">
        <v>1</v>
      </c>
      <c r="N152" s="219" t="s">
        <v>45</v>
      </c>
      <c r="O152" s="90"/>
      <c r="P152" s="220">
        <f>O152*H152</f>
        <v>0</v>
      </c>
      <c r="Q152" s="220">
        <v>0</v>
      </c>
      <c r="R152" s="220">
        <f>Q152*H152</f>
        <v>0</v>
      </c>
      <c r="S152" s="220">
        <v>0</v>
      </c>
      <c r="T152" s="221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22" t="s">
        <v>130</v>
      </c>
      <c r="AT152" s="222" t="s">
        <v>126</v>
      </c>
      <c r="AU152" s="222" t="s">
        <v>90</v>
      </c>
      <c r="AY152" s="16" t="s">
        <v>125</v>
      </c>
      <c r="BE152" s="223">
        <f>IF(N152="základní",J152,0)</f>
        <v>0</v>
      </c>
      <c r="BF152" s="223">
        <f>IF(N152="snížená",J152,0)</f>
        <v>0</v>
      </c>
      <c r="BG152" s="223">
        <f>IF(N152="zákl. přenesená",J152,0)</f>
        <v>0</v>
      </c>
      <c r="BH152" s="223">
        <f>IF(N152="sníž. přenesená",J152,0)</f>
        <v>0</v>
      </c>
      <c r="BI152" s="223">
        <f>IF(N152="nulová",J152,0)</f>
        <v>0</v>
      </c>
      <c r="BJ152" s="16" t="s">
        <v>88</v>
      </c>
      <c r="BK152" s="223">
        <f>ROUND(I152*H152,2)</f>
        <v>0</v>
      </c>
      <c r="BL152" s="16" t="s">
        <v>130</v>
      </c>
      <c r="BM152" s="222" t="s">
        <v>161</v>
      </c>
    </row>
    <row r="153" s="2" customFormat="1">
      <c r="A153" s="37"/>
      <c r="B153" s="38"/>
      <c r="C153" s="39"/>
      <c r="D153" s="224" t="s">
        <v>131</v>
      </c>
      <c r="E153" s="39"/>
      <c r="F153" s="225" t="s">
        <v>236</v>
      </c>
      <c r="G153" s="39"/>
      <c r="H153" s="39"/>
      <c r="I153" s="226"/>
      <c r="J153" s="39"/>
      <c r="K153" s="39"/>
      <c r="L153" s="43"/>
      <c r="M153" s="227"/>
      <c r="N153" s="228"/>
      <c r="O153" s="90"/>
      <c r="P153" s="90"/>
      <c r="Q153" s="90"/>
      <c r="R153" s="90"/>
      <c r="S153" s="90"/>
      <c r="T153" s="91"/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T153" s="16" t="s">
        <v>131</v>
      </c>
      <c r="AU153" s="16" t="s">
        <v>90</v>
      </c>
    </row>
    <row r="154" s="13" customFormat="1">
      <c r="A154" s="13"/>
      <c r="B154" s="242"/>
      <c r="C154" s="243"/>
      <c r="D154" s="224" t="s">
        <v>212</v>
      </c>
      <c r="E154" s="244" t="s">
        <v>1</v>
      </c>
      <c r="F154" s="245" t="s">
        <v>226</v>
      </c>
      <c r="G154" s="243"/>
      <c r="H154" s="246">
        <v>1460</v>
      </c>
      <c r="I154" s="247"/>
      <c r="J154" s="243"/>
      <c r="K154" s="243"/>
      <c r="L154" s="248"/>
      <c r="M154" s="249"/>
      <c r="N154" s="250"/>
      <c r="O154" s="250"/>
      <c r="P154" s="250"/>
      <c r="Q154" s="250"/>
      <c r="R154" s="250"/>
      <c r="S154" s="250"/>
      <c r="T154" s="25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52" t="s">
        <v>212</v>
      </c>
      <c r="AU154" s="252" t="s">
        <v>90</v>
      </c>
      <c r="AV154" s="13" t="s">
        <v>90</v>
      </c>
      <c r="AW154" s="13" t="s">
        <v>36</v>
      </c>
      <c r="AX154" s="13" t="s">
        <v>80</v>
      </c>
      <c r="AY154" s="252" t="s">
        <v>125</v>
      </c>
    </row>
    <row r="155" s="14" customFormat="1">
      <c r="A155" s="14"/>
      <c r="B155" s="253"/>
      <c r="C155" s="254"/>
      <c r="D155" s="224" t="s">
        <v>212</v>
      </c>
      <c r="E155" s="255" t="s">
        <v>1</v>
      </c>
      <c r="F155" s="256" t="s">
        <v>215</v>
      </c>
      <c r="G155" s="254"/>
      <c r="H155" s="257">
        <v>1460</v>
      </c>
      <c r="I155" s="258"/>
      <c r="J155" s="254"/>
      <c r="K155" s="254"/>
      <c r="L155" s="259"/>
      <c r="M155" s="260"/>
      <c r="N155" s="261"/>
      <c r="O155" s="261"/>
      <c r="P155" s="261"/>
      <c r="Q155" s="261"/>
      <c r="R155" s="261"/>
      <c r="S155" s="261"/>
      <c r="T155" s="26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63" t="s">
        <v>212</v>
      </c>
      <c r="AU155" s="263" t="s">
        <v>90</v>
      </c>
      <c r="AV155" s="14" t="s">
        <v>130</v>
      </c>
      <c r="AW155" s="14" t="s">
        <v>36</v>
      </c>
      <c r="AX155" s="14" t="s">
        <v>88</v>
      </c>
      <c r="AY155" s="263" t="s">
        <v>125</v>
      </c>
    </row>
    <row r="156" s="2" customFormat="1" ht="16.5" customHeight="1">
      <c r="A156" s="37"/>
      <c r="B156" s="38"/>
      <c r="C156" s="210" t="s">
        <v>154</v>
      </c>
      <c r="D156" s="210" t="s">
        <v>126</v>
      </c>
      <c r="E156" s="211" t="s">
        <v>237</v>
      </c>
      <c r="F156" s="212" t="s">
        <v>238</v>
      </c>
      <c r="G156" s="213" t="s">
        <v>239</v>
      </c>
      <c r="H156" s="214">
        <v>2250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45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130</v>
      </c>
      <c r="AT156" s="222" t="s">
        <v>126</v>
      </c>
      <c r="AU156" s="222" t="s">
        <v>90</v>
      </c>
      <c r="AY156" s="16" t="s">
        <v>125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88</v>
      </c>
      <c r="BK156" s="223">
        <f>ROUND(I156*H156,2)</f>
        <v>0</v>
      </c>
      <c r="BL156" s="16" t="s">
        <v>130</v>
      </c>
      <c r="BM156" s="222" t="s">
        <v>166</v>
      </c>
    </row>
    <row r="157" s="2" customFormat="1">
      <c r="A157" s="37"/>
      <c r="B157" s="38"/>
      <c r="C157" s="39"/>
      <c r="D157" s="224" t="s">
        <v>131</v>
      </c>
      <c r="E157" s="39"/>
      <c r="F157" s="225" t="s">
        <v>240</v>
      </c>
      <c r="G157" s="39"/>
      <c r="H157" s="39"/>
      <c r="I157" s="226"/>
      <c r="J157" s="39"/>
      <c r="K157" s="39"/>
      <c r="L157" s="43"/>
      <c r="M157" s="227"/>
      <c r="N157" s="22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131</v>
      </c>
      <c r="AU157" s="16" t="s">
        <v>90</v>
      </c>
    </row>
    <row r="158" s="13" customFormat="1">
      <c r="A158" s="13"/>
      <c r="B158" s="242"/>
      <c r="C158" s="243"/>
      <c r="D158" s="224" t="s">
        <v>212</v>
      </c>
      <c r="E158" s="244" t="s">
        <v>1</v>
      </c>
      <c r="F158" s="245" t="s">
        <v>241</v>
      </c>
      <c r="G158" s="243"/>
      <c r="H158" s="246">
        <v>2250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212</v>
      </c>
      <c r="AU158" s="252" t="s">
        <v>90</v>
      </c>
      <c r="AV158" s="13" t="s">
        <v>90</v>
      </c>
      <c r="AW158" s="13" t="s">
        <v>36</v>
      </c>
      <c r="AX158" s="13" t="s">
        <v>80</v>
      </c>
      <c r="AY158" s="252" t="s">
        <v>125</v>
      </c>
    </row>
    <row r="159" s="14" customFormat="1">
      <c r="A159" s="14"/>
      <c r="B159" s="253"/>
      <c r="C159" s="254"/>
      <c r="D159" s="224" t="s">
        <v>212</v>
      </c>
      <c r="E159" s="255" t="s">
        <v>1</v>
      </c>
      <c r="F159" s="256" t="s">
        <v>215</v>
      </c>
      <c r="G159" s="254"/>
      <c r="H159" s="257">
        <v>2250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212</v>
      </c>
      <c r="AU159" s="263" t="s">
        <v>90</v>
      </c>
      <c r="AV159" s="14" t="s">
        <v>130</v>
      </c>
      <c r="AW159" s="14" t="s">
        <v>36</v>
      </c>
      <c r="AX159" s="14" t="s">
        <v>88</v>
      </c>
      <c r="AY159" s="263" t="s">
        <v>125</v>
      </c>
    </row>
    <row r="160" s="2" customFormat="1" ht="16.5" customHeight="1">
      <c r="A160" s="37"/>
      <c r="B160" s="38"/>
      <c r="C160" s="210" t="s">
        <v>148</v>
      </c>
      <c r="D160" s="210" t="s">
        <v>126</v>
      </c>
      <c r="E160" s="211" t="s">
        <v>242</v>
      </c>
      <c r="F160" s="212" t="s">
        <v>243</v>
      </c>
      <c r="G160" s="213" t="s">
        <v>239</v>
      </c>
      <c r="H160" s="214">
        <v>1800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45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130</v>
      </c>
      <c r="AT160" s="222" t="s">
        <v>126</v>
      </c>
      <c r="AU160" s="222" t="s">
        <v>90</v>
      </c>
      <c r="AY160" s="16" t="s">
        <v>125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88</v>
      </c>
      <c r="BK160" s="223">
        <f>ROUND(I160*H160,2)</f>
        <v>0</v>
      </c>
      <c r="BL160" s="16" t="s">
        <v>130</v>
      </c>
      <c r="BM160" s="222" t="s">
        <v>170</v>
      </c>
    </row>
    <row r="161" s="2" customFormat="1">
      <c r="A161" s="37"/>
      <c r="B161" s="38"/>
      <c r="C161" s="39"/>
      <c r="D161" s="224" t="s">
        <v>131</v>
      </c>
      <c r="E161" s="39"/>
      <c r="F161" s="225" t="s">
        <v>244</v>
      </c>
      <c r="G161" s="39"/>
      <c r="H161" s="39"/>
      <c r="I161" s="226"/>
      <c r="J161" s="39"/>
      <c r="K161" s="39"/>
      <c r="L161" s="43"/>
      <c r="M161" s="227"/>
      <c r="N161" s="22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131</v>
      </c>
      <c r="AU161" s="16" t="s">
        <v>90</v>
      </c>
    </row>
    <row r="162" s="13" customFormat="1">
      <c r="A162" s="13"/>
      <c r="B162" s="242"/>
      <c r="C162" s="243"/>
      <c r="D162" s="224" t="s">
        <v>212</v>
      </c>
      <c r="E162" s="244" t="s">
        <v>1</v>
      </c>
      <c r="F162" s="245" t="s">
        <v>245</v>
      </c>
      <c r="G162" s="243"/>
      <c r="H162" s="246">
        <v>300</v>
      </c>
      <c r="I162" s="247"/>
      <c r="J162" s="243"/>
      <c r="K162" s="243"/>
      <c r="L162" s="248"/>
      <c r="M162" s="249"/>
      <c r="N162" s="250"/>
      <c r="O162" s="250"/>
      <c r="P162" s="250"/>
      <c r="Q162" s="250"/>
      <c r="R162" s="250"/>
      <c r="S162" s="250"/>
      <c r="T162" s="25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52" t="s">
        <v>212</v>
      </c>
      <c r="AU162" s="252" t="s">
        <v>90</v>
      </c>
      <c r="AV162" s="13" t="s">
        <v>90</v>
      </c>
      <c r="AW162" s="13" t="s">
        <v>36</v>
      </c>
      <c r="AX162" s="13" t="s">
        <v>80</v>
      </c>
      <c r="AY162" s="252" t="s">
        <v>125</v>
      </c>
    </row>
    <row r="163" s="13" customFormat="1">
      <c r="A163" s="13"/>
      <c r="B163" s="242"/>
      <c r="C163" s="243"/>
      <c r="D163" s="224" t="s">
        <v>212</v>
      </c>
      <c r="E163" s="244" t="s">
        <v>1</v>
      </c>
      <c r="F163" s="245" t="s">
        <v>246</v>
      </c>
      <c r="G163" s="243"/>
      <c r="H163" s="246">
        <v>1500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212</v>
      </c>
      <c r="AU163" s="252" t="s">
        <v>90</v>
      </c>
      <c r="AV163" s="13" t="s">
        <v>90</v>
      </c>
      <c r="AW163" s="13" t="s">
        <v>36</v>
      </c>
      <c r="AX163" s="13" t="s">
        <v>80</v>
      </c>
      <c r="AY163" s="252" t="s">
        <v>125</v>
      </c>
    </row>
    <row r="164" s="14" customFormat="1">
      <c r="A164" s="14"/>
      <c r="B164" s="253"/>
      <c r="C164" s="254"/>
      <c r="D164" s="224" t="s">
        <v>212</v>
      </c>
      <c r="E164" s="255" t="s">
        <v>1</v>
      </c>
      <c r="F164" s="256" t="s">
        <v>215</v>
      </c>
      <c r="G164" s="254"/>
      <c r="H164" s="257">
        <v>1800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212</v>
      </c>
      <c r="AU164" s="263" t="s">
        <v>90</v>
      </c>
      <c r="AV164" s="14" t="s">
        <v>130</v>
      </c>
      <c r="AW164" s="14" t="s">
        <v>36</v>
      </c>
      <c r="AX164" s="14" t="s">
        <v>88</v>
      </c>
      <c r="AY164" s="263" t="s">
        <v>125</v>
      </c>
    </row>
    <row r="165" s="2" customFormat="1" ht="16.5" customHeight="1">
      <c r="A165" s="37"/>
      <c r="B165" s="38"/>
      <c r="C165" s="210" t="s">
        <v>163</v>
      </c>
      <c r="D165" s="210" t="s">
        <v>126</v>
      </c>
      <c r="E165" s="211" t="s">
        <v>247</v>
      </c>
      <c r="F165" s="212" t="s">
        <v>248</v>
      </c>
      <c r="G165" s="213" t="s">
        <v>210</v>
      </c>
      <c r="H165" s="214">
        <v>1460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45</v>
      </c>
      <c r="O165" s="90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130</v>
      </c>
      <c r="AT165" s="222" t="s">
        <v>126</v>
      </c>
      <c r="AU165" s="222" t="s">
        <v>90</v>
      </c>
      <c r="AY165" s="16" t="s">
        <v>125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88</v>
      </c>
      <c r="BK165" s="223">
        <f>ROUND(I165*H165,2)</f>
        <v>0</v>
      </c>
      <c r="BL165" s="16" t="s">
        <v>130</v>
      </c>
      <c r="BM165" s="222" t="s">
        <v>175</v>
      </c>
    </row>
    <row r="166" s="2" customFormat="1">
      <c r="A166" s="37"/>
      <c r="B166" s="38"/>
      <c r="C166" s="39"/>
      <c r="D166" s="224" t="s">
        <v>131</v>
      </c>
      <c r="E166" s="39"/>
      <c r="F166" s="225" t="s">
        <v>248</v>
      </c>
      <c r="G166" s="39"/>
      <c r="H166" s="39"/>
      <c r="I166" s="226"/>
      <c r="J166" s="39"/>
      <c r="K166" s="39"/>
      <c r="L166" s="43"/>
      <c r="M166" s="227"/>
      <c r="N166" s="22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131</v>
      </c>
      <c r="AU166" s="16" t="s">
        <v>90</v>
      </c>
    </row>
    <row r="167" s="13" customFormat="1">
      <c r="A167" s="13"/>
      <c r="B167" s="242"/>
      <c r="C167" s="243"/>
      <c r="D167" s="224" t="s">
        <v>212</v>
      </c>
      <c r="E167" s="244" t="s">
        <v>1</v>
      </c>
      <c r="F167" s="245" t="s">
        <v>226</v>
      </c>
      <c r="G167" s="243"/>
      <c r="H167" s="246">
        <v>1460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212</v>
      </c>
      <c r="AU167" s="252" t="s">
        <v>90</v>
      </c>
      <c r="AV167" s="13" t="s">
        <v>90</v>
      </c>
      <c r="AW167" s="13" t="s">
        <v>36</v>
      </c>
      <c r="AX167" s="13" t="s">
        <v>80</v>
      </c>
      <c r="AY167" s="252" t="s">
        <v>125</v>
      </c>
    </row>
    <row r="168" s="14" customFormat="1">
      <c r="A168" s="14"/>
      <c r="B168" s="253"/>
      <c r="C168" s="254"/>
      <c r="D168" s="224" t="s">
        <v>212</v>
      </c>
      <c r="E168" s="255" t="s">
        <v>1</v>
      </c>
      <c r="F168" s="256" t="s">
        <v>215</v>
      </c>
      <c r="G168" s="254"/>
      <c r="H168" s="257">
        <v>1460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212</v>
      </c>
      <c r="AU168" s="263" t="s">
        <v>90</v>
      </c>
      <c r="AV168" s="14" t="s">
        <v>130</v>
      </c>
      <c r="AW168" s="14" t="s">
        <v>36</v>
      </c>
      <c r="AX168" s="14" t="s">
        <v>88</v>
      </c>
      <c r="AY168" s="263" t="s">
        <v>125</v>
      </c>
    </row>
    <row r="169" s="2" customFormat="1" ht="16.5" customHeight="1">
      <c r="A169" s="37"/>
      <c r="B169" s="38"/>
      <c r="C169" s="210" t="s">
        <v>8</v>
      </c>
      <c r="D169" s="210" t="s">
        <v>126</v>
      </c>
      <c r="E169" s="211" t="s">
        <v>249</v>
      </c>
      <c r="F169" s="212" t="s">
        <v>250</v>
      </c>
      <c r="G169" s="213" t="s">
        <v>210</v>
      </c>
      <c r="H169" s="214">
        <v>1500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45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130</v>
      </c>
      <c r="AT169" s="222" t="s">
        <v>126</v>
      </c>
      <c r="AU169" s="222" t="s">
        <v>90</v>
      </c>
      <c r="AY169" s="16" t="s">
        <v>125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88</v>
      </c>
      <c r="BK169" s="223">
        <f>ROUND(I169*H169,2)</f>
        <v>0</v>
      </c>
      <c r="BL169" s="16" t="s">
        <v>130</v>
      </c>
      <c r="BM169" s="222" t="s">
        <v>178</v>
      </c>
    </row>
    <row r="170" s="2" customFormat="1">
      <c r="A170" s="37"/>
      <c r="B170" s="38"/>
      <c r="C170" s="39"/>
      <c r="D170" s="224" t="s">
        <v>131</v>
      </c>
      <c r="E170" s="39"/>
      <c r="F170" s="225" t="s">
        <v>250</v>
      </c>
      <c r="G170" s="39"/>
      <c r="H170" s="39"/>
      <c r="I170" s="226"/>
      <c r="J170" s="39"/>
      <c r="K170" s="39"/>
      <c r="L170" s="43"/>
      <c r="M170" s="227"/>
      <c r="N170" s="228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131</v>
      </c>
      <c r="AU170" s="16" t="s">
        <v>90</v>
      </c>
    </row>
    <row r="171" s="2" customFormat="1">
      <c r="A171" s="37"/>
      <c r="B171" s="38"/>
      <c r="C171" s="39"/>
      <c r="D171" s="224" t="s">
        <v>132</v>
      </c>
      <c r="E171" s="39"/>
      <c r="F171" s="229" t="s">
        <v>251</v>
      </c>
      <c r="G171" s="39"/>
      <c r="H171" s="39"/>
      <c r="I171" s="226"/>
      <c r="J171" s="39"/>
      <c r="K171" s="39"/>
      <c r="L171" s="43"/>
      <c r="M171" s="227"/>
      <c r="N171" s="228"/>
      <c r="O171" s="90"/>
      <c r="P171" s="90"/>
      <c r="Q171" s="90"/>
      <c r="R171" s="90"/>
      <c r="S171" s="90"/>
      <c r="T171" s="91"/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T171" s="16" t="s">
        <v>132</v>
      </c>
      <c r="AU171" s="16" t="s">
        <v>90</v>
      </c>
    </row>
    <row r="172" s="13" customFormat="1">
      <c r="A172" s="13"/>
      <c r="B172" s="242"/>
      <c r="C172" s="243"/>
      <c r="D172" s="224" t="s">
        <v>212</v>
      </c>
      <c r="E172" s="244" t="s">
        <v>1</v>
      </c>
      <c r="F172" s="245" t="s">
        <v>222</v>
      </c>
      <c r="G172" s="243"/>
      <c r="H172" s="246">
        <v>1500</v>
      </c>
      <c r="I172" s="247"/>
      <c r="J172" s="243"/>
      <c r="K172" s="243"/>
      <c r="L172" s="248"/>
      <c r="M172" s="249"/>
      <c r="N172" s="250"/>
      <c r="O172" s="250"/>
      <c r="P172" s="250"/>
      <c r="Q172" s="250"/>
      <c r="R172" s="250"/>
      <c r="S172" s="250"/>
      <c r="T172" s="25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52" t="s">
        <v>212</v>
      </c>
      <c r="AU172" s="252" t="s">
        <v>90</v>
      </c>
      <c r="AV172" s="13" t="s">
        <v>90</v>
      </c>
      <c r="AW172" s="13" t="s">
        <v>36</v>
      </c>
      <c r="AX172" s="13" t="s">
        <v>80</v>
      </c>
      <c r="AY172" s="252" t="s">
        <v>125</v>
      </c>
    </row>
    <row r="173" s="14" customFormat="1">
      <c r="A173" s="14"/>
      <c r="B173" s="253"/>
      <c r="C173" s="254"/>
      <c r="D173" s="224" t="s">
        <v>212</v>
      </c>
      <c r="E173" s="255" t="s">
        <v>1</v>
      </c>
      <c r="F173" s="256" t="s">
        <v>215</v>
      </c>
      <c r="G173" s="254"/>
      <c r="H173" s="257">
        <v>1500</v>
      </c>
      <c r="I173" s="258"/>
      <c r="J173" s="254"/>
      <c r="K173" s="254"/>
      <c r="L173" s="259"/>
      <c r="M173" s="260"/>
      <c r="N173" s="261"/>
      <c r="O173" s="261"/>
      <c r="P173" s="261"/>
      <c r="Q173" s="261"/>
      <c r="R173" s="261"/>
      <c r="S173" s="261"/>
      <c r="T173" s="26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3" t="s">
        <v>212</v>
      </c>
      <c r="AU173" s="263" t="s">
        <v>90</v>
      </c>
      <c r="AV173" s="14" t="s">
        <v>130</v>
      </c>
      <c r="AW173" s="14" t="s">
        <v>36</v>
      </c>
      <c r="AX173" s="14" t="s">
        <v>88</v>
      </c>
      <c r="AY173" s="263" t="s">
        <v>125</v>
      </c>
    </row>
    <row r="174" s="11" customFormat="1" ht="22.8" customHeight="1">
      <c r="A174" s="11"/>
      <c r="B174" s="196"/>
      <c r="C174" s="197"/>
      <c r="D174" s="198" t="s">
        <v>79</v>
      </c>
      <c r="E174" s="240" t="s">
        <v>122</v>
      </c>
      <c r="F174" s="240" t="s">
        <v>123</v>
      </c>
      <c r="G174" s="197"/>
      <c r="H174" s="197"/>
      <c r="I174" s="200"/>
      <c r="J174" s="241">
        <f>BK174</f>
        <v>0</v>
      </c>
      <c r="K174" s="197"/>
      <c r="L174" s="202"/>
      <c r="M174" s="203"/>
      <c r="N174" s="204"/>
      <c r="O174" s="204"/>
      <c r="P174" s="205">
        <f>SUM(P175:P177)</f>
        <v>0</v>
      </c>
      <c r="Q174" s="204"/>
      <c r="R174" s="205">
        <f>SUM(R175:R177)</f>
        <v>0</v>
      </c>
      <c r="S174" s="204"/>
      <c r="T174" s="206">
        <f>SUM(T175:T177)</f>
        <v>0</v>
      </c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R174" s="207" t="s">
        <v>124</v>
      </c>
      <c r="AT174" s="208" t="s">
        <v>79</v>
      </c>
      <c r="AU174" s="208" t="s">
        <v>88</v>
      </c>
      <c r="AY174" s="207" t="s">
        <v>125</v>
      </c>
      <c r="BK174" s="209">
        <f>SUM(BK175:BK177)</f>
        <v>0</v>
      </c>
    </row>
    <row r="175" s="2" customFormat="1" ht="16.5" customHeight="1">
      <c r="A175" s="37"/>
      <c r="B175" s="38"/>
      <c r="C175" s="210" t="s">
        <v>172</v>
      </c>
      <c r="D175" s="210" t="s">
        <v>126</v>
      </c>
      <c r="E175" s="211" t="s">
        <v>252</v>
      </c>
      <c r="F175" s="212" t="s">
        <v>253</v>
      </c>
      <c r="G175" s="213" t="s">
        <v>129</v>
      </c>
      <c r="H175" s="214">
        <v>1</v>
      </c>
      <c r="I175" s="215"/>
      <c r="J175" s="216">
        <f>ROUND(I175*H175,2)</f>
        <v>0</v>
      </c>
      <c r="K175" s="217"/>
      <c r="L175" s="43"/>
      <c r="M175" s="218" t="s">
        <v>1</v>
      </c>
      <c r="N175" s="219" t="s">
        <v>45</v>
      </c>
      <c r="O175" s="90"/>
      <c r="P175" s="220">
        <f>O175*H175</f>
        <v>0</v>
      </c>
      <c r="Q175" s="220">
        <v>0</v>
      </c>
      <c r="R175" s="220">
        <f>Q175*H175</f>
        <v>0</v>
      </c>
      <c r="S175" s="220">
        <v>0</v>
      </c>
      <c r="T175" s="221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22" t="s">
        <v>130</v>
      </c>
      <c r="AT175" s="222" t="s">
        <v>126</v>
      </c>
      <c r="AU175" s="222" t="s">
        <v>90</v>
      </c>
      <c r="AY175" s="16" t="s">
        <v>125</v>
      </c>
      <c r="BE175" s="223">
        <f>IF(N175="základní",J175,0)</f>
        <v>0</v>
      </c>
      <c r="BF175" s="223">
        <f>IF(N175="snížená",J175,0)</f>
        <v>0</v>
      </c>
      <c r="BG175" s="223">
        <f>IF(N175="zákl. přenesená",J175,0)</f>
        <v>0</v>
      </c>
      <c r="BH175" s="223">
        <f>IF(N175="sníž. přenesená",J175,0)</f>
        <v>0</v>
      </c>
      <c r="BI175" s="223">
        <f>IF(N175="nulová",J175,0)</f>
        <v>0</v>
      </c>
      <c r="BJ175" s="16" t="s">
        <v>88</v>
      </c>
      <c r="BK175" s="223">
        <f>ROUND(I175*H175,2)</f>
        <v>0</v>
      </c>
      <c r="BL175" s="16" t="s">
        <v>130</v>
      </c>
      <c r="BM175" s="222" t="s">
        <v>183</v>
      </c>
    </row>
    <row r="176" s="2" customFormat="1">
      <c r="A176" s="37"/>
      <c r="B176" s="38"/>
      <c r="C176" s="39"/>
      <c r="D176" s="224" t="s">
        <v>131</v>
      </c>
      <c r="E176" s="39"/>
      <c r="F176" s="225" t="s">
        <v>254</v>
      </c>
      <c r="G176" s="39"/>
      <c r="H176" s="39"/>
      <c r="I176" s="226"/>
      <c r="J176" s="39"/>
      <c r="K176" s="39"/>
      <c r="L176" s="43"/>
      <c r="M176" s="227"/>
      <c r="N176" s="228"/>
      <c r="O176" s="90"/>
      <c r="P176" s="90"/>
      <c r="Q176" s="90"/>
      <c r="R176" s="90"/>
      <c r="S176" s="90"/>
      <c r="T176" s="91"/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T176" s="16" t="s">
        <v>131</v>
      </c>
      <c r="AU176" s="16" t="s">
        <v>90</v>
      </c>
    </row>
    <row r="177" s="2" customFormat="1">
      <c r="A177" s="37"/>
      <c r="B177" s="38"/>
      <c r="C177" s="39"/>
      <c r="D177" s="224" t="s">
        <v>132</v>
      </c>
      <c r="E177" s="39"/>
      <c r="F177" s="229" t="s">
        <v>255</v>
      </c>
      <c r="G177" s="39"/>
      <c r="H177" s="39"/>
      <c r="I177" s="226"/>
      <c r="J177" s="39"/>
      <c r="K177" s="39"/>
      <c r="L177" s="43"/>
      <c r="M177" s="230"/>
      <c r="N177" s="231"/>
      <c r="O177" s="232"/>
      <c r="P177" s="232"/>
      <c r="Q177" s="232"/>
      <c r="R177" s="232"/>
      <c r="S177" s="232"/>
      <c r="T177" s="233"/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T177" s="16" t="s">
        <v>132</v>
      </c>
      <c r="AU177" s="16" t="s">
        <v>90</v>
      </c>
    </row>
    <row r="178" s="2" customFormat="1" ht="6.96" customHeight="1">
      <c r="A178" s="37"/>
      <c r="B178" s="65"/>
      <c r="C178" s="66"/>
      <c r="D178" s="66"/>
      <c r="E178" s="66"/>
      <c r="F178" s="66"/>
      <c r="G178" s="66"/>
      <c r="H178" s="66"/>
      <c r="I178" s="66"/>
      <c r="J178" s="66"/>
      <c r="K178" s="66"/>
      <c r="L178" s="43"/>
      <c r="M178" s="37"/>
      <c r="O178" s="37"/>
      <c r="P178" s="37"/>
      <c r="Q178" s="37"/>
      <c r="R178" s="37"/>
      <c r="S178" s="37"/>
      <c r="T178" s="37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</row>
  </sheetData>
  <sheetProtection sheet="1" autoFilter="0" formatColumns="0" formatRows="0" objects="1" scenarios="1" spinCount="100000" saltValue="7uq53WLaIjFSzpe1aRHjOiOMK1ZejE18d0HyXU2rw3ri7EgKTD7xtMINcfWELbHs6zTjr4Xih2wf4lgMVW/6QA==" hashValue="bn+ltMftKfR0w1qje7G7P8SITFqSWpDgRUeUKDd492Ks/883Pc9n0HxaTPz3bX/i964g7sQ+hjnFR3uheT+FrQ==" algorithmName="SHA-512" password="CC35"/>
  <autoFilter ref="C118:K177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96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Bystřička - Valašská Bystřice, Malá Bystřice, ř.km 7,729 - 7,829, 17,450 - 17,470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256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38</v>
      </c>
      <c r="G12" s="37"/>
      <c r="H12" s="37"/>
      <c r="I12" s="139" t="s">
        <v>22</v>
      </c>
      <c r="J12" s="143" t="str">
        <f>'Rekapitulace stavby'!AN8</f>
        <v>31. 7. 2025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04373863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Vít Pučálek</v>
      </c>
      <c r="F21" s="37"/>
      <c r="G21" s="37"/>
      <c r="H21" s="37"/>
      <c r="I21" s="139" t="s">
        <v>28</v>
      </c>
      <c r="J21" s="142" t="str">
        <f>IF('Rekapitulace stavby'!AN17="","",'Rekapitulace stavby'!AN17)</f>
        <v>CZ8208233528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ROUND(J123,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ROUND((SUM(BE123:BE244)),  2)</f>
        <v>0</v>
      </c>
      <c r="G33" s="37"/>
      <c r="H33" s="37"/>
      <c r="I33" s="154">
        <v>0.20999999999999999</v>
      </c>
      <c r="J33" s="153">
        <f>ROUND(((SUM(BE123:BE244))*I33),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ROUND((SUM(BF123:BF244)),  2)</f>
        <v>0</v>
      </c>
      <c r="G34" s="37"/>
      <c r="H34" s="37"/>
      <c r="I34" s="154">
        <v>0.12</v>
      </c>
      <c r="J34" s="153">
        <f>ROUND(((SUM(BF123:BF244))*I34),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ROUND((SUM(BG123:BG244)),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ROUND((SUM(BH123:BH244)),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ROUND((SUM(BI123:BI244)),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Bystřička - Valašská Bystřice, Malá Bystřice, ř.km 7,729 - 7,829, 17,450 - 17,470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02.1 - SO 02.1 Bystřička 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Ing. Vít Pučálek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J123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198</v>
      </c>
      <c r="E97" s="181"/>
      <c r="F97" s="181"/>
      <c r="G97" s="181"/>
      <c r="H97" s="181"/>
      <c r="I97" s="181"/>
      <c r="J97" s="182">
        <f>J124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4"/>
      <c r="C98" s="235"/>
      <c r="D98" s="236" t="s">
        <v>199</v>
      </c>
      <c r="E98" s="237"/>
      <c r="F98" s="237"/>
      <c r="G98" s="237"/>
      <c r="H98" s="237"/>
      <c r="I98" s="237"/>
      <c r="J98" s="238">
        <f>J125</f>
        <v>0</v>
      </c>
      <c r="K98" s="235"/>
      <c r="L98" s="239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4"/>
      <c r="C99" s="235"/>
      <c r="D99" s="236" t="s">
        <v>257</v>
      </c>
      <c r="E99" s="237"/>
      <c r="F99" s="237"/>
      <c r="G99" s="237"/>
      <c r="H99" s="237"/>
      <c r="I99" s="237"/>
      <c r="J99" s="238">
        <f>J184</f>
        <v>0</v>
      </c>
      <c r="K99" s="235"/>
      <c r="L99" s="239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4"/>
      <c r="C100" s="235"/>
      <c r="D100" s="236" t="s">
        <v>258</v>
      </c>
      <c r="E100" s="237"/>
      <c r="F100" s="237"/>
      <c r="G100" s="237"/>
      <c r="H100" s="237"/>
      <c r="I100" s="237"/>
      <c r="J100" s="238">
        <f>J200</f>
        <v>0</v>
      </c>
      <c r="K100" s="235"/>
      <c r="L100" s="23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4"/>
      <c r="C101" s="235"/>
      <c r="D101" s="236" t="s">
        <v>259</v>
      </c>
      <c r="E101" s="237"/>
      <c r="F101" s="237"/>
      <c r="G101" s="237"/>
      <c r="H101" s="237"/>
      <c r="I101" s="237"/>
      <c r="J101" s="238">
        <f>J229</f>
        <v>0</v>
      </c>
      <c r="K101" s="235"/>
      <c r="L101" s="239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4"/>
      <c r="C102" s="235"/>
      <c r="D102" s="236" t="s">
        <v>260</v>
      </c>
      <c r="E102" s="237"/>
      <c r="F102" s="237"/>
      <c r="G102" s="237"/>
      <c r="H102" s="237"/>
      <c r="I102" s="237"/>
      <c r="J102" s="238">
        <f>J238</f>
        <v>0</v>
      </c>
      <c r="K102" s="235"/>
      <c r="L102" s="23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12" customFormat="1" ht="19.92" customHeight="1">
      <c r="A103" s="12"/>
      <c r="B103" s="234"/>
      <c r="C103" s="235"/>
      <c r="D103" s="236" t="s">
        <v>200</v>
      </c>
      <c r="E103" s="237"/>
      <c r="F103" s="237"/>
      <c r="G103" s="237"/>
      <c r="H103" s="237"/>
      <c r="I103" s="237"/>
      <c r="J103" s="238">
        <f>J241</f>
        <v>0</v>
      </c>
      <c r="K103" s="235"/>
      <c r="L103" s="239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</row>
    <row r="104" s="2" customFormat="1" ht="21.84" customHeight="1">
      <c r="A104" s="37"/>
      <c r="B104" s="38"/>
      <c r="C104" s="39"/>
      <c r="D104" s="39"/>
      <c r="E104" s="39"/>
      <c r="F104" s="39"/>
      <c r="G104" s="39"/>
      <c r="H104" s="39"/>
      <c r="I104" s="39"/>
      <c r="J104" s="39"/>
      <c r="K104" s="39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9" s="2" customFormat="1" ht="6.96" customHeight="1">
      <c r="A109" s="37"/>
      <c r="B109" s="67"/>
      <c r="C109" s="68"/>
      <c r="D109" s="68"/>
      <c r="E109" s="68"/>
      <c r="F109" s="68"/>
      <c r="G109" s="68"/>
      <c r="H109" s="68"/>
      <c r="I109" s="68"/>
      <c r="J109" s="68"/>
      <c r="K109" s="68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24.96" customHeight="1">
      <c r="A110" s="37"/>
      <c r="B110" s="38"/>
      <c r="C110" s="22" t="s">
        <v>109</v>
      </c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38"/>
      <c r="C111" s="39"/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2" customHeight="1">
      <c r="A112" s="37"/>
      <c r="B112" s="38"/>
      <c r="C112" s="31" t="s">
        <v>16</v>
      </c>
      <c r="D112" s="39"/>
      <c r="E112" s="39"/>
      <c r="F112" s="39"/>
      <c r="G112" s="39"/>
      <c r="H112" s="39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6.5" customHeight="1">
      <c r="A113" s="37"/>
      <c r="B113" s="38"/>
      <c r="C113" s="39"/>
      <c r="D113" s="39"/>
      <c r="E113" s="173" t="str">
        <f>E7</f>
        <v>Bystřička - Valašská Bystřice, Malá Bystřice, ř.km 7,729 - 7,829, 17,450 - 17,470</v>
      </c>
      <c r="F113" s="31"/>
      <c r="G113" s="31"/>
      <c r="H113" s="31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2" customHeight="1">
      <c r="A114" s="37"/>
      <c r="B114" s="38"/>
      <c r="C114" s="31" t="s">
        <v>101</v>
      </c>
      <c r="D114" s="39"/>
      <c r="E114" s="39"/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16.5" customHeight="1">
      <c r="A115" s="37"/>
      <c r="B115" s="38"/>
      <c r="C115" s="39"/>
      <c r="D115" s="39"/>
      <c r="E115" s="75" t="str">
        <f>E9</f>
        <v>02.1 - SO 02.1 Bystřička ...</v>
      </c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31" t="s">
        <v>20</v>
      </c>
      <c r="D117" s="39"/>
      <c r="E117" s="39"/>
      <c r="F117" s="26" t="str">
        <f>F12</f>
        <v xml:space="preserve"> </v>
      </c>
      <c r="G117" s="39"/>
      <c r="H117" s="39"/>
      <c r="I117" s="31" t="s">
        <v>22</v>
      </c>
      <c r="J117" s="78" t="str">
        <f>IF(J12="","",J12)</f>
        <v>31. 7. 2025</v>
      </c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6.96" customHeight="1">
      <c r="A118" s="37"/>
      <c r="B118" s="38"/>
      <c r="C118" s="39"/>
      <c r="D118" s="39"/>
      <c r="E118" s="39"/>
      <c r="F118" s="39"/>
      <c r="G118" s="39"/>
      <c r="H118" s="39"/>
      <c r="I118" s="39"/>
      <c r="J118" s="39"/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24</v>
      </c>
      <c r="D119" s="39"/>
      <c r="E119" s="39"/>
      <c r="F119" s="26" t="str">
        <f>E15</f>
        <v>Povodí Moravy, s.p.</v>
      </c>
      <c r="G119" s="39"/>
      <c r="H119" s="39"/>
      <c r="I119" s="31" t="s">
        <v>32</v>
      </c>
      <c r="J119" s="35" t="str">
        <f>E21</f>
        <v>Ing. Vít Pučálek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5.15" customHeight="1">
      <c r="A120" s="37"/>
      <c r="B120" s="38"/>
      <c r="C120" s="31" t="s">
        <v>30</v>
      </c>
      <c r="D120" s="39"/>
      <c r="E120" s="39"/>
      <c r="F120" s="26" t="str">
        <f>IF(E18="","",E18)</f>
        <v>Vyplň údaj</v>
      </c>
      <c r="G120" s="39"/>
      <c r="H120" s="39"/>
      <c r="I120" s="31" t="s">
        <v>37</v>
      </c>
      <c r="J120" s="35" t="str">
        <f>E24</f>
        <v xml:space="preserve"> </v>
      </c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0.32" customHeight="1">
      <c r="A121" s="37"/>
      <c r="B121" s="38"/>
      <c r="C121" s="39"/>
      <c r="D121" s="39"/>
      <c r="E121" s="39"/>
      <c r="F121" s="39"/>
      <c r="G121" s="39"/>
      <c r="H121" s="39"/>
      <c r="I121" s="39"/>
      <c r="J121" s="39"/>
      <c r="K121" s="39"/>
      <c r="L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10" customFormat="1" ht="29.28" customHeight="1">
      <c r="A122" s="184"/>
      <c r="B122" s="185"/>
      <c r="C122" s="186" t="s">
        <v>110</v>
      </c>
      <c r="D122" s="187" t="s">
        <v>65</v>
      </c>
      <c r="E122" s="187" t="s">
        <v>61</v>
      </c>
      <c r="F122" s="187" t="s">
        <v>62</v>
      </c>
      <c r="G122" s="187" t="s">
        <v>111</v>
      </c>
      <c r="H122" s="187" t="s">
        <v>112</v>
      </c>
      <c r="I122" s="187" t="s">
        <v>113</v>
      </c>
      <c r="J122" s="188" t="s">
        <v>105</v>
      </c>
      <c r="K122" s="189" t="s">
        <v>114</v>
      </c>
      <c r="L122" s="190"/>
      <c r="M122" s="99" t="s">
        <v>1</v>
      </c>
      <c r="N122" s="100" t="s">
        <v>44</v>
      </c>
      <c r="O122" s="100" t="s">
        <v>115</v>
      </c>
      <c r="P122" s="100" t="s">
        <v>116</v>
      </c>
      <c r="Q122" s="100" t="s">
        <v>117</v>
      </c>
      <c r="R122" s="100" t="s">
        <v>118</v>
      </c>
      <c r="S122" s="100" t="s">
        <v>119</v>
      </c>
      <c r="T122" s="101" t="s">
        <v>120</v>
      </c>
      <c r="U122" s="184"/>
      <c r="V122" s="184"/>
      <c r="W122" s="184"/>
      <c r="X122" s="184"/>
      <c r="Y122" s="184"/>
      <c r="Z122" s="184"/>
      <c r="AA122" s="184"/>
      <c r="AB122" s="184"/>
      <c r="AC122" s="184"/>
      <c r="AD122" s="184"/>
      <c r="AE122" s="184"/>
    </row>
    <row r="123" s="2" customFormat="1" ht="22.8" customHeight="1">
      <c r="A123" s="37"/>
      <c r="B123" s="38"/>
      <c r="C123" s="106" t="s">
        <v>121</v>
      </c>
      <c r="D123" s="39"/>
      <c r="E123" s="39"/>
      <c r="F123" s="39"/>
      <c r="G123" s="39"/>
      <c r="H123" s="39"/>
      <c r="I123" s="39"/>
      <c r="J123" s="191">
        <f>BK123</f>
        <v>0</v>
      </c>
      <c r="K123" s="39"/>
      <c r="L123" s="43"/>
      <c r="M123" s="102"/>
      <c r="N123" s="192"/>
      <c r="O123" s="103"/>
      <c r="P123" s="193">
        <f>P124</f>
        <v>0</v>
      </c>
      <c r="Q123" s="103"/>
      <c r="R123" s="193">
        <f>R124</f>
        <v>0</v>
      </c>
      <c r="S123" s="103"/>
      <c r="T123" s="194">
        <f>T124</f>
        <v>0</v>
      </c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  <c r="AT123" s="16" t="s">
        <v>79</v>
      </c>
      <c r="AU123" s="16" t="s">
        <v>107</v>
      </c>
      <c r="BK123" s="195">
        <f>BK124</f>
        <v>0</v>
      </c>
    </row>
    <row r="124" s="11" customFormat="1" ht="25.92" customHeight="1">
      <c r="A124" s="11"/>
      <c r="B124" s="196"/>
      <c r="C124" s="197"/>
      <c r="D124" s="198" t="s">
        <v>79</v>
      </c>
      <c r="E124" s="199" t="s">
        <v>201</v>
      </c>
      <c r="F124" s="199" t="s">
        <v>202</v>
      </c>
      <c r="G124" s="197"/>
      <c r="H124" s="197"/>
      <c r="I124" s="200"/>
      <c r="J124" s="201">
        <f>BK124</f>
        <v>0</v>
      </c>
      <c r="K124" s="197"/>
      <c r="L124" s="202"/>
      <c r="M124" s="203"/>
      <c r="N124" s="204"/>
      <c r="O124" s="204"/>
      <c r="P124" s="205">
        <f>P125+P184+P200+P229+P238+P241</f>
        <v>0</v>
      </c>
      <c r="Q124" s="204"/>
      <c r="R124" s="205">
        <f>R125+R184+R200+R229+R238+R241</f>
        <v>0</v>
      </c>
      <c r="S124" s="204"/>
      <c r="T124" s="206">
        <f>T125+T184+T200+T229+T238+T241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88</v>
      </c>
      <c r="AT124" s="208" t="s">
        <v>79</v>
      </c>
      <c r="AU124" s="208" t="s">
        <v>80</v>
      </c>
      <c r="AY124" s="207" t="s">
        <v>125</v>
      </c>
      <c r="BK124" s="209">
        <f>BK125+BK184+BK200+BK229+BK238+BK241</f>
        <v>0</v>
      </c>
    </row>
    <row r="125" s="11" customFormat="1" ht="22.8" customHeight="1">
      <c r="A125" s="11"/>
      <c r="B125" s="196"/>
      <c r="C125" s="197"/>
      <c r="D125" s="198" t="s">
        <v>79</v>
      </c>
      <c r="E125" s="240" t="s">
        <v>88</v>
      </c>
      <c r="F125" s="240" t="s">
        <v>203</v>
      </c>
      <c r="G125" s="197"/>
      <c r="H125" s="197"/>
      <c r="I125" s="200"/>
      <c r="J125" s="241">
        <f>BK125</f>
        <v>0</v>
      </c>
      <c r="K125" s="197"/>
      <c r="L125" s="202"/>
      <c r="M125" s="203"/>
      <c r="N125" s="204"/>
      <c r="O125" s="204"/>
      <c r="P125" s="205">
        <f>SUM(P126:P183)</f>
        <v>0</v>
      </c>
      <c r="Q125" s="204"/>
      <c r="R125" s="205">
        <f>SUM(R126:R183)</f>
        <v>0</v>
      </c>
      <c r="S125" s="204"/>
      <c r="T125" s="206">
        <f>SUM(T126:T183)</f>
        <v>0</v>
      </c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R125" s="207" t="s">
        <v>88</v>
      </c>
      <c r="AT125" s="208" t="s">
        <v>79</v>
      </c>
      <c r="AU125" s="208" t="s">
        <v>88</v>
      </c>
      <c r="AY125" s="207" t="s">
        <v>125</v>
      </c>
      <c r="BK125" s="209">
        <f>SUM(BK126:BK183)</f>
        <v>0</v>
      </c>
    </row>
    <row r="126" s="2" customFormat="1" ht="24.15" customHeight="1">
      <c r="A126" s="37"/>
      <c r="B126" s="38"/>
      <c r="C126" s="210" t="s">
        <v>88</v>
      </c>
      <c r="D126" s="210" t="s">
        <v>126</v>
      </c>
      <c r="E126" s="211" t="s">
        <v>261</v>
      </c>
      <c r="F126" s="212" t="s">
        <v>262</v>
      </c>
      <c r="G126" s="213" t="s">
        <v>239</v>
      </c>
      <c r="H126" s="214">
        <v>25</v>
      </c>
      <c r="I126" s="215"/>
      <c r="J126" s="216">
        <f>ROUND(I126*H126,2)</f>
        <v>0</v>
      </c>
      <c r="K126" s="217"/>
      <c r="L126" s="43"/>
      <c r="M126" s="218" t="s">
        <v>1</v>
      </c>
      <c r="N126" s="219" t="s">
        <v>45</v>
      </c>
      <c r="O126" s="90"/>
      <c r="P126" s="220">
        <f>O126*H126</f>
        <v>0</v>
      </c>
      <c r="Q126" s="220">
        <v>0</v>
      </c>
      <c r="R126" s="220">
        <f>Q126*H126</f>
        <v>0</v>
      </c>
      <c r="S126" s="220">
        <v>0</v>
      </c>
      <c r="T126" s="221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22" t="s">
        <v>130</v>
      </c>
      <c r="AT126" s="222" t="s">
        <v>126</v>
      </c>
      <c r="AU126" s="222" t="s">
        <v>90</v>
      </c>
      <c r="AY126" s="16" t="s">
        <v>125</v>
      </c>
      <c r="BE126" s="223">
        <f>IF(N126="základní",J126,0)</f>
        <v>0</v>
      </c>
      <c r="BF126" s="223">
        <f>IF(N126="snížená",J126,0)</f>
        <v>0</v>
      </c>
      <c r="BG126" s="223">
        <f>IF(N126="zákl. přenesená",J126,0)</f>
        <v>0</v>
      </c>
      <c r="BH126" s="223">
        <f>IF(N126="sníž. přenesená",J126,0)</f>
        <v>0</v>
      </c>
      <c r="BI126" s="223">
        <f>IF(N126="nulová",J126,0)</f>
        <v>0</v>
      </c>
      <c r="BJ126" s="16" t="s">
        <v>88</v>
      </c>
      <c r="BK126" s="223">
        <f>ROUND(I126*H126,2)</f>
        <v>0</v>
      </c>
      <c r="BL126" s="16" t="s">
        <v>130</v>
      </c>
      <c r="BM126" s="222" t="s">
        <v>90</v>
      </c>
    </row>
    <row r="127" s="2" customFormat="1">
      <c r="A127" s="37"/>
      <c r="B127" s="38"/>
      <c r="C127" s="39"/>
      <c r="D127" s="224" t="s">
        <v>131</v>
      </c>
      <c r="E127" s="39"/>
      <c r="F127" s="225" t="s">
        <v>263</v>
      </c>
      <c r="G127" s="39"/>
      <c r="H127" s="39"/>
      <c r="I127" s="226"/>
      <c r="J127" s="39"/>
      <c r="K127" s="39"/>
      <c r="L127" s="43"/>
      <c r="M127" s="227"/>
      <c r="N127" s="228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131</v>
      </c>
      <c r="AU127" s="16" t="s">
        <v>90</v>
      </c>
    </row>
    <row r="128" s="2" customFormat="1">
      <c r="A128" s="37"/>
      <c r="B128" s="38"/>
      <c r="C128" s="39"/>
      <c r="D128" s="224" t="s">
        <v>132</v>
      </c>
      <c r="E128" s="39"/>
      <c r="F128" s="229" t="s">
        <v>264</v>
      </c>
      <c r="G128" s="39"/>
      <c r="H128" s="39"/>
      <c r="I128" s="226"/>
      <c r="J128" s="39"/>
      <c r="K128" s="39"/>
      <c r="L128" s="43"/>
      <c r="M128" s="227"/>
      <c r="N128" s="228"/>
      <c r="O128" s="90"/>
      <c r="P128" s="90"/>
      <c r="Q128" s="90"/>
      <c r="R128" s="90"/>
      <c r="S128" s="90"/>
      <c r="T128" s="91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T128" s="16" t="s">
        <v>132</v>
      </c>
      <c r="AU128" s="16" t="s">
        <v>90</v>
      </c>
    </row>
    <row r="129" s="2" customFormat="1" ht="21.75" customHeight="1">
      <c r="A129" s="37"/>
      <c r="B129" s="38"/>
      <c r="C129" s="210" t="s">
        <v>90</v>
      </c>
      <c r="D129" s="210" t="s">
        <v>126</v>
      </c>
      <c r="E129" s="211" t="s">
        <v>265</v>
      </c>
      <c r="F129" s="212" t="s">
        <v>266</v>
      </c>
      <c r="G129" s="213" t="s">
        <v>210</v>
      </c>
      <c r="H129" s="214">
        <v>14</v>
      </c>
      <c r="I129" s="215"/>
      <c r="J129" s="216">
        <f>ROUND(I129*H129,2)</f>
        <v>0</v>
      </c>
      <c r="K129" s="217"/>
      <c r="L129" s="43"/>
      <c r="M129" s="218" t="s">
        <v>1</v>
      </c>
      <c r="N129" s="219" t="s">
        <v>45</v>
      </c>
      <c r="O129" s="90"/>
      <c r="P129" s="220">
        <f>O129*H129</f>
        <v>0</v>
      </c>
      <c r="Q129" s="220">
        <v>0</v>
      </c>
      <c r="R129" s="220">
        <f>Q129*H129</f>
        <v>0</v>
      </c>
      <c r="S129" s="220">
        <v>0</v>
      </c>
      <c r="T129" s="221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22" t="s">
        <v>130</v>
      </c>
      <c r="AT129" s="222" t="s">
        <v>126</v>
      </c>
      <c r="AU129" s="222" t="s">
        <v>90</v>
      </c>
      <c r="AY129" s="16" t="s">
        <v>125</v>
      </c>
      <c r="BE129" s="223">
        <f>IF(N129="základní",J129,0)</f>
        <v>0</v>
      </c>
      <c r="BF129" s="223">
        <f>IF(N129="snížená",J129,0)</f>
        <v>0</v>
      </c>
      <c r="BG129" s="223">
        <f>IF(N129="zákl. přenesená",J129,0)</f>
        <v>0</v>
      </c>
      <c r="BH129" s="223">
        <f>IF(N129="sníž. přenesená",J129,0)</f>
        <v>0</v>
      </c>
      <c r="BI129" s="223">
        <f>IF(N129="nulová",J129,0)</f>
        <v>0</v>
      </c>
      <c r="BJ129" s="16" t="s">
        <v>88</v>
      </c>
      <c r="BK129" s="223">
        <f>ROUND(I129*H129,2)</f>
        <v>0</v>
      </c>
      <c r="BL129" s="16" t="s">
        <v>130</v>
      </c>
      <c r="BM129" s="222" t="s">
        <v>130</v>
      </c>
    </row>
    <row r="130" s="2" customFormat="1">
      <c r="A130" s="37"/>
      <c r="B130" s="38"/>
      <c r="C130" s="39"/>
      <c r="D130" s="224" t="s">
        <v>131</v>
      </c>
      <c r="E130" s="39"/>
      <c r="F130" s="225" t="s">
        <v>267</v>
      </c>
      <c r="G130" s="39"/>
      <c r="H130" s="39"/>
      <c r="I130" s="226"/>
      <c r="J130" s="39"/>
      <c r="K130" s="39"/>
      <c r="L130" s="43"/>
      <c r="M130" s="227"/>
      <c r="N130" s="228"/>
      <c r="O130" s="90"/>
      <c r="P130" s="90"/>
      <c r="Q130" s="90"/>
      <c r="R130" s="90"/>
      <c r="S130" s="90"/>
      <c r="T130" s="91"/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T130" s="16" t="s">
        <v>131</v>
      </c>
      <c r="AU130" s="16" t="s">
        <v>90</v>
      </c>
    </row>
    <row r="131" s="13" customFormat="1">
      <c r="A131" s="13"/>
      <c r="B131" s="242"/>
      <c r="C131" s="243"/>
      <c r="D131" s="224" t="s">
        <v>212</v>
      </c>
      <c r="E131" s="244" t="s">
        <v>1</v>
      </c>
      <c r="F131" s="245" t="s">
        <v>268</v>
      </c>
      <c r="G131" s="243"/>
      <c r="H131" s="246">
        <v>14</v>
      </c>
      <c r="I131" s="247"/>
      <c r="J131" s="243"/>
      <c r="K131" s="243"/>
      <c r="L131" s="248"/>
      <c r="M131" s="249"/>
      <c r="N131" s="250"/>
      <c r="O131" s="250"/>
      <c r="P131" s="250"/>
      <c r="Q131" s="250"/>
      <c r="R131" s="250"/>
      <c r="S131" s="250"/>
      <c r="T131" s="25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52" t="s">
        <v>212</v>
      </c>
      <c r="AU131" s="252" t="s">
        <v>90</v>
      </c>
      <c r="AV131" s="13" t="s">
        <v>90</v>
      </c>
      <c r="AW131" s="13" t="s">
        <v>36</v>
      </c>
      <c r="AX131" s="13" t="s">
        <v>80</v>
      </c>
      <c r="AY131" s="252" t="s">
        <v>125</v>
      </c>
    </row>
    <row r="132" s="14" customFormat="1">
      <c r="A132" s="14"/>
      <c r="B132" s="253"/>
      <c r="C132" s="254"/>
      <c r="D132" s="224" t="s">
        <v>212</v>
      </c>
      <c r="E132" s="255" t="s">
        <v>1</v>
      </c>
      <c r="F132" s="256" t="s">
        <v>215</v>
      </c>
      <c r="G132" s="254"/>
      <c r="H132" s="257">
        <v>14</v>
      </c>
      <c r="I132" s="258"/>
      <c r="J132" s="254"/>
      <c r="K132" s="254"/>
      <c r="L132" s="259"/>
      <c r="M132" s="260"/>
      <c r="N132" s="261"/>
      <c r="O132" s="261"/>
      <c r="P132" s="261"/>
      <c r="Q132" s="261"/>
      <c r="R132" s="261"/>
      <c r="S132" s="261"/>
      <c r="T132" s="26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63" t="s">
        <v>212</v>
      </c>
      <c r="AU132" s="263" t="s">
        <v>90</v>
      </c>
      <c r="AV132" s="14" t="s">
        <v>130</v>
      </c>
      <c r="AW132" s="14" t="s">
        <v>36</v>
      </c>
      <c r="AX132" s="14" t="s">
        <v>88</v>
      </c>
      <c r="AY132" s="263" t="s">
        <v>125</v>
      </c>
    </row>
    <row r="133" s="2" customFormat="1" ht="21.75" customHeight="1">
      <c r="A133" s="37"/>
      <c r="B133" s="38"/>
      <c r="C133" s="210" t="s">
        <v>137</v>
      </c>
      <c r="D133" s="210" t="s">
        <v>126</v>
      </c>
      <c r="E133" s="211" t="s">
        <v>269</v>
      </c>
      <c r="F133" s="212" t="s">
        <v>270</v>
      </c>
      <c r="G133" s="213" t="s">
        <v>210</v>
      </c>
      <c r="H133" s="214">
        <v>9.5</v>
      </c>
      <c r="I133" s="215"/>
      <c r="J133" s="216">
        <f>ROUND(I133*H133,2)</f>
        <v>0</v>
      </c>
      <c r="K133" s="217"/>
      <c r="L133" s="43"/>
      <c r="M133" s="218" t="s">
        <v>1</v>
      </c>
      <c r="N133" s="219" t="s">
        <v>45</v>
      </c>
      <c r="O133" s="90"/>
      <c r="P133" s="220">
        <f>O133*H133</f>
        <v>0</v>
      </c>
      <c r="Q133" s="220">
        <v>0</v>
      </c>
      <c r="R133" s="220">
        <f>Q133*H133</f>
        <v>0</v>
      </c>
      <c r="S133" s="220">
        <v>0</v>
      </c>
      <c r="T133" s="221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22" t="s">
        <v>130</v>
      </c>
      <c r="AT133" s="222" t="s">
        <v>126</v>
      </c>
      <c r="AU133" s="222" t="s">
        <v>90</v>
      </c>
      <c r="AY133" s="16" t="s">
        <v>125</v>
      </c>
      <c r="BE133" s="223">
        <f>IF(N133="základní",J133,0)</f>
        <v>0</v>
      </c>
      <c r="BF133" s="223">
        <f>IF(N133="snížená",J133,0)</f>
        <v>0</v>
      </c>
      <c r="BG133" s="223">
        <f>IF(N133="zákl. přenesená",J133,0)</f>
        <v>0</v>
      </c>
      <c r="BH133" s="223">
        <f>IF(N133="sníž. přenesená",J133,0)</f>
        <v>0</v>
      </c>
      <c r="BI133" s="223">
        <f>IF(N133="nulová",J133,0)</f>
        <v>0</v>
      </c>
      <c r="BJ133" s="16" t="s">
        <v>88</v>
      </c>
      <c r="BK133" s="223">
        <f>ROUND(I133*H133,2)</f>
        <v>0</v>
      </c>
      <c r="BL133" s="16" t="s">
        <v>130</v>
      </c>
      <c r="BM133" s="222" t="s">
        <v>140</v>
      </c>
    </row>
    <row r="134" s="2" customFormat="1">
      <c r="A134" s="37"/>
      <c r="B134" s="38"/>
      <c r="C134" s="39"/>
      <c r="D134" s="224" t="s">
        <v>131</v>
      </c>
      <c r="E134" s="39"/>
      <c r="F134" s="225" t="s">
        <v>271</v>
      </c>
      <c r="G134" s="39"/>
      <c r="H134" s="39"/>
      <c r="I134" s="226"/>
      <c r="J134" s="39"/>
      <c r="K134" s="39"/>
      <c r="L134" s="43"/>
      <c r="M134" s="227"/>
      <c r="N134" s="228"/>
      <c r="O134" s="90"/>
      <c r="P134" s="90"/>
      <c r="Q134" s="90"/>
      <c r="R134" s="90"/>
      <c r="S134" s="90"/>
      <c r="T134" s="91"/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T134" s="16" t="s">
        <v>131</v>
      </c>
      <c r="AU134" s="16" t="s">
        <v>90</v>
      </c>
    </row>
    <row r="135" s="13" customFormat="1">
      <c r="A135" s="13"/>
      <c r="B135" s="242"/>
      <c r="C135" s="243"/>
      <c r="D135" s="224" t="s">
        <v>212</v>
      </c>
      <c r="E135" s="244" t="s">
        <v>1</v>
      </c>
      <c r="F135" s="245" t="s">
        <v>272</v>
      </c>
      <c r="G135" s="243"/>
      <c r="H135" s="246">
        <v>9.5</v>
      </c>
      <c r="I135" s="247"/>
      <c r="J135" s="243"/>
      <c r="K135" s="243"/>
      <c r="L135" s="248"/>
      <c r="M135" s="249"/>
      <c r="N135" s="250"/>
      <c r="O135" s="250"/>
      <c r="P135" s="250"/>
      <c r="Q135" s="250"/>
      <c r="R135" s="250"/>
      <c r="S135" s="250"/>
      <c r="T135" s="25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52" t="s">
        <v>212</v>
      </c>
      <c r="AU135" s="252" t="s">
        <v>90</v>
      </c>
      <c r="AV135" s="13" t="s">
        <v>90</v>
      </c>
      <c r="AW135" s="13" t="s">
        <v>36</v>
      </c>
      <c r="AX135" s="13" t="s">
        <v>80</v>
      </c>
      <c r="AY135" s="252" t="s">
        <v>125</v>
      </c>
    </row>
    <row r="136" s="14" customFormat="1">
      <c r="A136" s="14"/>
      <c r="B136" s="253"/>
      <c r="C136" s="254"/>
      <c r="D136" s="224" t="s">
        <v>212</v>
      </c>
      <c r="E136" s="255" t="s">
        <v>1</v>
      </c>
      <c r="F136" s="256" t="s">
        <v>215</v>
      </c>
      <c r="G136" s="254"/>
      <c r="H136" s="257">
        <v>9.5</v>
      </c>
      <c r="I136" s="258"/>
      <c r="J136" s="254"/>
      <c r="K136" s="254"/>
      <c r="L136" s="259"/>
      <c r="M136" s="260"/>
      <c r="N136" s="261"/>
      <c r="O136" s="261"/>
      <c r="P136" s="261"/>
      <c r="Q136" s="261"/>
      <c r="R136" s="261"/>
      <c r="S136" s="261"/>
      <c r="T136" s="26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3" t="s">
        <v>212</v>
      </c>
      <c r="AU136" s="263" t="s">
        <v>90</v>
      </c>
      <c r="AV136" s="14" t="s">
        <v>130</v>
      </c>
      <c r="AW136" s="14" t="s">
        <v>36</v>
      </c>
      <c r="AX136" s="14" t="s">
        <v>88</v>
      </c>
      <c r="AY136" s="263" t="s">
        <v>125</v>
      </c>
    </row>
    <row r="137" s="2" customFormat="1" ht="21.75" customHeight="1">
      <c r="A137" s="37"/>
      <c r="B137" s="38"/>
      <c r="C137" s="210" t="s">
        <v>130</v>
      </c>
      <c r="D137" s="210" t="s">
        <v>126</v>
      </c>
      <c r="E137" s="211" t="s">
        <v>223</v>
      </c>
      <c r="F137" s="212" t="s">
        <v>224</v>
      </c>
      <c r="G137" s="213" t="s">
        <v>210</v>
      </c>
      <c r="H137" s="214">
        <v>19.5</v>
      </c>
      <c r="I137" s="215"/>
      <c r="J137" s="216">
        <f>ROUND(I137*H137,2)</f>
        <v>0</v>
      </c>
      <c r="K137" s="217"/>
      <c r="L137" s="43"/>
      <c r="M137" s="218" t="s">
        <v>1</v>
      </c>
      <c r="N137" s="219" t="s">
        <v>45</v>
      </c>
      <c r="O137" s="90"/>
      <c r="P137" s="220">
        <f>O137*H137</f>
        <v>0</v>
      </c>
      <c r="Q137" s="220">
        <v>0</v>
      </c>
      <c r="R137" s="220">
        <f>Q137*H137</f>
        <v>0</v>
      </c>
      <c r="S137" s="220">
        <v>0</v>
      </c>
      <c r="T137" s="221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22" t="s">
        <v>130</v>
      </c>
      <c r="AT137" s="222" t="s">
        <v>126</v>
      </c>
      <c r="AU137" s="222" t="s">
        <v>90</v>
      </c>
      <c r="AY137" s="16" t="s">
        <v>125</v>
      </c>
      <c r="BE137" s="223">
        <f>IF(N137="základní",J137,0)</f>
        <v>0</v>
      </c>
      <c r="BF137" s="223">
        <f>IF(N137="snížená",J137,0)</f>
        <v>0</v>
      </c>
      <c r="BG137" s="223">
        <f>IF(N137="zákl. přenesená",J137,0)</f>
        <v>0</v>
      </c>
      <c r="BH137" s="223">
        <f>IF(N137="sníž. přenesená",J137,0)</f>
        <v>0</v>
      </c>
      <c r="BI137" s="223">
        <f>IF(N137="nulová",J137,0)</f>
        <v>0</v>
      </c>
      <c r="BJ137" s="16" t="s">
        <v>88</v>
      </c>
      <c r="BK137" s="223">
        <f>ROUND(I137*H137,2)</f>
        <v>0</v>
      </c>
      <c r="BL137" s="16" t="s">
        <v>130</v>
      </c>
      <c r="BM137" s="222" t="s">
        <v>144</v>
      </c>
    </row>
    <row r="138" s="2" customFormat="1">
      <c r="A138" s="37"/>
      <c r="B138" s="38"/>
      <c r="C138" s="39"/>
      <c r="D138" s="224" t="s">
        <v>131</v>
      </c>
      <c r="E138" s="39"/>
      <c r="F138" s="225" t="s">
        <v>225</v>
      </c>
      <c r="G138" s="39"/>
      <c r="H138" s="39"/>
      <c r="I138" s="226"/>
      <c r="J138" s="39"/>
      <c r="K138" s="39"/>
      <c r="L138" s="43"/>
      <c r="M138" s="227"/>
      <c r="N138" s="228"/>
      <c r="O138" s="90"/>
      <c r="P138" s="90"/>
      <c r="Q138" s="90"/>
      <c r="R138" s="90"/>
      <c r="S138" s="90"/>
      <c r="T138" s="91"/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T138" s="16" t="s">
        <v>131</v>
      </c>
      <c r="AU138" s="16" t="s">
        <v>90</v>
      </c>
    </row>
    <row r="139" s="13" customFormat="1">
      <c r="A139" s="13"/>
      <c r="B139" s="242"/>
      <c r="C139" s="243"/>
      <c r="D139" s="224" t="s">
        <v>212</v>
      </c>
      <c r="E139" s="244" t="s">
        <v>1</v>
      </c>
      <c r="F139" s="245" t="s">
        <v>273</v>
      </c>
      <c r="G139" s="243"/>
      <c r="H139" s="246">
        <v>10</v>
      </c>
      <c r="I139" s="247"/>
      <c r="J139" s="243"/>
      <c r="K139" s="243"/>
      <c r="L139" s="248"/>
      <c r="M139" s="249"/>
      <c r="N139" s="250"/>
      <c r="O139" s="250"/>
      <c r="P139" s="250"/>
      <c r="Q139" s="250"/>
      <c r="R139" s="250"/>
      <c r="S139" s="250"/>
      <c r="T139" s="25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52" t="s">
        <v>212</v>
      </c>
      <c r="AU139" s="252" t="s">
        <v>90</v>
      </c>
      <c r="AV139" s="13" t="s">
        <v>90</v>
      </c>
      <c r="AW139" s="13" t="s">
        <v>36</v>
      </c>
      <c r="AX139" s="13" t="s">
        <v>80</v>
      </c>
      <c r="AY139" s="252" t="s">
        <v>125</v>
      </c>
    </row>
    <row r="140" s="13" customFormat="1">
      <c r="A140" s="13"/>
      <c r="B140" s="242"/>
      <c r="C140" s="243"/>
      <c r="D140" s="224" t="s">
        <v>212</v>
      </c>
      <c r="E140" s="244" t="s">
        <v>1</v>
      </c>
      <c r="F140" s="245" t="s">
        <v>272</v>
      </c>
      <c r="G140" s="243"/>
      <c r="H140" s="246">
        <v>9.5</v>
      </c>
      <c r="I140" s="247"/>
      <c r="J140" s="243"/>
      <c r="K140" s="243"/>
      <c r="L140" s="248"/>
      <c r="M140" s="249"/>
      <c r="N140" s="250"/>
      <c r="O140" s="250"/>
      <c r="P140" s="250"/>
      <c r="Q140" s="250"/>
      <c r="R140" s="250"/>
      <c r="S140" s="250"/>
      <c r="T140" s="25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52" t="s">
        <v>212</v>
      </c>
      <c r="AU140" s="252" t="s">
        <v>90</v>
      </c>
      <c r="AV140" s="13" t="s">
        <v>90</v>
      </c>
      <c r="AW140" s="13" t="s">
        <v>36</v>
      </c>
      <c r="AX140" s="13" t="s">
        <v>80</v>
      </c>
      <c r="AY140" s="252" t="s">
        <v>125</v>
      </c>
    </row>
    <row r="141" s="14" customFormat="1">
      <c r="A141" s="14"/>
      <c r="B141" s="253"/>
      <c r="C141" s="254"/>
      <c r="D141" s="224" t="s">
        <v>212</v>
      </c>
      <c r="E141" s="255" t="s">
        <v>1</v>
      </c>
      <c r="F141" s="256" t="s">
        <v>215</v>
      </c>
      <c r="G141" s="254"/>
      <c r="H141" s="257">
        <v>19.5</v>
      </c>
      <c r="I141" s="258"/>
      <c r="J141" s="254"/>
      <c r="K141" s="254"/>
      <c r="L141" s="259"/>
      <c r="M141" s="260"/>
      <c r="N141" s="261"/>
      <c r="O141" s="261"/>
      <c r="P141" s="261"/>
      <c r="Q141" s="261"/>
      <c r="R141" s="261"/>
      <c r="S141" s="261"/>
      <c r="T141" s="26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63" t="s">
        <v>212</v>
      </c>
      <c r="AU141" s="263" t="s">
        <v>90</v>
      </c>
      <c r="AV141" s="14" t="s">
        <v>130</v>
      </c>
      <c r="AW141" s="14" t="s">
        <v>36</v>
      </c>
      <c r="AX141" s="14" t="s">
        <v>88</v>
      </c>
      <c r="AY141" s="263" t="s">
        <v>125</v>
      </c>
    </row>
    <row r="142" s="2" customFormat="1" ht="24.15" customHeight="1">
      <c r="A142" s="37"/>
      <c r="B142" s="38"/>
      <c r="C142" s="210" t="s">
        <v>124</v>
      </c>
      <c r="D142" s="210" t="s">
        <v>126</v>
      </c>
      <c r="E142" s="211" t="s">
        <v>227</v>
      </c>
      <c r="F142" s="212" t="s">
        <v>228</v>
      </c>
      <c r="G142" s="213" t="s">
        <v>210</v>
      </c>
      <c r="H142" s="214">
        <v>195</v>
      </c>
      <c r="I142" s="215"/>
      <c r="J142" s="216">
        <f>ROUND(I142*H142,2)</f>
        <v>0</v>
      </c>
      <c r="K142" s="217"/>
      <c r="L142" s="43"/>
      <c r="M142" s="218" t="s">
        <v>1</v>
      </c>
      <c r="N142" s="219" t="s">
        <v>45</v>
      </c>
      <c r="O142" s="90"/>
      <c r="P142" s="220">
        <f>O142*H142</f>
        <v>0</v>
      </c>
      <c r="Q142" s="220">
        <v>0</v>
      </c>
      <c r="R142" s="220">
        <f>Q142*H142</f>
        <v>0</v>
      </c>
      <c r="S142" s="220">
        <v>0</v>
      </c>
      <c r="T142" s="221">
        <f>S142*H142</f>
        <v>0</v>
      </c>
      <c r="U142" s="37"/>
      <c r="V142" s="37"/>
      <c r="W142" s="37"/>
      <c r="X142" s="37"/>
      <c r="Y142" s="37"/>
      <c r="Z142" s="37"/>
      <c r="AA142" s="37"/>
      <c r="AB142" s="37"/>
      <c r="AC142" s="37"/>
      <c r="AD142" s="37"/>
      <c r="AE142" s="37"/>
      <c r="AR142" s="222" t="s">
        <v>130</v>
      </c>
      <c r="AT142" s="222" t="s">
        <v>126</v>
      </c>
      <c r="AU142" s="222" t="s">
        <v>90</v>
      </c>
      <c r="AY142" s="16" t="s">
        <v>125</v>
      </c>
      <c r="BE142" s="223">
        <f>IF(N142="základní",J142,0)</f>
        <v>0</v>
      </c>
      <c r="BF142" s="223">
        <f>IF(N142="snížená",J142,0)</f>
        <v>0</v>
      </c>
      <c r="BG142" s="223">
        <f>IF(N142="zákl. přenesená",J142,0)</f>
        <v>0</v>
      </c>
      <c r="BH142" s="223">
        <f>IF(N142="sníž. přenesená",J142,0)</f>
        <v>0</v>
      </c>
      <c r="BI142" s="223">
        <f>IF(N142="nulová",J142,0)</f>
        <v>0</v>
      </c>
      <c r="BJ142" s="16" t="s">
        <v>88</v>
      </c>
      <c r="BK142" s="223">
        <f>ROUND(I142*H142,2)</f>
        <v>0</v>
      </c>
      <c r="BL142" s="16" t="s">
        <v>130</v>
      </c>
      <c r="BM142" s="222" t="s">
        <v>148</v>
      </c>
    </row>
    <row r="143" s="2" customFormat="1">
      <c r="A143" s="37"/>
      <c r="B143" s="38"/>
      <c r="C143" s="39"/>
      <c r="D143" s="224" t="s">
        <v>131</v>
      </c>
      <c r="E143" s="39"/>
      <c r="F143" s="225" t="s">
        <v>229</v>
      </c>
      <c r="G143" s="39"/>
      <c r="H143" s="39"/>
      <c r="I143" s="226"/>
      <c r="J143" s="39"/>
      <c r="K143" s="39"/>
      <c r="L143" s="43"/>
      <c r="M143" s="227"/>
      <c r="N143" s="228"/>
      <c r="O143" s="90"/>
      <c r="P143" s="90"/>
      <c r="Q143" s="90"/>
      <c r="R143" s="90"/>
      <c r="S143" s="90"/>
      <c r="T143" s="91"/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T143" s="16" t="s">
        <v>131</v>
      </c>
      <c r="AU143" s="16" t="s">
        <v>90</v>
      </c>
    </row>
    <row r="144" s="13" customFormat="1">
      <c r="A144" s="13"/>
      <c r="B144" s="242"/>
      <c r="C144" s="243"/>
      <c r="D144" s="224" t="s">
        <v>212</v>
      </c>
      <c r="E144" s="244" t="s">
        <v>1</v>
      </c>
      <c r="F144" s="245" t="s">
        <v>274</v>
      </c>
      <c r="G144" s="243"/>
      <c r="H144" s="246">
        <v>195</v>
      </c>
      <c r="I144" s="247"/>
      <c r="J144" s="243"/>
      <c r="K144" s="243"/>
      <c r="L144" s="248"/>
      <c r="M144" s="249"/>
      <c r="N144" s="250"/>
      <c r="O144" s="250"/>
      <c r="P144" s="250"/>
      <c r="Q144" s="250"/>
      <c r="R144" s="250"/>
      <c r="S144" s="250"/>
      <c r="T144" s="25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52" t="s">
        <v>212</v>
      </c>
      <c r="AU144" s="252" t="s">
        <v>90</v>
      </c>
      <c r="AV144" s="13" t="s">
        <v>90</v>
      </c>
      <c r="AW144" s="13" t="s">
        <v>36</v>
      </c>
      <c r="AX144" s="13" t="s">
        <v>80</v>
      </c>
      <c r="AY144" s="252" t="s">
        <v>125</v>
      </c>
    </row>
    <row r="145" s="14" customFormat="1">
      <c r="A145" s="14"/>
      <c r="B145" s="253"/>
      <c r="C145" s="254"/>
      <c r="D145" s="224" t="s">
        <v>212</v>
      </c>
      <c r="E145" s="255" t="s">
        <v>1</v>
      </c>
      <c r="F145" s="256" t="s">
        <v>215</v>
      </c>
      <c r="G145" s="254"/>
      <c r="H145" s="257">
        <v>195</v>
      </c>
      <c r="I145" s="258"/>
      <c r="J145" s="254"/>
      <c r="K145" s="254"/>
      <c r="L145" s="259"/>
      <c r="M145" s="260"/>
      <c r="N145" s="261"/>
      <c r="O145" s="261"/>
      <c r="P145" s="261"/>
      <c r="Q145" s="261"/>
      <c r="R145" s="261"/>
      <c r="S145" s="261"/>
      <c r="T145" s="26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63" t="s">
        <v>212</v>
      </c>
      <c r="AU145" s="263" t="s">
        <v>90</v>
      </c>
      <c r="AV145" s="14" t="s">
        <v>130</v>
      </c>
      <c r="AW145" s="14" t="s">
        <v>36</v>
      </c>
      <c r="AX145" s="14" t="s">
        <v>88</v>
      </c>
      <c r="AY145" s="263" t="s">
        <v>125</v>
      </c>
    </row>
    <row r="146" s="2" customFormat="1" ht="16.5" customHeight="1">
      <c r="A146" s="37"/>
      <c r="B146" s="38"/>
      <c r="C146" s="210" t="s">
        <v>275</v>
      </c>
      <c r="D146" s="210" t="s">
        <v>126</v>
      </c>
      <c r="E146" s="211" t="s">
        <v>276</v>
      </c>
      <c r="F146" s="212" t="s">
        <v>277</v>
      </c>
      <c r="G146" s="213" t="s">
        <v>210</v>
      </c>
      <c r="H146" s="214">
        <v>4</v>
      </c>
      <c r="I146" s="215"/>
      <c r="J146" s="216">
        <f>ROUND(I146*H146,2)</f>
        <v>0</v>
      </c>
      <c r="K146" s="217"/>
      <c r="L146" s="43"/>
      <c r="M146" s="218" t="s">
        <v>1</v>
      </c>
      <c r="N146" s="219" t="s">
        <v>45</v>
      </c>
      <c r="O146" s="90"/>
      <c r="P146" s="220">
        <f>O146*H146</f>
        <v>0</v>
      </c>
      <c r="Q146" s="220">
        <v>0</v>
      </c>
      <c r="R146" s="220">
        <f>Q146*H146</f>
        <v>0</v>
      </c>
      <c r="S146" s="220">
        <v>0</v>
      </c>
      <c r="T146" s="221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22" t="s">
        <v>130</v>
      </c>
      <c r="AT146" s="222" t="s">
        <v>126</v>
      </c>
      <c r="AU146" s="222" t="s">
        <v>90</v>
      </c>
      <c r="AY146" s="16" t="s">
        <v>125</v>
      </c>
      <c r="BE146" s="223">
        <f>IF(N146="základní",J146,0)</f>
        <v>0</v>
      </c>
      <c r="BF146" s="223">
        <f>IF(N146="snížená",J146,0)</f>
        <v>0</v>
      </c>
      <c r="BG146" s="223">
        <f>IF(N146="zákl. přenesená",J146,0)</f>
        <v>0</v>
      </c>
      <c r="BH146" s="223">
        <f>IF(N146="sníž. přenesená",J146,0)</f>
        <v>0</v>
      </c>
      <c r="BI146" s="223">
        <f>IF(N146="nulová",J146,0)</f>
        <v>0</v>
      </c>
      <c r="BJ146" s="16" t="s">
        <v>88</v>
      </c>
      <c r="BK146" s="223">
        <f>ROUND(I146*H146,2)</f>
        <v>0</v>
      </c>
      <c r="BL146" s="16" t="s">
        <v>130</v>
      </c>
      <c r="BM146" s="222" t="s">
        <v>8</v>
      </c>
    </row>
    <row r="147" s="2" customFormat="1">
      <c r="A147" s="37"/>
      <c r="B147" s="38"/>
      <c r="C147" s="39"/>
      <c r="D147" s="224" t="s">
        <v>131</v>
      </c>
      <c r="E147" s="39"/>
      <c r="F147" s="225" t="s">
        <v>278</v>
      </c>
      <c r="G147" s="39"/>
      <c r="H147" s="39"/>
      <c r="I147" s="226"/>
      <c r="J147" s="39"/>
      <c r="K147" s="39"/>
      <c r="L147" s="43"/>
      <c r="M147" s="227"/>
      <c r="N147" s="228"/>
      <c r="O147" s="90"/>
      <c r="P147" s="90"/>
      <c r="Q147" s="90"/>
      <c r="R147" s="90"/>
      <c r="S147" s="90"/>
      <c r="T147" s="91"/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T147" s="16" t="s">
        <v>131</v>
      </c>
      <c r="AU147" s="16" t="s">
        <v>90</v>
      </c>
    </row>
    <row r="148" s="13" customFormat="1">
      <c r="A148" s="13"/>
      <c r="B148" s="242"/>
      <c r="C148" s="243"/>
      <c r="D148" s="224" t="s">
        <v>212</v>
      </c>
      <c r="E148" s="244" t="s">
        <v>1</v>
      </c>
      <c r="F148" s="245" t="s">
        <v>279</v>
      </c>
      <c r="G148" s="243"/>
      <c r="H148" s="246">
        <v>4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212</v>
      </c>
      <c r="AU148" s="252" t="s">
        <v>90</v>
      </c>
      <c r="AV148" s="13" t="s">
        <v>90</v>
      </c>
      <c r="AW148" s="13" t="s">
        <v>36</v>
      </c>
      <c r="AX148" s="13" t="s">
        <v>80</v>
      </c>
      <c r="AY148" s="252" t="s">
        <v>125</v>
      </c>
    </row>
    <row r="149" s="14" customFormat="1">
      <c r="A149" s="14"/>
      <c r="B149" s="253"/>
      <c r="C149" s="254"/>
      <c r="D149" s="224" t="s">
        <v>212</v>
      </c>
      <c r="E149" s="255" t="s">
        <v>1</v>
      </c>
      <c r="F149" s="256" t="s">
        <v>215</v>
      </c>
      <c r="G149" s="254"/>
      <c r="H149" s="257">
        <v>4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212</v>
      </c>
      <c r="AU149" s="263" t="s">
        <v>90</v>
      </c>
      <c r="AV149" s="14" t="s">
        <v>130</v>
      </c>
      <c r="AW149" s="14" t="s">
        <v>36</v>
      </c>
      <c r="AX149" s="14" t="s">
        <v>88</v>
      </c>
      <c r="AY149" s="263" t="s">
        <v>125</v>
      </c>
    </row>
    <row r="150" s="2" customFormat="1" ht="16.5" customHeight="1">
      <c r="A150" s="37"/>
      <c r="B150" s="38"/>
      <c r="C150" s="210" t="s">
        <v>183</v>
      </c>
      <c r="D150" s="210" t="s">
        <v>126</v>
      </c>
      <c r="E150" s="211" t="s">
        <v>231</v>
      </c>
      <c r="F150" s="212" t="s">
        <v>232</v>
      </c>
      <c r="G150" s="213" t="s">
        <v>210</v>
      </c>
      <c r="H150" s="214">
        <v>4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45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130</v>
      </c>
      <c r="AT150" s="222" t="s">
        <v>126</v>
      </c>
      <c r="AU150" s="222" t="s">
        <v>90</v>
      </c>
      <c r="AY150" s="16" t="s">
        <v>125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88</v>
      </c>
      <c r="BK150" s="223">
        <f>ROUND(I150*H150,2)</f>
        <v>0</v>
      </c>
      <c r="BL150" s="16" t="s">
        <v>130</v>
      </c>
      <c r="BM150" s="222" t="s">
        <v>157</v>
      </c>
    </row>
    <row r="151" s="2" customFormat="1">
      <c r="A151" s="37"/>
      <c r="B151" s="38"/>
      <c r="C151" s="39"/>
      <c r="D151" s="224" t="s">
        <v>131</v>
      </c>
      <c r="E151" s="39"/>
      <c r="F151" s="225" t="s">
        <v>233</v>
      </c>
      <c r="G151" s="39"/>
      <c r="H151" s="39"/>
      <c r="I151" s="226"/>
      <c r="J151" s="39"/>
      <c r="K151" s="39"/>
      <c r="L151" s="43"/>
      <c r="M151" s="227"/>
      <c r="N151" s="228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90</v>
      </c>
    </row>
    <row r="152" s="13" customFormat="1">
      <c r="A152" s="13"/>
      <c r="B152" s="242"/>
      <c r="C152" s="243"/>
      <c r="D152" s="224" t="s">
        <v>212</v>
      </c>
      <c r="E152" s="244" t="s">
        <v>1</v>
      </c>
      <c r="F152" s="245" t="s">
        <v>279</v>
      </c>
      <c r="G152" s="243"/>
      <c r="H152" s="246">
        <v>4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212</v>
      </c>
      <c r="AU152" s="252" t="s">
        <v>90</v>
      </c>
      <c r="AV152" s="13" t="s">
        <v>90</v>
      </c>
      <c r="AW152" s="13" t="s">
        <v>36</v>
      </c>
      <c r="AX152" s="13" t="s">
        <v>80</v>
      </c>
      <c r="AY152" s="252" t="s">
        <v>125</v>
      </c>
    </row>
    <row r="153" s="14" customFormat="1">
      <c r="A153" s="14"/>
      <c r="B153" s="253"/>
      <c r="C153" s="254"/>
      <c r="D153" s="224" t="s">
        <v>212</v>
      </c>
      <c r="E153" s="255" t="s">
        <v>1</v>
      </c>
      <c r="F153" s="256" t="s">
        <v>215</v>
      </c>
      <c r="G153" s="254"/>
      <c r="H153" s="257">
        <v>4</v>
      </c>
      <c r="I153" s="258"/>
      <c r="J153" s="254"/>
      <c r="K153" s="254"/>
      <c r="L153" s="259"/>
      <c r="M153" s="260"/>
      <c r="N153" s="261"/>
      <c r="O153" s="261"/>
      <c r="P153" s="261"/>
      <c r="Q153" s="261"/>
      <c r="R153" s="261"/>
      <c r="S153" s="261"/>
      <c r="T153" s="26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3" t="s">
        <v>212</v>
      </c>
      <c r="AU153" s="263" t="s">
        <v>90</v>
      </c>
      <c r="AV153" s="14" t="s">
        <v>130</v>
      </c>
      <c r="AW153" s="14" t="s">
        <v>36</v>
      </c>
      <c r="AX153" s="14" t="s">
        <v>88</v>
      </c>
      <c r="AY153" s="263" t="s">
        <v>125</v>
      </c>
    </row>
    <row r="154" s="2" customFormat="1" ht="16.5" customHeight="1">
      <c r="A154" s="37"/>
      <c r="B154" s="38"/>
      <c r="C154" s="210" t="s">
        <v>140</v>
      </c>
      <c r="D154" s="210" t="s">
        <v>126</v>
      </c>
      <c r="E154" s="211" t="s">
        <v>234</v>
      </c>
      <c r="F154" s="212" t="s">
        <v>235</v>
      </c>
      <c r="G154" s="213" t="s">
        <v>210</v>
      </c>
      <c r="H154" s="214">
        <v>18.5</v>
      </c>
      <c r="I154" s="215"/>
      <c r="J154" s="216">
        <f>ROUND(I154*H154,2)</f>
        <v>0</v>
      </c>
      <c r="K154" s="217"/>
      <c r="L154" s="43"/>
      <c r="M154" s="218" t="s">
        <v>1</v>
      </c>
      <c r="N154" s="219" t="s">
        <v>45</v>
      </c>
      <c r="O154" s="90"/>
      <c r="P154" s="220">
        <f>O154*H154</f>
        <v>0</v>
      </c>
      <c r="Q154" s="220">
        <v>0</v>
      </c>
      <c r="R154" s="220">
        <f>Q154*H154</f>
        <v>0</v>
      </c>
      <c r="S154" s="220">
        <v>0</v>
      </c>
      <c r="T154" s="221">
        <f>S154*H154</f>
        <v>0</v>
      </c>
      <c r="U154" s="37"/>
      <c r="V154" s="37"/>
      <c r="W154" s="37"/>
      <c r="X154" s="37"/>
      <c r="Y154" s="37"/>
      <c r="Z154" s="37"/>
      <c r="AA154" s="37"/>
      <c r="AB154" s="37"/>
      <c r="AC154" s="37"/>
      <c r="AD154" s="37"/>
      <c r="AE154" s="37"/>
      <c r="AR154" s="222" t="s">
        <v>130</v>
      </c>
      <c r="AT154" s="222" t="s">
        <v>126</v>
      </c>
      <c r="AU154" s="222" t="s">
        <v>90</v>
      </c>
      <c r="AY154" s="16" t="s">
        <v>125</v>
      </c>
      <c r="BE154" s="223">
        <f>IF(N154="základní",J154,0)</f>
        <v>0</v>
      </c>
      <c r="BF154" s="223">
        <f>IF(N154="snížená",J154,0)</f>
        <v>0</v>
      </c>
      <c r="BG154" s="223">
        <f>IF(N154="zákl. přenesená",J154,0)</f>
        <v>0</v>
      </c>
      <c r="BH154" s="223">
        <f>IF(N154="sníž. přenesená",J154,0)</f>
        <v>0</v>
      </c>
      <c r="BI154" s="223">
        <f>IF(N154="nulová",J154,0)</f>
        <v>0</v>
      </c>
      <c r="BJ154" s="16" t="s">
        <v>88</v>
      </c>
      <c r="BK154" s="223">
        <f>ROUND(I154*H154,2)</f>
        <v>0</v>
      </c>
      <c r="BL154" s="16" t="s">
        <v>130</v>
      </c>
      <c r="BM154" s="222" t="s">
        <v>161</v>
      </c>
    </row>
    <row r="155" s="2" customFormat="1">
      <c r="A155" s="37"/>
      <c r="B155" s="38"/>
      <c r="C155" s="39"/>
      <c r="D155" s="224" t="s">
        <v>131</v>
      </c>
      <c r="E155" s="39"/>
      <c r="F155" s="225" t="s">
        <v>236</v>
      </c>
      <c r="G155" s="39"/>
      <c r="H155" s="39"/>
      <c r="I155" s="226"/>
      <c r="J155" s="39"/>
      <c r="K155" s="39"/>
      <c r="L155" s="43"/>
      <c r="M155" s="227"/>
      <c r="N155" s="228"/>
      <c r="O155" s="90"/>
      <c r="P155" s="90"/>
      <c r="Q155" s="90"/>
      <c r="R155" s="90"/>
      <c r="S155" s="90"/>
      <c r="T155" s="91"/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T155" s="16" t="s">
        <v>131</v>
      </c>
      <c r="AU155" s="16" t="s">
        <v>90</v>
      </c>
    </row>
    <row r="156" s="2" customFormat="1" ht="16.5" customHeight="1">
      <c r="A156" s="37"/>
      <c r="B156" s="38"/>
      <c r="C156" s="210" t="s">
        <v>195</v>
      </c>
      <c r="D156" s="210" t="s">
        <v>126</v>
      </c>
      <c r="E156" s="211" t="s">
        <v>280</v>
      </c>
      <c r="F156" s="212" t="s">
        <v>281</v>
      </c>
      <c r="G156" s="213" t="s">
        <v>239</v>
      </c>
      <c r="H156" s="214">
        <v>8</v>
      </c>
      <c r="I156" s="215"/>
      <c r="J156" s="216">
        <f>ROUND(I156*H156,2)</f>
        <v>0</v>
      </c>
      <c r="K156" s="217"/>
      <c r="L156" s="43"/>
      <c r="M156" s="218" t="s">
        <v>1</v>
      </c>
      <c r="N156" s="219" t="s">
        <v>45</v>
      </c>
      <c r="O156" s="90"/>
      <c r="P156" s="220">
        <f>O156*H156</f>
        <v>0</v>
      </c>
      <c r="Q156" s="220">
        <v>0</v>
      </c>
      <c r="R156" s="220">
        <f>Q156*H156</f>
        <v>0</v>
      </c>
      <c r="S156" s="220">
        <v>0</v>
      </c>
      <c r="T156" s="221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22" t="s">
        <v>130</v>
      </c>
      <c r="AT156" s="222" t="s">
        <v>126</v>
      </c>
      <c r="AU156" s="222" t="s">
        <v>90</v>
      </c>
      <c r="AY156" s="16" t="s">
        <v>125</v>
      </c>
      <c r="BE156" s="223">
        <f>IF(N156="základní",J156,0)</f>
        <v>0</v>
      </c>
      <c r="BF156" s="223">
        <f>IF(N156="snížená",J156,0)</f>
        <v>0</v>
      </c>
      <c r="BG156" s="223">
        <f>IF(N156="zákl. přenesená",J156,0)</f>
        <v>0</v>
      </c>
      <c r="BH156" s="223">
        <f>IF(N156="sníž. přenesená",J156,0)</f>
        <v>0</v>
      </c>
      <c r="BI156" s="223">
        <f>IF(N156="nulová",J156,0)</f>
        <v>0</v>
      </c>
      <c r="BJ156" s="16" t="s">
        <v>88</v>
      </c>
      <c r="BK156" s="223">
        <f>ROUND(I156*H156,2)</f>
        <v>0</v>
      </c>
      <c r="BL156" s="16" t="s">
        <v>130</v>
      </c>
      <c r="BM156" s="222" t="s">
        <v>166</v>
      </c>
    </row>
    <row r="157" s="2" customFormat="1">
      <c r="A157" s="37"/>
      <c r="B157" s="38"/>
      <c r="C157" s="39"/>
      <c r="D157" s="224" t="s">
        <v>131</v>
      </c>
      <c r="E157" s="39"/>
      <c r="F157" s="225" t="s">
        <v>282</v>
      </c>
      <c r="G157" s="39"/>
      <c r="H157" s="39"/>
      <c r="I157" s="226"/>
      <c r="J157" s="39"/>
      <c r="K157" s="39"/>
      <c r="L157" s="43"/>
      <c r="M157" s="227"/>
      <c r="N157" s="228"/>
      <c r="O157" s="90"/>
      <c r="P157" s="90"/>
      <c r="Q157" s="90"/>
      <c r="R157" s="90"/>
      <c r="S157" s="90"/>
      <c r="T157" s="91"/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T157" s="16" t="s">
        <v>131</v>
      </c>
      <c r="AU157" s="16" t="s">
        <v>90</v>
      </c>
    </row>
    <row r="158" s="13" customFormat="1">
      <c r="A158" s="13"/>
      <c r="B158" s="242"/>
      <c r="C158" s="243"/>
      <c r="D158" s="224" t="s">
        <v>212</v>
      </c>
      <c r="E158" s="244" t="s">
        <v>1</v>
      </c>
      <c r="F158" s="245" t="s">
        <v>283</v>
      </c>
      <c r="G158" s="243"/>
      <c r="H158" s="246">
        <v>8</v>
      </c>
      <c r="I158" s="247"/>
      <c r="J158" s="243"/>
      <c r="K158" s="243"/>
      <c r="L158" s="248"/>
      <c r="M158" s="249"/>
      <c r="N158" s="250"/>
      <c r="O158" s="250"/>
      <c r="P158" s="250"/>
      <c r="Q158" s="250"/>
      <c r="R158" s="250"/>
      <c r="S158" s="250"/>
      <c r="T158" s="25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52" t="s">
        <v>212</v>
      </c>
      <c r="AU158" s="252" t="s">
        <v>90</v>
      </c>
      <c r="AV158" s="13" t="s">
        <v>90</v>
      </c>
      <c r="AW158" s="13" t="s">
        <v>36</v>
      </c>
      <c r="AX158" s="13" t="s">
        <v>80</v>
      </c>
      <c r="AY158" s="252" t="s">
        <v>125</v>
      </c>
    </row>
    <row r="159" s="14" customFormat="1">
      <c r="A159" s="14"/>
      <c r="B159" s="253"/>
      <c r="C159" s="254"/>
      <c r="D159" s="224" t="s">
        <v>212</v>
      </c>
      <c r="E159" s="255" t="s">
        <v>1</v>
      </c>
      <c r="F159" s="256" t="s">
        <v>215</v>
      </c>
      <c r="G159" s="254"/>
      <c r="H159" s="257">
        <v>8</v>
      </c>
      <c r="I159" s="258"/>
      <c r="J159" s="254"/>
      <c r="K159" s="254"/>
      <c r="L159" s="259"/>
      <c r="M159" s="260"/>
      <c r="N159" s="261"/>
      <c r="O159" s="261"/>
      <c r="P159" s="261"/>
      <c r="Q159" s="261"/>
      <c r="R159" s="261"/>
      <c r="S159" s="261"/>
      <c r="T159" s="26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3" t="s">
        <v>212</v>
      </c>
      <c r="AU159" s="263" t="s">
        <v>90</v>
      </c>
      <c r="AV159" s="14" t="s">
        <v>130</v>
      </c>
      <c r="AW159" s="14" t="s">
        <v>36</v>
      </c>
      <c r="AX159" s="14" t="s">
        <v>88</v>
      </c>
      <c r="AY159" s="263" t="s">
        <v>125</v>
      </c>
    </row>
    <row r="160" s="2" customFormat="1" ht="16.5" customHeight="1">
      <c r="A160" s="37"/>
      <c r="B160" s="38"/>
      <c r="C160" s="210" t="s">
        <v>192</v>
      </c>
      <c r="D160" s="210" t="s">
        <v>126</v>
      </c>
      <c r="E160" s="211" t="s">
        <v>284</v>
      </c>
      <c r="F160" s="212" t="s">
        <v>285</v>
      </c>
      <c r="G160" s="213" t="s">
        <v>210</v>
      </c>
      <c r="H160" s="214">
        <v>0.80000000000000004</v>
      </c>
      <c r="I160" s="215"/>
      <c r="J160" s="216">
        <f>ROUND(I160*H160,2)</f>
        <v>0</v>
      </c>
      <c r="K160" s="217"/>
      <c r="L160" s="43"/>
      <c r="M160" s="218" t="s">
        <v>1</v>
      </c>
      <c r="N160" s="219" t="s">
        <v>45</v>
      </c>
      <c r="O160" s="90"/>
      <c r="P160" s="220">
        <f>O160*H160</f>
        <v>0</v>
      </c>
      <c r="Q160" s="220">
        <v>0</v>
      </c>
      <c r="R160" s="220">
        <f>Q160*H160</f>
        <v>0</v>
      </c>
      <c r="S160" s="220">
        <v>0</v>
      </c>
      <c r="T160" s="221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22" t="s">
        <v>130</v>
      </c>
      <c r="AT160" s="222" t="s">
        <v>126</v>
      </c>
      <c r="AU160" s="222" t="s">
        <v>90</v>
      </c>
      <c r="AY160" s="16" t="s">
        <v>125</v>
      </c>
      <c r="BE160" s="223">
        <f>IF(N160="základní",J160,0)</f>
        <v>0</v>
      </c>
      <c r="BF160" s="223">
        <f>IF(N160="snížená",J160,0)</f>
        <v>0</v>
      </c>
      <c r="BG160" s="223">
        <f>IF(N160="zákl. přenesená",J160,0)</f>
        <v>0</v>
      </c>
      <c r="BH160" s="223">
        <f>IF(N160="sníž. přenesená",J160,0)</f>
        <v>0</v>
      </c>
      <c r="BI160" s="223">
        <f>IF(N160="nulová",J160,0)</f>
        <v>0</v>
      </c>
      <c r="BJ160" s="16" t="s">
        <v>88</v>
      </c>
      <c r="BK160" s="223">
        <f>ROUND(I160*H160,2)</f>
        <v>0</v>
      </c>
      <c r="BL160" s="16" t="s">
        <v>130</v>
      </c>
      <c r="BM160" s="222" t="s">
        <v>170</v>
      </c>
    </row>
    <row r="161" s="2" customFormat="1">
      <c r="A161" s="37"/>
      <c r="B161" s="38"/>
      <c r="C161" s="39"/>
      <c r="D161" s="224" t="s">
        <v>131</v>
      </c>
      <c r="E161" s="39"/>
      <c r="F161" s="225" t="s">
        <v>285</v>
      </c>
      <c r="G161" s="39"/>
      <c r="H161" s="39"/>
      <c r="I161" s="226"/>
      <c r="J161" s="39"/>
      <c r="K161" s="39"/>
      <c r="L161" s="43"/>
      <c r="M161" s="227"/>
      <c r="N161" s="228"/>
      <c r="O161" s="90"/>
      <c r="P161" s="90"/>
      <c r="Q161" s="90"/>
      <c r="R161" s="90"/>
      <c r="S161" s="90"/>
      <c r="T161" s="91"/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T161" s="16" t="s">
        <v>131</v>
      </c>
      <c r="AU161" s="16" t="s">
        <v>90</v>
      </c>
    </row>
    <row r="162" s="2" customFormat="1">
      <c r="A162" s="37"/>
      <c r="B162" s="38"/>
      <c r="C162" s="39"/>
      <c r="D162" s="224" t="s">
        <v>132</v>
      </c>
      <c r="E162" s="39"/>
      <c r="F162" s="229" t="s">
        <v>286</v>
      </c>
      <c r="G162" s="39"/>
      <c r="H162" s="39"/>
      <c r="I162" s="226"/>
      <c r="J162" s="39"/>
      <c r="K162" s="39"/>
      <c r="L162" s="43"/>
      <c r="M162" s="227"/>
      <c r="N162" s="228"/>
      <c r="O162" s="90"/>
      <c r="P162" s="90"/>
      <c r="Q162" s="90"/>
      <c r="R162" s="90"/>
      <c r="S162" s="90"/>
      <c r="T162" s="91"/>
      <c r="U162" s="37"/>
      <c r="V162" s="37"/>
      <c r="W162" s="37"/>
      <c r="X162" s="37"/>
      <c r="Y162" s="37"/>
      <c r="Z162" s="37"/>
      <c r="AA162" s="37"/>
      <c r="AB162" s="37"/>
      <c r="AC162" s="37"/>
      <c r="AD162" s="37"/>
      <c r="AE162" s="37"/>
      <c r="AT162" s="16" t="s">
        <v>132</v>
      </c>
      <c r="AU162" s="16" t="s">
        <v>90</v>
      </c>
    </row>
    <row r="163" s="13" customFormat="1">
      <c r="A163" s="13"/>
      <c r="B163" s="242"/>
      <c r="C163" s="243"/>
      <c r="D163" s="224" t="s">
        <v>212</v>
      </c>
      <c r="E163" s="244" t="s">
        <v>1</v>
      </c>
      <c r="F163" s="245" t="s">
        <v>287</v>
      </c>
      <c r="G163" s="243"/>
      <c r="H163" s="246">
        <v>0.80000000000000004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212</v>
      </c>
      <c r="AU163" s="252" t="s">
        <v>90</v>
      </c>
      <c r="AV163" s="13" t="s">
        <v>90</v>
      </c>
      <c r="AW163" s="13" t="s">
        <v>36</v>
      </c>
      <c r="AX163" s="13" t="s">
        <v>80</v>
      </c>
      <c r="AY163" s="252" t="s">
        <v>125</v>
      </c>
    </row>
    <row r="164" s="14" customFormat="1">
      <c r="A164" s="14"/>
      <c r="B164" s="253"/>
      <c r="C164" s="254"/>
      <c r="D164" s="224" t="s">
        <v>212</v>
      </c>
      <c r="E164" s="255" t="s">
        <v>1</v>
      </c>
      <c r="F164" s="256" t="s">
        <v>215</v>
      </c>
      <c r="G164" s="254"/>
      <c r="H164" s="257">
        <v>0.80000000000000004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212</v>
      </c>
      <c r="AU164" s="263" t="s">
        <v>90</v>
      </c>
      <c r="AV164" s="14" t="s">
        <v>130</v>
      </c>
      <c r="AW164" s="14" t="s">
        <v>36</v>
      </c>
      <c r="AX164" s="14" t="s">
        <v>88</v>
      </c>
      <c r="AY164" s="263" t="s">
        <v>125</v>
      </c>
    </row>
    <row r="165" s="2" customFormat="1" ht="16.5" customHeight="1">
      <c r="A165" s="37"/>
      <c r="B165" s="38"/>
      <c r="C165" s="210" t="s">
        <v>188</v>
      </c>
      <c r="D165" s="210" t="s">
        <v>126</v>
      </c>
      <c r="E165" s="211" t="s">
        <v>288</v>
      </c>
      <c r="F165" s="212" t="s">
        <v>289</v>
      </c>
      <c r="G165" s="213" t="s">
        <v>239</v>
      </c>
      <c r="H165" s="214">
        <v>8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45</v>
      </c>
      <c r="O165" s="90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130</v>
      </c>
      <c r="AT165" s="222" t="s">
        <v>126</v>
      </c>
      <c r="AU165" s="222" t="s">
        <v>90</v>
      </c>
      <c r="AY165" s="16" t="s">
        <v>125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88</v>
      </c>
      <c r="BK165" s="223">
        <f>ROUND(I165*H165,2)</f>
        <v>0</v>
      </c>
      <c r="BL165" s="16" t="s">
        <v>130</v>
      </c>
      <c r="BM165" s="222" t="s">
        <v>175</v>
      </c>
    </row>
    <row r="166" s="2" customFormat="1">
      <c r="A166" s="37"/>
      <c r="B166" s="38"/>
      <c r="C166" s="39"/>
      <c r="D166" s="224" t="s">
        <v>131</v>
      </c>
      <c r="E166" s="39"/>
      <c r="F166" s="225" t="s">
        <v>290</v>
      </c>
      <c r="G166" s="39"/>
      <c r="H166" s="39"/>
      <c r="I166" s="226"/>
      <c r="J166" s="39"/>
      <c r="K166" s="39"/>
      <c r="L166" s="43"/>
      <c r="M166" s="227"/>
      <c r="N166" s="22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131</v>
      </c>
      <c r="AU166" s="16" t="s">
        <v>90</v>
      </c>
    </row>
    <row r="167" s="13" customFormat="1">
      <c r="A167" s="13"/>
      <c r="B167" s="242"/>
      <c r="C167" s="243"/>
      <c r="D167" s="224" t="s">
        <v>212</v>
      </c>
      <c r="E167" s="244" t="s">
        <v>1</v>
      </c>
      <c r="F167" s="245" t="s">
        <v>283</v>
      </c>
      <c r="G167" s="243"/>
      <c r="H167" s="246">
        <v>8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212</v>
      </c>
      <c r="AU167" s="252" t="s">
        <v>90</v>
      </c>
      <c r="AV167" s="13" t="s">
        <v>90</v>
      </c>
      <c r="AW167" s="13" t="s">
        <v>36</v>
      </c>
      <c r="AX167" s="13" t="s">
        <v>80</v>
      </c>
      <c r="AY167" s="252" t="s">
        <v>125</v>
      </c>
    </row>
    <row r="168" s="14" customFormat="1">
      <c r="A168" s="14"/>
      <c r="B168" s="253"/>
      <c r="C168" s="254"/>
      <c r="D168" s="224" t="s">
        <v>212</v>
      </c>
      <c r="E168" s="255" t="s">
        <v>1</v>
      </c>
      <c r="F168" s="256" t="s">
        <v>215</v>
      </c>
      <c r="G168" s="254"/>
      <c r="H168" s="257">
        <v>8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212</v>
      </c>
      <c r="AU168" s="263" t="s">
        <v>90</v>
      </c>
      <c r="AV168" s="14" t="s">
        <v>130</v>
      </c>
      <c r="AW168" s="14" t="s">
        <v>36</v>
      </c>
      <c r="AX168" s="14" t="s">
        <v>88</v>
      </c>
      <c r="AY168" s="263" t="s">
        <v>125</v>
      </c>
    </row>
    <row r="169" s="2" customFormat="1" ht="16.5" customHeight="1">
      <c r="A169" s="37"/>
      <c r="B169" s="38"/>
      <c r="C169" s="264" t="s">
        <v>291</v>
      </c>
      <c r="D169" s="264" t="s">
        <v>292</v>
      </c>
      <c r="E169" s="265" t="s">
        <v>293</v>
      </c>
      <c r="F169" s="266" t="s">
        <v>294</v>
      </c>
      <c r="G169" s="267" t="s">
        <v>295</v>
      </c>
      <c r="H169" s="268">
        <v>0.16</v>
      </c>
      <c r="I169" s="269"/>
      <c r="J169" s="270">
        <f>ROUND(I169*H169,2)</f>
        <v>0</v>
      </c>
      <c r="K169" s="271"/>
      <c r="L169" s="272"/>
      <c r="M169" s="273" t="s">
        <v>1</v>
      </c>
      <c r="N169" s="274" t="s">
        <v>45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144</v>
      </c>
      <c r="AT169" s="222" t="s">
        <v>292</v>
      </c>
      <c r="AU169" s="222" t="s">
        <v>90</v>
      </c>
      <c r="AY169" s="16" t="s">
        <v>125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88</v>
      </c>
      <c r="BK169" s="223">
        <f>ROUND(I169*H169,2)</f>
        <v>0</v>
      </c>
      <c r="BL169" s="16" t="s">
        <v>130</v>
      </c>
      <c r="BM169" s="222" t="s">
        <v>178</v>
      </c>
    </row>
    <row r="170" s="2" customFormat="1">
      <c r="A170" s="37"/>
      <c r="B170" s="38"/>
      <c r="C170" s="39"/>
      <c r="D170" s="224" t="s">
        <v>131</v>
      </c>
      <c r="E170" s="39"/>
      <c r="F170" s="225" t="s">
        <v>294</v>
      </c>
      <c r="G170" s="39"/>
      <c r="H170" s="39"/>
      <c r="I170" s="226"/>
      <c r="J170" s="39"/>
      <c r="K170" s="39"/>
      <c r="L170" s="43"/>
      <c r="M170" s="227"/>
      <c r="N170" s="228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131</v>
      </c>
      <c r="AU170" s="16" t="s">
        <v>90</v>
      </c>
    </row>
    <row r="171" s="13" customFormat="1">
      <c r="A171" s="13"/>
      <c r="B171" s="242"/>
      <c r="C171" s="243"/>
      <c r="D171" s="224" t="s">
        <v>212</v>
      </c>
      <c r="E171" s="244" t="s">
        <v>1</v>
      </c>
      <c r="F171" s="245" t="s">
        <v>296</v>
      </c>
      <c r="G171" s="243"/>
      <c r="H171" s="246">
        <v>0.16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212</v>
      </c>
      <c r="AU171" s="252" t="s">
        <v>90</v>
      </c>
      <c r="AV171" s="13" t="s">
        <v>90</v>
      </c>
      <c r="AW171" s="13" t="s">
        <v>36</v>
      </c>
      <c r="AX171" s="13" t="s">
        <v>80</v>
      </c>
      <c r="AY171" s="252" t="s">
        <v>125</v>
      </c>
    </row>
    <row r="172" s="14" customFormat="1">
      <c r="A172" s="14"/>
      <c r="B172" s="253"/>
      <c r="C172" s="254"/>
      <c r="D172" s="224" t="s">
        <v>212</v>
      </c>
      <c r="E172" s="255" t="s">
        <v>1</v>
      </c>
      <c r="F172" s="256" t="s">
        <v>215</v>
      </c>
      <c r="G172" s="254"/>
      <c r="H172" s="257">
        <v>0.16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212</v>
      </c>
      <c r="AU172" s="263" t="s">
        <v>90</v>
      </c>
      <c r="AV172" s="14" t="s">
        <v>130</v>
      </c>
      <c r="AW172" s="14" t="s">
        <v>36</v>
      </c>
      <c r="AX172" s="14" t="s">
        <v>88</v>
      </c>
      <c r="AY172" s="263" t="s">
        <v>125</v>
      </c>
    </row>
    <row r="173" s="2" customFormat="1" ht="16.5" customHeight="1">
      <c r="A173" s="37"/>
      <c r="B173" s="38"/>
      <c r="C173" s="210" t="s">
        <v>149</v>
      </c>
      <c r="D173" s="210" t="s">
        <v>126</v>
      </c>
      <c r="E173" s="211" t="s">
        <v>242</v>
      </c>
      <c r="F173" s="212" t="s">
        <v>243</v>
      </c>
      <c r="G173" s="213" t="s">
        <v>239</v>
      </c>
      <c r="H173" s="214">
        <v>34</v>
      </c>
      <c r="I173" s="215"/>
      <c r="J173" s="216">
        <f>ROUND(I173*H173,2)</f>
        <v>0</v>
      </c>
      <c r="K173" s="217"/>
      <c r="L173" s="43"/>
      <c r="M173" s="218" t="s">
        <v>1</v>
      </c>
      <c r="N173" s="219" t="s">
        <v>45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130</v>
      </c>
      <c r="AT173" s="222" t="s">
        <v>126</v>
      </c>
      <c r="AU173" s="222" t="s">
        <v>90</v>
      </c>
      <c r="AY173" s="16" t="s">
        <v>125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88</v>
      </c>
      <c r="BK173" s="223">
        <f>ROUND(I173*H173,2)</f>
        <v>0</v>
      </c>
      <c r="BL173" s="16" t="s">
        <v>130</v>
      </c>
      <c r="BM173" s="222" t="s">
        <v>183</v>
      </c>
    </row>
    <row r="174" s="2" customFormat="1">
      <c r="A174" s="37"/>
      <c r="B174" s="38"/>
      <c r="C174" s="39"/>
      <c r="D174" s="224" t="s">
        <v>131</v>
      </c>
      <c r="E174" s="39"/>
      <c r="F174" s="225" t="s">
        <v>244</v>
      </c>
      <c r="G174" s="39"/>
      <c r="H174" s="39"/>
      <c r="I174" s="226"/>
      <c r="J174" s="39"/>
      <c r="K174" s="39"/>
      <c r="L174" s="43"/>
      <c r="M174" s="227"/>
      <c r="N174" s="228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131</v>
      </c>
      <c r="AU174" s="16" t="s">
        <v>90</v>
      </c>
    </row>
    <row r="175" s="13" customFormat="1">
      <c r="A175" s="13"/>
      <c r="B175" s="242"/>
      <c r="C175" s="243"/>
      <c r="D175" s="224" t="s">
        <v>212</v>
      </c>
      <c r="E175" s="244" t="s">
        <v>1</v>
      </c>
      <c r="F175" s="245" t="s">
        <v>297</v>
      </c>
      <c r="G175" s="243"/>
      <c r="H175" s="246">
        <v>34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212</v>
      </c>
      <c r="AU175" s="252" t="s">
        <v>90</v>
      </c>
      <c r="AV175" s="13" t="s">
        <v>90</v>
      </c>
      <c r="AW175" s="13" t="s">
        <v>36</v>
      </c>
      <c r="AX175" s="13" t="s">
        <v>80</v>
      </c>
      <c r="AY175" s="252" t="s">
        <v>125</v>
      </c>
    </row>
    <row r="176" s="14" customFormat="1">
      <c r="A176" s="14"/>
      <c r="B176" s="253"/>
      <c r="C176" s="254"/>
      <c r="D176" s="224" t="s">
        <v>212</v>
      </c>
      <c r="E176" s="255" t="s">
        <v>1</v>
      </c>
      <c r="F176" s="256" t="s">
        <v>215</v>
      </c>
      <c r="G176" s="254"/>
      <c r="H176" s="257">
        <v>34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212</v>
      </c>
      <c r="AU176" s="263" t="s">
        <v>90</v>
      </c>
      <c r="AV176" s="14" t="s">
        <v>130</v>
      </c>
      <c r="AW176" s="14" t="s">
        <v>36</v>
      </c>
      <c r="AX176" s="14" t="s">
        <v>88</v>
      </c>
      <c r="AY176" s="263" t="s">
        <v>125</v>
      </c>
    </row>
    <row r="177" s="2" customFormat="1" ht="16.5" customHeight="1">
      <c r="A177" s="37"/>
      <c r="B177" s="38"/>
      <c r="C177" s="210" t="s">
        <v>144</v>
      </c>
      <c r="D177" s="210" t="s">
        <v>126</v>
      </c>
      <c r="E177" s="211" t="s">
        <v>204</v>
      </c>
      <c r="F177" s="212" t="s">
        <v>205</v>
      </c>
      <c r="G177" s="213" t="s">
        <v>129</v>
      </c>
      <c r="H177" s="214">
        <v>1</v>
      </c>
      <c r="I177" s="215"/>
      <c r="J177" s="216">
        <f>ROUND(I177*H177,2)</f>
        <v>0</v>
      </c>
      <c r="K177" s="217"/>
      <c r="L177" s="43"/>
      <c r="M177" s="218" t="s">
        <v>1</v>
      </c>
      <c r="N177" s="219" t="s">
        <v>45</v>
      </c>
      <c r="O177" s="90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130</v>
      </c>
      <c r="AT177" s="222" t="s">
        <v>126</v>
      </c>
      <c r="AU177" s="222" t="s">
        <v>90</v>
      </c>
      <c r="AY177" s="16" t="s">
        <v>125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88</v>
      </c>
      <c r="BK177" s="223">
        <f>ROUND(I177*H177,2)</f>
        <v>0</v>
      </c>
      <c r="BL177" s="16" t="s">
        <v>130</v>
      </c>
      <c r="BM177" s="222" t="s">
        <v>188</v>
      </c>
    </row>
    <row r="178" s="2" customFormat="1">
      <c r="A178" s="37"/>
      <c r="B178" s="38"/>
      <c r="C178" s="39"/>
      <c r="D178" s="224" t="s">
        <v>131</v>
      </c>
      <c r="E178" s="39"/>
      <c r="F178" s="225" t="s">
        <v>206</v>
      </c>
      <c r="G178" s="39"/>
      <c r="H178" s="39"/>
      <c r="I178" s="226"/>
      <c r="J178" s="39"/>
      <c r="K178" s="39"/>
      <c r="L178" s="43"/>
      <c r="M178" s="227"/>
      <c r="N178" s="228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131</v>
      </c>
      <c r="AU178" s="16" t="s">
        <v>90</v>
      </c>
    </row>
    <row r="179" s="2" customFormat="1">
      <c r="A179" s="37"/>
      <c r="B179" s="38"/>
      <c r="C179" s="39"/>
      <c r="D179" s="224" t="s">
        <v>132</v>
      </c>
      <c r="E179" s="39"/>
      <c r="F179" s="229" t="s">
        <v>207</v>
      </c>
      <c r="G179" s="39"/>
      <c r="H179" s="39"/>
      <c r="I179" s="226"/>
      <c r="J179" s="39"/>
      <c r="K179" s="39"/>
      <c r="L179" s="43"/>
      <c r="M179" s="227"/>
      <c r="N179" s="228"/>
      <c r="O179" s="90"/>
      <c r="P179" s="90"/>
      <c r="Q179" s="90"/>
      <c r="R179" s="90"/>
      <c r="S179" s="90"/>
      <c r="T179" s="91"/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T179" s="16" t="s">
        <v>132</v>
      </c>
      <c r="AU179" s="16" t="s">
        <v>90</v>
      </c>
    </row>
    <row r="180" s="2" customFormat="1" ht="16.5" customHeight="1">
      <c r="A180" s="37"/>
      <c r="B180" s="38"/>
      <c r="C180" s="210" t="s">
        <v>154</v>
      </c>
      <c r="D180" s="210" t="s">
        <v>126</v>
      </c>
      <c r="E180" s="211" t="s">
        <v>247</v>
      </c>
      <c r="F180" s="212" t="s">
        <v>298</v>
      </c>
      <c r="G180" s="213" t="s">
        <v>299</v>
      </c>
      <c r="H180" s="214">
        <v>33.299999999999997</v>
      </c>
      <c r="I180" s="215"/>
      <c r="J180" s="216">
        <f>ROUND(I180*H180,2)</f>
        <v>0</v>
      </c>
      <c r="K180" s="217"/>
      <c r="L180" s="43"/>
      <c r="M180" s="218" t="s">
        <v>1</v>
      </c>
      <c r="N180" s="219" t="s">
        <v>45</v>
      </c>
      <c r="O180" s="90"/>
      <c r="P180" s="220">
        <f>O180*H180</f>
        <v>0</v>
      </c>
      <c r="Q180" s="220">
        <v>0</v>
      </c>
      <c r="R180" s="220">
        <f>Q180*H180</f>
        <v>0</v>
      </c>
      <c r="S180" s="220">
        <v>0</v>
      </c>
      <c r="T180" s="221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22" t="s">
        <v>130</v>
      </c>
      <c r="AT180" s="222" t="s">
        <v>126</v>
      </c>
      <c r="AU180" s="222" t="s">
        <v>90</v>
      </c>
      <c r="AY180" s="16" t="s">
        <v>125</v>
      </c>
      <c r="BE180" s="223">
        <f>IF(N180="základní",J180,0)</f>
        <v>0</v>
      </c>
      <c r="BF180" s="223">
        <f>IF(N180="snížená",J180,0)</f>
        <v>0</v>
      </c>
      <c r="BG180" s="223">
        <f>IF(N180="zákl. přenesená",J180,0)</f>
        <v>0</v>
      </c>
      <c r="BH180" s="223">
        <f>IF(N180="sníž. přenesená",J180,0)</f>
        <v>0</v>
      </c>
      <c r="BI180" s="223">
        <f>IF(N180="nulová",J180,0)</f>
        <v>0</v>
      </c>
      <c r="BJ180" s="16" t="s">
        <v>88</v>
      </c>
      <c r="BK180" s="223">
        <f>ROUND(I180*H180,2)</f>
        <v>0</v>
      </c>
      <c r="BL180" s="16" t="s">
        <v>130</v>
      </c>
      <c r="BM180" s="222" t="s">
        <v>192</v>
      </c>
    </row>
    <row r="181" s="2" customFormat="1">
      <c r="A181" s="37"/>
      <c r="B181" s="38"/>
      <c r="C181" s="39"/>
      <c r="D181" s="224" t="s">
        <v>131</v>
      </c>
      <c r="E181" s="39"/>
      <c r="F181" s="225" t="s">
        <v>298</v>
      </c>
      <c r="G181" s="39"/>
      <c r="H181" s="39"/>
      <c r="I181" s="226"/>
      <c r="J181" s="39"/>
      <c r="K181" s="39"/>
      <c r="L181" s="43"/>
      <c r="M181" s="227"/>
      <c r="N181" s="228"/>
      <c r="O181" s="90"/>
      <c r="P181" s="90"/>
      <c r="Q181" s="90"/>
      <c r="R181" s="90"/>
      <c r="S181" s="90"/>
      <c r="T181" s="91"/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T181" s="16" t="s">
        <v>131</v>
      </c>
      <c r="AU181" s="16" t="s">
        <v>90</v>
      </c>
    </row>
    <row r="182" s="13" customFormat="1">
      <c r="A182" s="13"/>
      <c r="B182" s="242"/>
      <c r="C182" s="243"/>
      <c r="D182" s="224" t="s">
        <v>212</v>
      </c>
      <c r="E182" s="244" t="s">
        <v>1</v>
      </c>
      <c r="F182" s="245" t="s">
        <v>300</v>
      </c>
      <c r="G182" s="243"/>
      <c r="H182" s="246">
        <v>33.299999999999997</v>
      </c>
      <c r="I182" s="247"/>
      <c r="J182" s="243"/>
      <c r="K182" s="243"/>
      <c r="L182" s="248"/>
      <c r="M182" s="249"/>
      <c r="N182" s="250"/>
      <c r="O182" s="250"/>
      <c r="P182" s="250"/>
      <c r="Q182" s="250"/>
      <c r="R182" s="250"/>
      <c r="S182" s="250"/>
      <c r="T182" s="25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2" t="s">
        <v>212</v>
      </c>
      <c r="AU182" s="252" t="s">
        <v>90</v>
      </c>
      <c r="AV182" s="13" t="s">
        <v>90</v>
      </c>
      <c r="AW182" s="13" t="s">
        <v>36</v>
      </c>
      <c r="AX182" s="13" t="s">
        <v>80</v>
      </c>
      <c r="AY182" s="252" t="s">
        <v>125</v>
      </c>
    </row>
    <row r="183" s="14" customFormat="1">
      <c r="A183" s="14"/>
      <c r="B183" s="253"/>
      <c r="C183" s="254"/>
      <c r="D183" s="224" t="s">
        <v>212</v>
      </c>
      <c r="E183" s="255" t="s">
        <v>1</v>
      </c>
      <c r="F183" s="256" t="s">
        <v>215</v>
      </c>
      <c r="G183" s="254"/>
      <c r="H183" s="257">
        <v>33.299999999999997</v>
      </c>
      <c r="I183" s="258"/>
      <c r="J183" s="254"/>
      <c r="K183" s="254"/>
      <c r="L183" s="259"/>
      <c r="M183" s="260"/>
      <c r="N183" s="261"/>
      <c r="O183" s="261"/>
      <c r="P183" s="261"/>
      <c r="Q183" s="261"/>
      <c r="R183" s="261"/>
      <c r="S183" s="261"/>
      <c r="T183" s="26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63" t="s">
        <v>212</v>
      </c>
      <c r="AU183" s="263" t="s">
        <v>90</v>
      </c>
      <c r="AV183" s="14" t="s">
        <v>130</v>
      </c>
      <c r="AW183" s="14" t="s">
        <v>36</v>
      </c>
      <c r="AX183" s="14" t="s">
        <v>88</v>
      </c>
      <c r="AY183" s="263" t="s">
        <v>125</v>
      </c>
    </row>
    <row r="184" s="11" customFormat="1" ht="22.8" customHeight="1">
      <c r="A184" s="11"/>
      <c r="B184" s="196"/>
      <c r="C184" s="197"/>
      <c r="D184" s="198" t="s">
        <v>79</v>
      </c>
      <c r="E184" s="240" t="s">
        <v>130</v>
      </c>
      <c r="F184" s="240" t="s">
        <v>301</v>
      </c>
      <c r="G184" s="197"/>
      <c r="H184" s="197"/>
      <c r="I184" s="200"/>
      <c r="J184" s="241">
        <f>BK184</f>
        <v>0</v>
      </c>
      <c r="K184" s="197"/>
      <c r="L184" s="202"/>
      <c r="M184" s="203"/>
      <c r="N184" s="204"/>
      <c r="O184" s="204"/>
      <c r="P184" s="205">
        <f>SUM(P185:P199)</f>
        <v>0</v>
      </c>
      <c r="Q184" s="204"/>
      <c r="R184" s="205">
        <f>SUM(R185:R199)</f>
        <v>0</v>
      </c>
      <c r="S184" s="204"/>
      <c r="T184" s="206">
        <f>SUM(T185:T199)</f>
        <v>0</v>
      </c>
      <c r="U184" s="11"/>
      <c r="V184" s="11"/>
      <c r="W184" s="11"/>
      <c r="X184" s="11"/>
      <c r="Y184" s="11"/>
      <c r="Z184" s="11"/>
      <c r="AA184" s="11"/>
      <c r="AB184" s="11"/>
      <c r="AC184" s="11"/>
      <c r="AD184" s="11"/>
      <c r="AE184" s="11"/>
      <c r="AR184" s="207" t="s">
        <v>88</v>
      </c>
      <c r="AT184" s="208" t="s">
        <v>79</v>
      </c>
      <c r="AU184" s="208" t="s">
        <v>88</v>
      </c>
      <c r="AY184" s="207" t="s">
        <v>125</v>
      </c>
      <c r="BK184" s="209">
        <f>SUM(BK185:BK199)</f>
        <v>0</v>
      </c>
    </row>
    <row r="185" s="2" customFormat="1" ht="21.75" customHeight="1">
      <c r="A185" s="37"/>
      <c r="B185" s="38"/>
      <c r="C185" s="210" t="s">
        <v>148</v>
      </c>
      <c r="D185" s="210" t="s">
        <v>126</v>
      </c>
      <c r="E185" s="211" t="s">
        <v>302</v>
      </c>
      <c r="F185" s="212" t="s">
        <v>303</v>
      </c>
      <c r="G185" s="213" t="s">
        <v>210</v>
      </c>
      <c r="H185" s="214">
        <v>22.800000000000001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45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130</v>
      </c>
      <c r="AT185" s="222" t="s">
        <v>126</v>
      </c>
      <c r="AU185" s="222" t="s">
        <v>90</v>
      </c>
      <c r="AY185" s="16" t="s">
        <v>125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88</v>
      </c>
      <c r="BK185" s="223">
        <f>ROUND(I185*H185,2)</f>
        <v>0</v>
      </c>
      <c r="BL185" s="16" t="s">
        <v>130</v>
      </c>
      <c r="BM185" s="222" t="s">
        <v>195</v>
      </c>
    </row>
    <row r="186" s="2" customFormat="1">
      <c r="A186" s="37"/>
      <c r="B186" s="38"/>
      <c r="C186" s="39"/>
      <c r="D186" s="224" t="s">
        <v>131</v>
      </c>
      <c r="E186" s="39"/>
      <c r="F186" s="225" t="s">
        <v>304</v>
      </c>
      <c r="G186" s="39"/>
      <c r="H186" s="39"/>
      <c r="I186" s="226"/>
      <c r="J186" s="39"/>
      <c r="K186" s="39"/>
      <c r="L186" s="43"/>
      <c r="M186" s="227"/>
      <c r="N186" s="228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131</v>
      </c>
      <c r="AU186" s="16" t="s">
        <v>90</v>
      </c>
    </row>
    <row r="187" s="13" customFormat="1">
      <c r="A187" s="13"/>
      <c r="B187" s="242"/>
      <c r="C187" s="243"/>
      <c r="D187" s="224" t="s">
        <v>212</v>
      </c>
      <c r="E187" s="244" t="s">
        <v>1</v>
      </c>
      <c r="F187" s="245" t="s">
        <v>305</v>
      </c>
      <c r="G187" s="243"/>
      <c r="H187" s="246">
        <v>22.800000000000001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212</v>
      </c>
      <c r="AU187" s="252" t="s">
        <v>90</v>
      </c>
      <c r="AV187" s="13" t="s">
        <v>90</v>
      </c>
      <c r="AW187" s="13" t="s">
        <v>36</v>
      </c>
      <c r="AX187" s="13" t="s">
        <v>80</v>
      </c>
      <c r="AY187" s="252" t="s">
        <v>125</v>
      </c>
    </row>
    <row r="188" s="14" customFormat="1">
      <c r="A188" s="14"/>
      <c r="B188" s="253"/>
      <c r="C188" s="254"/>
      <c r="D188" s="224" t="s">
        <v>212</v>
      </c>
      <c r="E188" s="255" t="s">
        <v>1</v>
      </c>
      <c r="F188" s="256" t="s">
        <v>215</v>
      </c>
      <c r="G188" s="254"/>
      <c r="H188" s="257">
        <v>22.800000000000001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212</v>
      </c>
      <c r="AU188" s="263" t="s">
        <v>90</v>
      </c>
      <c r="AV188" s="14" t="s">
        <v>130</v>
      </c>
      <c r="AW188" s="14" t="s">
        <v>36</v>
      </c>
      <c r="AX188" s="14" t="s">
        <v>88</v>
      </c>
      <c r="AY188" s="263" t="s">
        <v>125</v>
      </c>
    </row>
    <row r="189" s="2" customFormat="1" ht="21.75" customHeight="1">
      <c r="A189" s="37"/>
      <c r="B189" s="38"/>
      <c r="C189" s="210" t="s">
        <v>163</v>
      </c>
      <c r="D189" s="210" t="s">
        <v>126</v>
      </c>
      <c r="E189" s="211" t="s">
        <v>306</v>
      </c>
      <c r="F189" s="212" t="s">
        <v>307</v>
      </c>
      <c r="G189" s="213" t="s">
        <v>210</v>
      </c>
      <c r="H189" s="214">
        <v>52.399999999999999</v>
      </c>
      <c r="I189" s="215"/>
      <c r="J189" s="216">
        <f>ROUND(I189*H189,2)</f>
        <v>0</v>
      </c>
      <c r="K189" s="217"/>
      <c r="L189" s="43"/>
      <c r="M189" s="218" t="s">
        <v>1</v>
      </c>
      <c r="N189" s="219" t="s">
        <v>45</v>
      </c>
      <c r="O189" s="90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130</v>
      </c>
      <c r="AT189" s="222" t="s">
        <v>126</v>
      </c>
      <c r="AU189" s="222" t="s">
        <v>90</v>
      </c>
      <c r="AY189" s="16" t="s">
        <v>125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88</v>
      </c>
      <c r="BK189" s="223">
        <f>ROUND(I189*H189,2)</f>
        <v>0</v>
      </c>
      <c r="BL189" s="16" t="s">
        <v>130</v>
      </c>
      <c r="BM189" s="222" t="s">
        <v>308</v>
      </c>
    </row>
    <row r="190" s="2" customFormat="1">
      <c r="A190" s="37"/>
      <c r="B190" s="38"/>
      <c r="C190" s="39"/>
      <c r="D190" s="224" t="s">
        <v>131</v>
      </c>
      <c r="E190" s="39"/>
      <c r="F190" s="225" t="s">
        <v>309</v>
      </c>
      <c r="G190" s="39"/>
      <c r="H190" s="39"/>
      <c r="I190" s="226"/>
      <c r="J190" s="39"/>
      <c r="K190" s="39"/>
      <c r="L190" s="43"/>
      <c r="M190" s="227"/>
      <c r="N190" s="228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90</v>
      </c>
    </row>
    <row r="191" s="13" customFormat="1">
      <c r="A191" s="13"/>
      <c r="B191" s="242"/>
      <c r="C191" s="243"/>
      <c r="D191" s="224" t="s">
        <v>212</v>
      </c>
      <c r="E191" s="244" t="s">
        <v>1</v>
      </c>
      <c r="F191" s="245" t="s">
        <v>310</v>
      </c>
      <c r="G191" s="243"/>
      <c r="H191" s="246">
        <v>28.800000000000001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212</v>
      </c>
      <c r="AU191" s="252" t="s">
        <v>90</v>
      </c>
      <c r="AV191" s="13" t="s">
        <v>90</v>
      </c>
      <c r="AW191" s="13" t="s">
        <v>36</v>
      </c>
      <c r="AX191" s="13" t="s">
        <v>80</v>
      </c>
      <c r="AY191" s="252" t="s">
        <v>125</v>
      </c>
    </row>
    <row r="192" s="13" customFormat="1">
      <c r="A192" s="13"/>
      <c r="B192" s="242"/>
      <c r="C192" s="243"/>
      <c r="D192" s="224" t="s">
        <v>212</v>
      </c>
      <c r="E192" s="244" t="s">
        <v>1</v>
      </c>
      <c r="F192" s="245" t="s">
        <v>311</v>
      </c>
      <c r="G192" s="243"/>
      <c r="H192" s="246">
        <v>14.1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212</v>
      </c>
      <c r="AU192" s="252" t="s">
        <v>90</v>
      </c>
      <c r="AV192" s="13" t="s">
        <v>90</v>
      </c>
      <c r="AW192" s="13" t="s">
        <v>36</v>
      </c>
      <c r="AX192" s="13" t="s">
        <v>80</v>
      </c>
      <c r="AY192" s="252" t="s">
        <v>125</v>
      </c>
    </row>
    <row r="193" s="13" customFormat="1">
      <c r="A193" s="13"/>
      <c r="B193" s="242"/>
      <c r="C193" s="243"/>
      <c r="D193" s="224" t="s">
        <v>212</v>
      </c>
      <c r="E193" s="244" t="s">
        <v>1</v>
      </c>
      <c r="F193" s="245" t="s">
        <v>272</v>
      </c>
      <c r="G193" s="243"/>
      <c r="H193" s="246">
        <v>9.5</v>
      </c>
      <c r="I193" s="247"/>
      <c r="J193" s="243"/>
      <c r="K193" s="243"/>
      <c r="L193" s="248"/>
      <c r="M193" s="249"/>
      <c r="N193" s="250"/>
      <c r="O193" s="250"/>
      <c r="P193" s="250"/>
      <c r="Q193" s="250"/>
      <c r="R193" s="250"/>
      <c r="S193" s="250"/>
      <c r="T193" s="25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52" t="s">
        <v>212</v>
      </c>
      <c r="AU193" s="252" t="s">
        <v>90</v>
      </c>
      <c r="AV193" s="13" t="s">
        <v>90</v>
      </c>
      <c r="AW193" s="13" t="s">
        <v>36</v>
      </c>
      <c r="AX193" s="13" t="s">
        <v>80</v>
      </c>
      <c r="AY193" s="252" t="s">
        <v>125</v>
      </c>
    </row>
    <row r="194" s="14" customFormat="1">
      <c r="A194" s="14"/>
      <c r="B194" s="253"/>
      <c r="C194" s="254"/>
      <c r="D194" s="224" t="s">
        <v>212</v>
      </c>
      <c r="E194" s="255" t="s">
        <v>1</v>
      </c>
      <c r="F194" s="256" t="s">
        <v>215</v>
      </c>
      <c r="G194" s="254"/>
      <c r="H194" s="257">
        <v>52.399999999999999</v>
      </c>
      <c r="I194" s="258"/>
      <c r="J194" s="254"/>
      <c r="K194" s="254"/>
      <c r="L194" s="259"/>
      <c r="M194" s="260"/>
      <c r="N194" s="261"/>
      <c r="O194" s="261"/>
      <c r="P194" s="261"/>
      <c r="Q194" s="261"/>
      <c r="R194" s="261"/>
      <c r="S194" s="261"/>
      <c r="T194" s="262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3" t="s">
        <v>212</v>
      </c>
      <c r="AU194" s="263" t="s">
        <v>90</v>
      </c>
      <c r="AV194" s="14" t="s">
        <v>130</v>
      </c>
      <c r="AW194" s="14" t="s">
        <v>36</v>
      </c>
      <c r="AX194" s="14" t="s">
        <v>88</v>
      </c>
      <c r="AY194" s="263" t="s">
        <v>125</v>
      </c>
    </row>
    <row r="195" s="2" customFormat="1" ht="16.5" customHeight="1">
      <c r="A195" s="37"/>
      <c r="B195" s="38"/>
      <c r="C195" s="210" t="s">
        <v>8</v>
      </c>
      <c r="D195" s="210" t="s">
        <v>126</v>
      </c>
      <c r="E195" s="211" t="s">
        <v>312</v>
      </c>
      <c r="F195" s="212" t="s">
        <v>313</v>
      </c>
      <c r="G195" s="213" t="s">
        <v>210</v>
      </c>
      <c r="H195" s="214">
        <v>19.199999999999999</v>
      </c>
      <c r="I195" s="215"/>
      <c r="J195" s="216">
        <f>ROUND(I195*H195,2)</f>
        <v>0</v>
      </c>
      <c r="K195" s="217"/>
      <c r="L195" s="43"/>
      <c r="M195" s="218" t="s">
        <v>1</v>
      </c>
      <c r="N195" s="219" t="s">
        <v>45</v>
      </c>
      <c r="O195" s="90"/>
      <c r="P195" s="220">
        <f>O195*H195</f>
        <v>0</v>
      </c>
      <c r="Q195" s="220">
        <v>0</v>
      </c>
      <c r="R195" s="220">
        <f>Q195*H195</f>
        <v>0</v>
      </c>
      <c r="S195" s="220">
        <v>0</v>
      </c>
      <c r="T195" s="221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22" t="s">
        <v>130</v>
      </c>
      <c r="AT195" s="222" t="s">
        <v>126</v>
      </c>
      <c r="AU195" s="222" t="s">
        <v>90</v>
      </c>
      <c r="AY195" s="16" t="s">
        <v>125</v>
      </c>
      <c r="BE195" s="223">
        <f>IF(N195="základní",J195,0)</f>
        <v>0</v>
      </c>
      <c r="BF195" s="223">
        <f>IF(N195="snížená",J195,0)</f>
        <v>0</v>
      </c>
      <c r="BG195" s="223">
        <f>IF(N195="zákl. přenesená",J195,0)</f>
        <v>0</v>
      </c>
      <c r="BH195" s="223">
        <f>IF(N195="sníž. přenesená",J195,0)</f>
        <v>0</v>
      </c>
      <c r="BI195" s="223">
        <f>IF(N195="nulová",J195,0)</f>
        <v>0</v>
      </c>
      <c r="BJ195" s="16" t="s">
        <v>88</v>
      </c>
      <c r="BK195" s="223">
        <f>ROUND(I195*H195,2)</f>
        <v>0</v>
      </c>
      <c r="BL195" s="16" t="s">
        <v>130</v>
      </c>
      <c r="BM195" s="222" t="s">
        <v>314</v>
      </c>
    </row>
    <row r="196" s="2" customFormat="1">
      <c r="A196" s="37"/>
      <c r="B196" s="38"/>
      <c r="C196" s="39"/>
      <c r="D196" s="224" t="s">
        <v>131</v>
      </c>
      <c r="E196" s="39"/>
      <c r="F196" s="225" t="s">
        <v>313</v>
      </c>
      <c r="G196" s="39"/>
      <c r="H196" s="39"/>
      <c r="I196" s="226"/>
      <c r="J196" s="39"/>
      <c r="K196" s="39"/>
      <c r="L196" s="43"/>
      <c r="M196" s="227"/>
      <c r="N196" s="228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131</v>
      </c>
      <c r="AU196" s="16" t="s">
        <v>90</v>
      </c>
    </row>
    <row r="197" s="2" customFormat="1">
      <c r="A197" s="37"/>
      <c r="B197" s="38"/>
      <c r="C197" s="39"/>
      <c r="D197" s="224" t="s">
        <v>132</v>
      </c>
      <c r="E197" s="39"/>
      <c r="F197" s="229" t="s">
        <v>315</v>
      </c>
      <c r="G197" s="39"/>
      <c r="H197" s="39"/>
      <c r="I197" s="226"/>
      <c r="J197" s="39"/>
      <c r="K197" s="39"/>
      <c r="L197" s="43"/>
      <c r="M197" s="227"/>
      <c r="N197" s="228"/>
      <c r="O197" s="90"/>
      <c r="P197" s="90"/>
      <c r="Q197" s="90"/>
      <c r="R197" s="90"/>
      <c r="S197" s="90"/>
      <c r="T197" s="91"/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T197" s="16" t="s">
        <v>132</v>
      </c>
      <c r="AU197" s="16" t="s">
        <v>90</v>
      </c>
    </row>
    <row r="198" s="13" customFormat="1">
      <c r="A198" s="13"/>
      <c r="B198" s="242"/>
      <c r="C198" s="243"/>
      <c r="D198" s="224" t="s">
        <v>212</v>
      </c>
      <c r="E198" s="244" t="s">
        <v>1</v>
      </c>
      <c r="F198" s="245" t="s">
        <v>316</v>
      </c>
      <c r="G198" s="243"/>
      <c r="H198" s="246">
        <v>19.199999999999999</v>
      </c>
      <c r="I198" s="247"/>
      <c r="J198" s="243"/>
      <c r="K198" s="243"/>
      <c r="L198" s="248"/>
      <c r="M198" s="249"/>
      <c r="N198" s="250"/>
      <c r="O198" s="250"/>
      <c r="P198" s="250"/>
      <c r="Q198" s="250"/>
      <c r="R198" s="250"/>
      <c r="S198" s="250"/>
      <c r="T198" s="25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52" t="s">
        <v>212</v>
      </c>
      <c r="AU198" s="252" t="s">
        <v>90</v>
      </c>
      <c r="AV198" s="13" t="s">
        <v>90</v>
      </c>
      <c r="AW198" s="13" t="s">
        <v>36</v>
      </c>
      <c r="AX198" s="13" t="s">
        <v>80</v>
      </c>
      <c r="AY198" s="252" t="s">
        <v>125</v>
      </c>
    </row>
    <row r="199" s="14" customFormat="1">
      <c r="A199" s="14"/>
      <c r="B199" s="253"/>
      <c r="C199" s="254"/>
      <c r="D199" s="224" t="s">
        <v>212</v>
      </c>
      <c r="E199" s="255" t="s">
        <v>1</v>
      </c>
      <c r="F199" s="256" t="s">
        <v>215</v>
      </c>
      <c r="G199" s="254"/>
      <c r="H199" s="257">
        <v>19.199999999999999</v>
      </c>
      <c r="I199" s="258"/>
      <c r="J199" s="254"/>
      <c r="K199" s="254"/>
      <c r="L199" s="259"/>
      <c r="M199" s="260"/>
      <c r="N199" s="261"/>
      <c r="O199" s="261"/>
      <c r="P199" s="261"/>
      <c r="Q199" s="261"/>
      <c r="R199" s="261"/>
      <c r="S199" s="261"/>
      <c r="T199" s="262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3" t="s">
        <v>212</v>
      </c>
      <c r="AU199" s="263" t="s">
        <v>90</v>
      </c>
      <c r="AV199" s="14" t="s">
        <v>130</v>
      </c>
      <c r="AW199" s="14" t="s">
        <v>36</v>
      </c>
      <c r="AX199" s="14" t="s">
        <v>88</v>
      </c>
      <c r="AY199" s="263" t="s">
        <v>125</v>
      </c>
    </row>
    <row r="200" s="11" customFormat="1" ht="22.8" customHeight="1">
      <c r="A200" s="11"/>
      <c r="B200" s="196"/>
      <c r="C200" s="197"/>
      <c r="D200" s="198" t="s">
        <v>79</v>
      </c>
      <c r="E200" s="240" t="s">
        <v>154</v>
      </c>
      <c r="F200" s="240" t="s">
        <v>317</v>
      </c>
      <c r="G200" s="197"/>
      <c r="H200" s="197"/>
      <c r="I200" s="200"/>
      <c r="J200" s="241">
        <f>BK200</f>
        <v>0</v>
      </c>
      <c r="K200" s="197"/>
      <c r="L200" s="202"/>
      <c r="M200" s="203"/>
      <c r="N200" s="204"/>
      <c r="O200" s="204"/>
      <c r="P200" s="205">
        <f>SUM(P201:P228)</f>
        <v>0</v>
      </c>
      <c r="Q200" s="204"/>
      <c r="R200" s="205">
        <f>SUM(R201:R228)</f>
        <v>0</v>
      </c>
      <c r="S200" s="204"/>
      <c r="T200" s="206">
        <f>SUM(T201:T228)</f>
        <v>0</v>
      </c>
      <c r="U200" s="11"/>
      <c r="V200" s="11"/>
      <c r="W200" s="11"/>
      <c r="X200" s="11"/>
      <c r="Y200" s="11"/>
      <c r="Z200" s="11"/>
      <c r="AA200" s="11"/>
      <c r="AB200" s="11"/>
      <c r="AC200" s="11"/>
      <c r="AD200" s="11"/>
      <c r="AE200" s="11"/>
      <c r="AR200" s="207" t="s">
        <v>88</v>
      </c>
      <c r="AT200" s="208" t="s">
        <v>79</v>
      </c>
      <c r="AU200" s="208" t="s">
        <v>88</v>
      </c>
      <c r="AY200" s="207" t="s">
        <v>125</v>
      </c>
      <c r="BK200" s="209">
        <f>SUM(BK201:BK228)</f>
        <v>0</v>
      </c>
    </row>
    <row r="201" s="2" customFormat="1" ht="16.5" customHeight="1">
      <c r="A201" s="37"/>
      <c r="B201" s="38"/>
      <c r="C201" s="210" t="s">
        <v>172</v>
      </c>
      <c r="D201" s="210" t="s">
        <v>126</v>
      </c>
      <c r="E201" s="211" t="s">
        <v>318</v>
      </c>
      <c r="F201" s="212" t="s">
        <v>319</v>
      </c>
      <c r="G201" s="213" t="s">
        <v>239</v>
      </c>
      <c r="H201" s="214">
        <v>55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45</v>
      </c>
      <c r="O201" s="90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130</v>
      </c>
      <c r="AT201" s="222" t="s">
        <v>126</v>
      </c>
      <c r="AU201" s="222" t="s">
        <v>90</v>
      </c>
      <c r="AY201" s="16" t="s">
        <v>125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88</v>
      </c>
      <c r="BK201" s="223">
        <f>ROUND(I201*H201,2)</f>
        <v>0</v>
      </c>
      <c r="BL201" s="16" t="s">
        <v>130</v>
      </c>
      <c r="BM201" s="222" t="s">
        <v>320</v>
      </c>
    </row>
    <row r="202" s="2" customFormat="1">
      <c r="A202" s="37"/>
      <c r="B202" s="38"/>
      <c r="C202" s="39"/>
      <c r="D202" s="224" t="s">
        <v>131</v>
      </c>
      <c r="E202" s="39"/>
      <c r="F202" s="225" t="s">
        <v>321</v>
      </c>
      <c r="G202" s="39"/>
      <c r="H202" s="39"/>
      <c r="I202" s="226"/>
      <c r="J202" s="39"/>
      <c r="K202" s="39"/>
      <c r="L202" s="43"/>
      <c r="M202" s="227"/>
      <c r="N202" s="228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131</v>
      </c>
      <c r="AU202" s="16" t="s">
        <v>90</v>
      </c>
    </row>
    <row r="203" s="13" customFormat="1">
      <c r="A203" s="13"/>
      <c r="B203" s="242"/>
      <c r="C203" s="243"/>
      <c r="D203" s="224" t="s">
        <v>212</v>
      </c>
      <c r="E203" s="244" t="s">
        <v>1</v>
      </c>
      <c r="F203" s="245" t="s">
        <v>322</v>
      </c>
      <c r="G203" s="243"/>
      <c r="H203" s="246">
        <v>55</v>
      </c>
      <c r="I203" s="247"/>
      <c r="J203" s="243"/>
      <c r="K203" s="243"/>
      <c r="L203" s="248"/>
      <c r="M203" s="249"/>
      <c r="N203" s="250"/>
      <c r="O203" s="250"/>
      <c r="P203" s="250"/>
      <c r="Q203" s="250"/>
      <c r="R203" s="250"/>
      <c r="S203" s="250"/>
      <c r="T203" s="25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52" t="s">
        <v>212</v>
      </c>
      <c r="AU203" s="252" t="s">
        <v>90</v>
      </c>
      <c r="AV203" s="13" t="s">
        <v>90</v>
      </c>
      <c r="AW203" s="13" t="s">
        <v>36</v>
      </c>
      <c r="AX203" s="13" t="s">
        <v>80</v>
      </c>
      <c r="AY203" s="252" t="s">
        <v>125</v>
      </c>
    </row>
    <row r="204" s="14" customFormat="1">
      <c r="A204" s="14"/>
      <c r="B204" s="253"/>
      <c r="C204" s="254"/>
      <c r="D204" s="224" t="s">
        <v>212</v>
      </c>
      <c r="E204" s="255" t="s">
        <v>1</v>
      </c>
      <c r="F204" s="256" t="s">
        <v>215</v>
      </c>
      <c r="G204" s="254"/>
      <c r="H204" s="257">
        <v>55</v>
      </c>
      <c r="I204" s="258"/>
      <c r="J204" s="254"/>
      <c r="K204" s="254"/>
      <c r="L204" s="259"/>
      <c r="M204" s="260"/>
      <c r="N204" s="261"/>
      <c r="O204" s="261"/>
      <c r="P204" s="261"/>
      <c r="Q204" s="261"/>
      <c r="R204" s="261"/>
      <c r="S204" s="261"/>
      <c r="T204" s="262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3" t="s">
        <v>212</v>
      </c>
      <c r="AU204" s="263" t="s">
        <v>90</v>
      </c>
      <c r="AV204" s="14" t="s">
        <v>130</v>
      </c>
      <c r="AW204" s="14" t="s">
        <v>36</v>
      </c>
      <c r="AX204" s="14" t="s">
        <v>88</v>
      </c>
      <c r="AY204" s="263" t="s">
        <v>125</v>
      </c>
    </row>
    <row r="205" s="2" customFormat="1" ht="21.75" customHeight="1">
      <c r="A205" s="37"/>
      <c r="B205" s="38"/>
      <c r="C205" s="210" t="s">
        <v>157</v>
      </c>
      <c r="D205" s="210" t="s">
        <v>126</v>
      </c>
      <c r="E205" s="211" t="s">
        <v>323</v>
      </c>
      <c r="F205" s="212" t="s">
        <v>324</v>
      </c>
      <c r="G205" s="213" t="s">
        <v>239</v>
      </c>
      <c r="H205" s="214">
        <v>20</v>
      </c>
      <c r="I205" s="215"/>
      <c r="J205" s="216">
        <f>ROUND(I205*H205,2)</f>
        <v>0</v>
      </c>
      <c r="K205" s="217"/>
      <c r="L205" s="43"/>
      <c r="M205" s="218" t="s">
        <v>1</v>
      </c>
      <c r="N205" s="219" t="s">
        <v>45</v>
      </c>
      <c r="O205" s="90"/>
      <c r="P205" s="220">
        <f>O205*H205</f>
        <v>0</v>
      </c>
      <c r="Q205" s="220">
        <v>0</v>
      </c>
      <c r="R205" s="220">
        <f>Q205*H205</f>
        <v>0</v>
      </c>
      <c r="S205" s="220">
        <v>0</v>
      </c>
      <c r="T205" s="221">
        <f>S205*H205</f>
        <v>0</v>
      </c>
      <c r="U205" s="37"/>
      <c r="V205" s="37"/>
      <c r="W205" s="37"/>
      <c r="X205" s="37"/>
      <c r="Y205" s="37"/>
      <c r="Z205" s="37"/>
      <c r="AA205" s="37"/>
      <c r="AB205" s="37"/>
      <c r="AC205" s="37"/>
      <c r="AD205" s="37"/>
      <c r="AE205" s="37"/>
      <c r="AR205" s="222" t="s">
        <v>130</v>
      </c>
      <c r="AT205" s="222" t="s">
        <v>126</v>
      </c>
      <c r="AU205" s="222" t="s">
        <v>90</v>
      </c>
      <c r="AY205" s="16" t="s">
        <v>125</v>
      </c>
      <c r="BE205" s="223">
        <f>IF(N205="základní",J205,0)</f>
        <v>0</v>
      </c>
      <c r="BF205" s="223">
        <f>IF(N205="snížená",J205,0)</f>
        <v>0</v>
      </c>
      <c r="BG205" s="223">
        <f>IF(N205="zákl. přenesená",J205,0)</f>
        <v>0</v>
      </c>
      <c r="BH205" s="223">
        <f>IF(N205="sníž. přenesená",J205,0)</f>
        <v>0</v>
      </c>
      <c r="BI205" s="223">
        <f>IF(N205="nulová",J205,0)</f>
        <v>0</v>
      </c>
      <c r="BJ205" s="16" t="s">
        <v>88</v>
      </c>
      <c r="BK205" s="223">
        <f>ROUND(I205*H205,2)</f>
        <v>0</v>
      </c>
      <c r="BL205" s="16" t="s">
        <v>130</v>
      </c>
      <c r="BM205" s="222" t="s">
        <v>325</v>
      </c>
    </row>
    <row r="206" s="2" customFormat="1">
      <c r="A206" s="37"/>
      <c r="B206" s="38"/>
      <c r="C206" s="39"/>
      <c r="D206" s="224" t="s">
        <v>131</v>
      </c>
      <c r="E206" s="39"/>
      <c r="F206" s="225" t="s">
        <v>326</v>
      </c>
      <c r="G206" s="39"/>
      <c r="H206" s="39"/>
      <c r="I206" s="226"/>
      <c r="J206" s="39"/>
      <c r="K206" s="39"/>
      <c r="L206" s="43"/>
      <c r="M206" s="227"/>
      <c r="N206" s="228"/>
      <c r="O206" s="90"/>
      <c r="P206" s="90"/>
      <c r="Q206" s="90"/>
      <c r="R206" s="90"/>
      <c r="S206" s="90"/>
      <c r="T206" s="91"/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T206" s="16" t="s">
        <v>131</v>
      </c>
      <c r="AU206" s="16" t="s">
        <v>90</v>
      </c>
    </row>
    <row r="207" s="2" customFormat="1" ht="24.15" customHeight="1">
      <c r="A207" s="37"/>
      <c r="B207" s="38"/>
      <c r="C207" s="210" t="s">
        <v>185</v>
      </c>
      <c r="D207" s="210" t="s">
        <v>126</v>
      </c>
      <c r="E207" s="211" t="s">
        <v>327</v>
      </c>
      <c r="F207" s="212" t="s">
        <v>328</v>
      </c>
      <c r="G207" s="213" t="s">
        <v>239</v>
      </c>
      <c r="H207" s="214">
        <v>400</v>
      </c>
      <c r="I207" s="215"/>
      <c r="J207" s="216">
        <f>ROUND(I207*H207,2)</f>
        <v>0</v>
      </c>
      <c r="K207" s="217"/>
      <c r="L207" s="43"/>
      <c r="M207" s="218" t="s">
        <v>1</v>
      </c>
      <c r="N207" s="219" t="s">
        <v>45</v>
      </c>
      <c r="O207" s="90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130</v>
      </c>
      <c r="AT207" s="222" t="s">
        <v>126</v>
      </c>
      <c r="AU207" s="222" t="s">
        <v>90</v>
      </c>
      <c r="AY207" s="16" t="s">
        <v>125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88</v>
      </c>
      <c r="BK207" s="223">
        <f>ROUND(I207*H207,2)</f>
        <v>0</v>
      </c>
      <c r="BL207" s="16" t="s">
        <v>130</v>
      </c>
      <c r="BM207" s="222" t="s">
        <v>329</v>
      </c>
    </row>
    <row r="208" s="2" customFormat="1">
      <c r="A208" s="37"/>
      <c r="B208" s="38"/>
      <c r="C208" s="39"/>
      <c r="D208" s="224" t="s">
        <v>131</v>
      </c>
      <c r="E208" s="39"/>
      <c r="F208" s="225" t="s">
        <v>330</v>
      </c>
      <c r="G208" s="39"/>
      <c r="H208" s="39"/>
      <c r="I208" s="226"/>
      <c r="J208" s="39"/>
      <c r="K208" s="39"/>
      <c r="L208" s="43"/>
      <c r="M208" s="227"/>
      <c r="N208" s="228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131</v>
      </c>
      <c r="AU208" s="16" t="s">
        <v>90</v>
      </c>
    </row>
    <row r="209" s="2" customFormat="1" ht="24.15" customHeight="1">
      <c r="A209" s="37"/>
      <c r="B209" s="38"/>
      <c r="C209" s="210" t="s">
        <v>161</v>
      </c>
      <c r="D209" s="210" t="s">
        <v>126</v>
      </c>
      <c r="E209" s="211" t="s">
        <v>331</v>
      </c>
      <c r="F209" s="212" t="s">
        <v>332</v>
      </c>
      <c r="G209" s="213" t="s">
        <v>239</v>
      </c>
      <c r="H209" s="214">
        <v>20</v>
      </c>
      <c r="I209" s="215"/>
      <c r="J209" s="216">
        <f>ROUND(I209*H209,2)</f>
        <v>0</v>
      </c>
      <c r="K209" s="217"/>
      <c r="L209" s="43"/>
      <c r="M209" s="218" t="s">
        <v>1</v>
      </c>
      <c r="N209" s="219" t="s">
        <v>45</v>
      </c>
      <c r="O209" s="90"/>
      <c r="P209" s="220">
        <f>O209*H209</f>
        <v>0</v>
      </c>
      <c r="Q209" s="220">
        <v>0</v>
      </c>
      <c r="R209" s="220">
        <f>Q209*H209</f>
        <v>0</v>
      </c>
      <c r="S209" s="220">
        <v>0</v>
      </c>
      <c r="T209" s="221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22" t="s">
        <v>130</v>
      </c>
      <c r="AT209" s="222" t="s">
        <v>126</v>
      </c>
      <c r="AU209" s="222" t="s">
        <v>90</v>
      </c>
      <c r="AY209" s="16" t="s">
        <v>125</v>
      </c>
      <c r="BE209" s="223">
        <f>IF(N209="základní",J209,0)</f>
        <v>0</v>
      </c>
      <c r="BF209" s="223">
        <f>IF(N209="snížená",J209,0)</f>
        <v>0</v>
      </c>
      <c r="BG209" s="223">
        <f>IF(N209="zákl. přenesená",J209,0)</f>
        <v>0</v>
      </c>
      <c r="BH209" s="223">
        <f>IF(N209="sníž. přenesená",J209,0)</f>
        <v>0</v>
      </c>
      <c r="BI209" s="223">
        <f>IF(N209="nulová",J209,0)</f>
        <v>0</v>
      </c>
      <c r="BJ209" s="16" t="s">
        <v>88</v>
      </c>
      <c r="BK209" s="223">
        <f>ROUND(I209*H209,2)</f>
        <v>0</v>
      </c>
      <c r="BL209" s="16" t="s">
        <v>130</v>
      </c>
      <c r="BM209" s="222" t="s">
        <v>333</v>
      </c>
    </row>
    <row r="210" s="2" customFormat="1">
      <c r="A210" s="37"/>
      <c r="B210" s="38"/>
      <c r="C210" s="39"/>
      <c r="D210" s="224" t="s">
        <v>131</v>
      </c>
      <c r="E210" s="39"/>
      <c r="F210" s="225" t="s">
        <v>334</v>
      </c>
      <c r="G210" s="39"/>
      <c r="H210" s="39"/>
      <c r="I210" s="226"/>
      <c r="J210" s="39"/>
      <c r="K210" s="39"/>
      <c r="L210" s="43"/>
      <c r="M210" s="227"/>
      <c r="N210" s="228"/>
      <c r="O210" s="90"/>
      <c r="P210" s="90"/>
      <c r="Q210" s="90"/>
      <c r="R210" s="90"/>
      <c r="S210" s="90"/>
      <c r="T210" s="91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  <c r="AT210" s="16" t="s">
        <v>131</v>
      </c>
      <c r="AU210" s="16" t="s">
        <v>90</v>
      </c>
    </row>
    <row r="211" s="2" customFormat="1" ht="16.5" customHeight="1">
      <c r="A211" s="37"/>
      <c r="B211" s="38"/>
      <c r="C211" s="210" t="s">
        <v>180</v>
      </c>
      <c r="D211" s="210" t="s">
        <v>126</v>
      </c>
      <c r="E211" s="211" t="s">
        <v>335</v>
      </c>
      <c r="F211" s="212" t="s">
        <v>336</v>
      </c>
      <c r="G211" s="213" t="s">
        <v>239</v>
      </c>
      <c r="H211" s="214">
        <v>110</v>
      </c>
      <c r="I211" s="215"/>
      <c r="J211" s="216">
        <f>ROUND(I211*H211,2)</f>
        <v>0</v>
      </c>
      <c r="K211" s="217"/>
      <c r="L211" s="43"/>
      <c r="M211" s="218" t="s">
        <v>1</v>
      </c>
      <c r="N211" s="219" t="s">
        <v>45</v>
      </c>
      <c r="O211" s="90"/>
      <c r="P211" s="220">
        <f>O211*H211</f>
        <v>0</v>
      </c>
      <c r="Q211" s="220">
        <v>0</v>
      </c>
      <c r="R211" s="220">
        <f>Q211*H211</f>
        <v>0</v>
      </c>
      <c r="S211" s="220">
        <v>0</v>
      </c>
      <c r="T211" s="221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22" t="s">
        <v>130</v>
      </c>
      <c r="AT211" s="222" t="s">
        <v>126</v>
      </c>
      <c r="AU211" s="222" t="s">
        <v>90</v>
      </c>
      <c r="AY211" s="16" t="s">
        <v>125</v>
      </c>
      <c r="BE211" s="223">
        <f>IF(N211="základní",J211,0)</f>
        <v>0</v>
      </c>
      <c r="BF211" s="223">
        <f>IF(N211="snížená",J211,0)</f>
        <v>0</v>
      </c>
      <c r="BG211" s="223">
        <f>IF(N211="zákl. přenesená",J211,0)</f>
        <v>0</v>
      </c>
      <c r="BH211" s="223">
        <f>IF(N211="sníž. přenesená",J211,0)</f>
        <v>0</v>
      </c>
      <c r="BI211" s="223">
        <f>IF(N211="nulová",J211,0)</f>
        <v>0</v>
      </c>
      <c r="BJ211" s="16" t="s">
        <v>88</v>
      </c>
      <c r="BK211" s="223">
        <f>ROUND(I211*H211,2)</f>
        <v>0</v>
      </c>
      <c r="BL211" s="16" t="s">
        <v>130</v>
      </c>
      <c r="BM211" s="222" t="s">
        <v>337</v>
      </c>
    </row>
    <row r="212" s="2" customFormat="1">
      <c r="A212" s="37"/>
      <c r="B212" s="38"/>
      <c r="C212" s="39"/>
      <c r="D212" s="224" t="s">
        <v>131</v>
      </c>
      <c r="E212" s="39"/>
      <c r="F212" s="225" t="s">
        <v>336</v>
      </c>
      <c r="G212" s="39"/>
      <c r="H212" s="39"/>
      <c r="I212" s="226"/>
      <c r="J212" s="39"/>
      <c r="K212" s="39"/>
      <c r="L212" s="43"/>
      <c r="M212" s="227"/>
      <c r="N212" s="228"/>
      <c r="O212" s="90"/>
      <c r="P212" s="90"/>
      <c r="Q212" s="90"/>
      <c r="R212" s="90"/>
      <c r="S212" s="90"/>
      <c r="T212" s="91"/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T212" s="16" t="s">
        <v>131</v>
      </c>
      <c r="AU212" s="16" t="s">
        <v>90</v>
      </c>
    </row>
    <row r="213" s="2" customFormat="1">
      <c r="A213" s="37"/>
      <c r="B213" s="38"/>
      <c r="C213" s="39"/>
      <c r="D213" s="224" t="s">
        <v>132</v>
      </c>
      <c r="E213" s="39"/>
      <c r="F213" s="229" t="s">
        <v>338</v>
      </c>
      <c r="G213" s="39"/>
      <c r="H213" s="39"/>
      <c r="I213" s="226"/>
      <c r="J213" s="39"/>
      <c r="K213" s="39"/>
      <c r="L213" s="43"/>
      <c r="M213" s="227"/>
      <c r="N213" s="228"/>
      <c r="O213" s="90"/>
      <c r="P213" s="90"/>
      <c r="Q213" s="90"/>
      <c r="R213" s="90"/>
      <c r="S213" s="90"/>
      <c r="T213" s="91"/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T213" s="16" t="s">
        <v>132</v>
      </c>
      <c r="AU213" s="16" t="s">
        <v>90</v>
      </c>
    </row>
    <row r="214" s="13" customFormat="1">
      <c r="A214" s="13"/>
      <c r="B214" s="242"/>
      <c r="C214" s="243"/>
      <c r="D214" s="224" t="s">
        <v>212</v>
      </c>
      <c r="E214" s="244" t="s">
        <v>1</v>
      </c>
      <c r="F214" s="245" t="s">
        <v>339</v>
      </c>
      <c r="G214" s="243"/>
      <c r="H214" s="246">
        <v>110</v>
      </c>
      <c r="I214" s="247"/>
      <c r="J214" s="243"/>
      <c r="K214" s="243"/>
      <c r="L214" s="248"/>
      <c r="M214" s="249"/>
      <c r="N214" s="250"/>
      <c r="O214" s="250"/>
      <c r="P214" s="250"/>
      <c r="Q214" s="250"/>
      <c r="R214" s="250"/>
      <c r="S214" s="250"/>
      <c r="T214" s="25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52" t="s">
        <v>212</v>
      </c>
      <c r="AU214" s="252" t="s">
        <v>90</v>
      </c>
      <c r="AV214" s="13" t="s">
        <v>90</v>
      </c>
      <c r="AW214" s="13" t="s">
        <v>36</v>
      </c>
      <c r="AX214" s="13" t="s">
        <v>80</v>
      </c>
      <c r="AY214" s="252" t="s">
        <v>125</v>
      </c>
    </row>
    <row r="215" s="14" customFormat="1">
      <c r="A215" s="14"/>
      <c r="B215" s="253"/>
      <c r="C215" s="254"/>
      <c r="D215" s="224" t="s">
        <v>212</v>
      </c>
      <c r="E215" s="255" t="s">
        <v>1</v>
      </c>
      <c r="F215" s="256" t="s">
        <v>215</v>
      </c>
      <c r="G215" s="254"/>
      <c r="H215" s="257">
        <v>110</v>
      </c>
      <c r="I215" s="258"/>
      <c r="J215" s="254"/>
      <c r="K215" s="254"/>
      <c r="L215" s="259"/>
      <c r="M215" s="260"/>
      <c r="N215" s="261"/>
      <c r="O215" s="261"/>
      <c r="P215" s="261"/>
      <c r="Q215" s="261"/>
      <c r="R215" s="261"/>
      <c r="S215" s="261"/>
      <c r="T215" s="26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3" t="s">
        <v>212</v>
      </c>
      <c r="AU215" s="263" t="s">
        <v>90</v>
      </c>
      <c r="AV215" s="14" t="s">
        <v>130</v>
      </c>
      <c r="AW215" s="14" t="s">
        <v>36</v>
      </c>
      <c r="AX215" s="14" t="s">
        <v>88</v>
      </c>
      <c r="AY215" s="263" t="s">
        <v>125</v>
      </c>
    </row>
    <row r="216" s="2" customFormat="1" ht="16.5" customHeight="1">
      <c r="A216" s="37"/>
      <c r="B216" s="38"/>
      <c r="C216" s="210" t="s">
        <v>166</v>
      </c>
      <c r="D216" s="210" t="s">
        <v>126</v>
      </c>
      <c r="E216" s="211" t="s">
        <v>340</v>
      </c>
      <c r="F216" s="212" t="s">
        <v>341</v>
      </c>
      <c r="G216" s="213" t="s">
        <v>239</v>
      </c>
      <c r="H216" s="214">
        <v>55</v>
      </c>
      <c r="I216" s="215"/>
      <c r="J216" s="216">
        <f>ROUND(I216*H216,2)</f>
        <v>0</v>
      </c>
      <c r="K216" s="217"/>
      <c r="L216" s="43"/>
      <c r="M216" s="218" t="s">
        <v>1</v>
      </c>
      <c r="N216" s="219" t="s">
        <v>45</v>
      </c>
      <c r="O216" s="90"/>
      <c r="P216" s="220">
        <f>O216*H216</f>
        <v>0</v>
      </c>
      <c r="Q216" s="220">
        <v>0</v>
      </c>
      <c r="R216" s="220">
        <f>Q216*H216</f>
        <v>0</v>
      </c>
      <c r="S216" s="220">
        <v>0</v>
      </c>
      <c r="T216" s="221">
        <f>S216*H216</f>
        <v>0</v>
      </c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R216" s="222" t="s">
        <v>130</v>
      </c>
      <c r="AT216" s="222" t="s">
        <v>126</v>
      </c>
      <c r="AU216" s="222" t="s">
        <v>90</v>
      </c>
      <c r="AY216" s="16" t="s">
        <v>125</v>
      </c>
      <c r="BE216" s="223">
        <f>IF(N216="základní",J216,0)</f>
        <v>0</v>
      </c>
      <c r="BF216" s="223">
        <f>IF(N216="snížená",J216,0)</f>
        <v>0</v>
      </c>
      <c r="BG216" s="223">
        <f>IF(N216="zákl. přenesená",J216,0)</f>
        <v>0</v>
      </c>
      <c r="BH216" s="223">
        <f>IF(N216="sníž. přenesená",J216,0)</f>
        <v>0</v>
      </c>
      <c r="BI216" s="223">
        <f>IF(N216="nulová",J216,0)</f>
        <v>0</v>
      </c>
      <c r="BJ216" s="16" t="s">
        <v>88</v>
      </c>
      <c r="BK216" s="223">
        <f>ROUND(I216*H216,2)</f>
        <v>0</v>
      </c>
      <c r="BL216" s="16" t="s">
        <v>130</v>
      </c>
      <c r="BM216" s="222" t="s">
        <v>342</v>
      </c>
    </row>
    <row r="217" s="2" customFormat="1">
      <c r="A217" s="37"/>
      <c r="B217" s="38"/>
      <c r="C217" s="39"/>
      <c r="D217" s="224" t="s">
        <v>131</v>
      </c>
      <c r="E217" s="39"/>
      <c r="F217" s="225" t="s">
        <v>343</v>
      </c>
      <c r="G217" s="39"/>
      <c r="H217" s="39"/>
      <c r="I217" s="226"/>
      <c r="J217" s="39"/>
      <c r="K217" s="39"/>
      <c r="L217" s="43"/>
      <c r="M217" s="227"/>
      <c r="N217" s="228"/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6" t="s">
        <v>131</v>
      </c>
      <c r="AU217" s="16" t="s">
        <v>90</v>
      </c>
    </row>
    <row r="218" s="13" customFormat="1">
      <c r="A218" s="13"/>
      <c r="B218" s="242"/>
      <c r="C218" s="243"/>
      <c r="D218" s="224" t="s">
        <v>212</v>
      </c>
      <c r="E218" s="244" t="s">
        <v>1</v>
      </c>
      <c r="F218" s="245" t="s">
        <v>322</v>
      </c>
      <c r="G218" s="243"/>
      <c r="H218" s="246">
        <v>55</v>
      </c>
      <c r="I218" s="247"/>
      <c r="J218" s="243"/>
      <c r="K218" s="243"/>
      <c r="L218" s="248"/>
      <c r="M218" s="249"/>
      <c r="N218" s="250"/>
      <c r="O218" s="250"/>
      <c r="P218" s="250"/>
      <c r="Q218" s="250"/>
      <c r="R218" s="250"/>
      <c r="S218" s="250"/>
      <c r="T218" s="25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2" t="s">
        <v>212</v>
      </c>
      <c r="AU218" s="252" t="s">
        <v>90</v>
      </c>
      <c r="AV218" s="13" t="s">
        <v>90</v>
      </c>
      <c r="AW218" s="13" t="s">
        <v>36</v>
      </c>
      <c r="AX218" s="13" t="s">
        <v>80</v>
      </c>
      <c r="AY218" s="252" t="s">
        <v>125</v>
      </c>
    </row>
    <row r="219" s="14" customFormat="1">
      <c r="A219" s="14"/>
      <c r="B219" s="253"/>
      <c r="C219" s="254"/>
      <c r="D219" s="224" t="s">
        <v>212</v>
      </c>
      <c r="E219" s="255" t="s">
        <v>1</v>
      </c>
      <c r="F219" s="256" t="s">
        <v>215</v>
      </c>
      <c r="G219" s="254"/>
      <c r="H219" s="257">
        <v>55</v>
      </c>
      <c r="I219" s="258"/>
      <c r="J219" s="254"/>
      <c r="K219" s="254"/>
      <c r="L219" s="259"/>
      <c r="M219" s="260"/>
      <c r="N219" s="261"/>
      <c r="O219" s="261"/>
      <c r="P219" s="261"/>
      <c r="Q219" s="261"/>
      <c r="R219" s="261"/>
      <c r="S219" s="261"/>
      <c r="T219" s="26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3" t="s">
        <v>212</v>
      </c>
      <c r="AU219" s="263" t="s">
        <v>90</v>
      </c>
      <c r="AV219" s="14" t="s">
        <v>130</v>
      </c>
      <c r="AW219" s="14" t="s">
        <v>36</v>
      </c>
      <c r="AX219" s="14" t="s">
        <v>88</v>
      </c>
      <c r="AY219" s="263" t="s">
        <v>125</v>
      </c>
    </row>
    <row r="220" s="2" customFormat="1" ht="16.5" customHeight="1">
      <c r="A220" s="37"/>
      <c r="B220" s="38"/>
      <c r="C220" s="210" t="s">
        <v>344</v>
      </c>
      <c r="D220" s="210" t="s">
        <v>126</v>
      </c>
      <c r="E220" s="211" t="s">
        <v>345</v>
      </c>
      <c r="F220" s="212" t="s">
        <v>346</v>
      </c>
      <c r="G220" s="213" t="s">
        <v>239</v>
      </c>
      <c r="H220" s="214">
        <v>55</v>
      </c>
      <c r="I220" s="215"/>
      <c r="J220" s="216">
        <f>ROUND(I220*H220,2)</f>
        <v>0</v>
      </c>
      <c r="K220" s="217"/>
      <c r="L220" s="43"/>
      <c r="M220" s="218" t="s">
        <v>1</v>
      </c>
      <c r="N220" s="219" t="s">
        <v>45</v>
      </c>
      <c r="O220" s="90"/>
      <c r="P220" s="220">
        <f>O220*H220</f>
        <v>0</v>
      </c>
      <c r="Q220" s="220">
        <v>0</v>
      </c>
      <c r="R220" s="220">
        <f>Q220*H220</f>
        <v>0</v>
      </c>
      <c r="S220" s="220">
        <v>0</v>
      </c>
      <c r="T220" s="221">
        <f>S220*H220</f>
        <v>0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222" t="s">
        <v>130</v>
      </c>
      <c r="AT220" s="222" t="s">
        <v>126</v>
      </c>
      <c r="AU220" s="222" t="s">
        <v>90</v>
      </c>
      <c r="AY220" s="16" t="s">
        <v>125</v>
      </c>
      <c r="BE220" s="223">
        <f>IF(N220="základní",J220,0)</f>
        <v>0</v>
      </c>
      <c r="BF220" s="223">
        <f>IF(N220="snížená",J220,0)</f>
        <v>0</v>
      </c>
      <c r="BG220" s="223">
        <f>IF(N220="zákl. přenesená",J220,0)</f>
        <v>0</v>
      </c>
      <c r="BH220" s="223">
        <f>IF(N220="sníž. přenesená",J220,0)</f>
        <v>0</v>
      </c>
      <c r="BI220" s="223">
        <f>IF(N220="nulová",J220,0)</f>
        <v>0</v>
      </c>
      <c r="BJ220" s="16" t="s">
        <v>88</v>
      </c>
      <c r="BK220" s="223">
        <f>ROUND(I220*H220,2)</f>
        <v>0</v>
      </c>
      <c r="BL220" s="16" t="s">
        <v>130</v>
      </c>
      <c r="BM220" s="222" t="s">
        <v>347</v>
      </c>
    </row>
    <row r="221" s="2" customFormat="1">
      <c r="A221" s="37"/>
      <c r="B221" s="38"/>
      <c r="C221" s="39"/>
      <c r="D221" s="224" t="s">
        <v>131</v>
      </c>
      <c r="E221" s="39"/>
      <c r="F221" s="225" t="s">
        <v>348</v>
      </c>
      <c r="G221" s="39"/>
      <c r="H221" s="39"/>
      <c r="I221" s="226"/>
      <c r="J221" s="39"/>
      <c r="K221" s="39"/>
      <c r="L221" s="43"/>
      <c r="M221" s="227"/>
      <c r="N221" s="228"/>
      <c r="O221" s="90"/>
      <c r="P221" s="90"/>
      <c r="Q221" s="90"/>
      <c r="R221" s="90"/>
      <c r="S221" s="90"/>
      <c r="T221" s="91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6" t="s">
        <v>131</v>
      </c>
      <c r="AU221" s="16" t="s">
        <v>90</v>
      </c>
    </row>
    <row r="222" s="13" customFormat="1">
      <c r="A222" s="13"/>
      <c r="B222" s="242"/>
      <c r="C222" s="243"/>
      <c r="D222" s="224" t="s">
        <v>212</v>
      </c>
      <c r="E222" s="244" t="s">
        <v>1</v>
      </c>
      <c r="F222" s="245" t="s">
        <v>322</v>
      </c>
      <c r="G222" s="243"/>
      <c r="H222" s="246">
        <v>55</v>
      </c>
      <c r="I222" s="247"/>
      <c r="J222" s="243"/>
      <c r="K222" s="243"/>
      <c r="L222" s="248"/>
      <c r="M222" s="249"/>
      <c r="N222" s="250"/>
      <c r="O222" s="250"/>
      <c r="P222" s="250"/>
      <c r="Q222" s="250"/>
      <c r="R222" s="250"/>
      <c r="S222" s="250"/>
      <c r="T222" s="251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2" t="s">
        <v>212</v>
      </c>
      <c r="AU222" s="252" t="s">
        <v>90</v>
      </c>
      <c r="AV222" s="13" t="s">
        <v>90</v>
      </c>
      <c r="AW222" s="13" t="s">
        <v>36</v>
      </c>
      <c r="AX222" s="13" t="s">
        <v>80</v>
      </c>
      <c r="AY222" s="252" t="s">
        <v>125</v>
      </c>
    </row>
    <row r="223" s="14" customFormat="1">
      <c r="A223" s="14"/>
      <c r="B223" s="253"/>
      <c r="C223" s="254"/>
      <c r="D223" s="224" t="s">
        <v>212</v>
      </c>
      <c r="E223" s="255" t="s">
        <v>1</v>
      </c>
      <c r="F223" s="256" t="s">
        <v>215</v>
      </c>
      <c r="G223" s="254"/>
      <c r="H223" s="257">
        <v>55</v>
      </c>
      <c r="I223" s="258"/>
      <c r="J223" s="254"/>
      <c r="K223" s="254"/>
      <c r="L223" s="259"/>
      <c r="M223" s="260"/>
      <c r="N223" s="261"/>
      <c r="O223" s="261"/>
      <c r="P223" s="261"/>
      <c r="Q223" s="261"/>
      <c r="R223" s="261"/>
      <c r="S223" s="261"/>
      <c r="T223" s="262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63" t="s">
        <v>212</v>
      </c>
      <c r="AU223" s="263" t="s">
        <v>90</v>
      </c>
      <c r="AV223" s="14" t="s">
        <v>130</v>
      </c>
      <c r="AW223" s="14" t="s">
        <v>36</v>
      </c>
      <c r="AX223" s="14" t="s">
        <v>88</v>
      </c>
      <c r="AY223" s="263" t="s">
        <v>125</v>
      </c>
    </row>
    <row r="224" s="2" customFormat="1" ht="16.5" customHeight="1">
      <c r="A224" s="37"/>
      <c r="B224" s="38"/>
      <c r="C224" s="210" t="s">
        <v>170</v>
      </c>
      <c r="D224" s="210" t="s">
        <v>126</v>
      </c>
      <c r="E224" s="211" t="s">
        <v>349</v>
      </c>
      <c r="F224" s="212" t="s">
        <v>350</v>
      </c>
      <c r="G224" s="213" t="s">
        <v>239</v>
      </c>
      <c r="H224" s="214">
        <v>55</v>
      </c>
      <c r="I224" s="215"/>
      <c r="J224" s="216">
        <f>ROUND(I224*H224,2)</f>
        <v>0</v>
      </c>
      <c r="K224" s="217"/>
      <c r="L224" s="43"/>
      <c r="M224" s="218" t="s">
        <v>1</v>
      </c>
      <c r="N224" s="219" t="s">
        <v>45</v>
      </c>
      <c r="O224" s="90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2" t="s">
        <v>130</v>
      </c>
      <c r="AT224" s="222" t="s">
        <v>126</v>
      </c>
      <c r="AU224" s="222" t="s">
        <v>90</v>
      </c>
      <c r="AY224" s="16" t="s">
        <v>125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6" t="s">
        <v>88</v>
      </c>
      <c r="BK224" s="223">
        <f>ROUND(I224*H224,2)</f>
        <v>0</v>
      </c>
      <c r="BL224" s="16" t="s">
        <v>130</v>
      </c>
      <c r="BM224" s="222" t="s">
        <v>351</v>
      </c>
    </row>
    <row r="225" s="2" customFormat="1">
      <c r="A225" s="37"/>
      <c r="B225" s="38"/>
      <c r="C225" s="39"/>
      <c r="D225" s="224" t="s">
        <v>131</v>
      </c>
      <c r="E225" s="39"/>
      <c r="F225" s="225" t="s">
        <v>350</v>
      </c>
      <c r="G225" s="39"/>
      <c r="H225" s="39"/>
      <c r="I225" s="226"/>
      <c r="J225" s="39"/>
      <c r="K225" s="39"/>
      <c r="L225" s="43"/>
      <c r="M225" s="227"/>
      <c r="N225" s="228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131</v>
      </c>
      <c r="AU225" s="16" t="s">
        <v>90</v>
      </c>
    </row>
    <row r="226" s="2" customFormat="1">
      <c r="A226" s="37"/>
      <c r="B226" s="38"/>
      <c r="C226" s="39"/>
      <c r="D226" s="224" t="s">
        <v>132</v>
      </c>
      <c r="E226" s="39"/>
      <c r="F226" s="229" t="s">
        <v>352</v>
      </c>
      <c r="G226" s="39"/>
      <c r="H226" s="39"/>
      <c r="I226" s="226"/>
      <c r="J226" s="39"/>
      <c r="K226" s="39"/>
      <c r="L226" s="43"/>
      <c r="M226" s="227"/>
      <c r="N226" s="228"/>
      <c r="O226" s="90"/>
      <c r="P226" s="90"/>
      <c r="Q226" s="90"/>
      <c r="R226" s="90"/>
      <c r="S226" s="90"/>
      <c r="T226" s="91"/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T226" s="16" t="s">
        <v>132</v>
      </c>
      <c r="AU226" s="16" t="s">
        <v>90</v>
      </c>
    </row>
    <row r="227" s="13" customFormat="1">
      <c r="A227" s="13"/>
      <c r="B227" s="242"/>
      <c r="C227" s="243"/>
      <c r="D227" s="224" t="s">
        <v>212</v>
      </c>
      <c r="E227" s="244" t="s">
        <v>1</v>
      </c>
      <c r="F227" s="245" t="s">
        <v>322</v>
      </c>
      <c r="G227" s="243"/>
      <c r="H227" s="246">
        <v>55</v>
      </c>
      <c r="I227" s="247"/>
      <c r="J227" s="243"/>
      <c r="K227" s="243"/>
      <c r="L227" s="248"/>
      <c r="M227" s="249"/>
      <c r="N227" s="250"/>
      <c r="O227" s="250"/>
      <c r="P227" s="250"/>
      <c r="Q227" s="250"/>
      <c r="R227" s="250"/>
      <c r="S227" s="250"/>
      <c r="T227" s="25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2" t="s">
        <v>212</v>
      </c>
      <c r="AU227" s="252" t="s">
        <v>90</v>
      </c>
      <c r="AV227" s="13" t="s">
        <v>90</v>
      </c>
      <c r="AW227" s="13" t="s">
        <v>36</v>
      </c>
      <c r="AX227" s="13" t="s">
        <v>80</v>
      </c>
      <c r="AY227" s="252" t="s">
        <v>125</v>
      </c>
    </row>
    <row r="228" s="14" customFormat="1">
      <c r="A228" s="14"/>
      <c r="B228" s="253"/>
      <c r="C228" s="254"/>
      <c r="D228" s="224" t="s">
        <v>212</v>
      </c>
      <c r="E228" s="255" t="s">
        <v>1</v>
      </c>
      <c r="F228" s="256" t="s">
        <v>215</v>
      </c>
      <c r="G228" s="254"/>
      <c r="H228" s="257">
        <v>55</v>
      </c>
      <c r="I228" s="258"/>
      <c r="J228" s="254"/>
      <c r="K228" s="254"/>
      <c r="L228" s="259"/>
      <c r="M228" s="260"/>
      <c r="N228" s="261"/>
      <c r="O228" s="261"/>
      <c r="P228" s="261"/>
      <c r="Q228" s="261"/>
      <c r="R228" s="261"/>
      <c r="S228" s="261"/>
      <c r="T228" s="26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3" t="s">
        <v>212</v>
      </c>
      <c r="AU228" s="263" t="s">
        <v>90</v>
      </c>
      <c r="AV228" s="14" t="s">
        <v>130</v>
      </c>
      <c r="AW228" s="14" t="s">
        <v>36</v>
      </c>
      <c r="AX228" s="14" t="s">
        <v>88</v>
      </c>
      <c r="AY228" s="263" t="s">
        <v>125</v>
      </c>
    </row>
    <row r="229" s="11" customFormat="1" ht="22.8" customHeight="1">
      <c r="A229" s="11"/>
      <c r="B229" s="196"/>
      <c r="C229" s="197"/>
      <c r="D229" s="198" t="s">
        <v>79</v>
      </c>
      <c r="E229" s="240" t="s">
        <v>353</v>
      </c>
      <c r="F229" s="240" t="s">
        <v>354</v>
      </c>
      <c r="G229" s="197"/>
      <c r="H229" s="197"/>
      <c r="I229" s="200"/>
      <c r="J229" s="241">
        <f>BK229</f>
        <v>0</v>
      </c>
      <c r="K229" s="197"/>
      <c r="L229" s="202"/>
      <c r="M229" s="203"/>
      <c r="N229" s="204"/>
      <c r="O229" s="204"/>
      <c r="P229" s="205">
        <f>SUM(P230:P237)</f>
        <v>0</v>
      </c>
      <c r="Q229" s="204"/>
      <c r="R229" s="205">
        <f>SUM(R230:R237)</f>
        <v>0</v>
      </c>
      <c r="S229" s="204"/>
      <c r="T229" s="206">
        <f>SUM(T230:T237)</f>
        <v>0</v>
      </c>
      <c r="U229" s="11"/>
      <c r="V229" s="11"/>
      <c r="W229" s="11"/>
      <c r="X229" s="11"/>
      <c r="Y229" s="11"/>
      <c r="Z229" s="11"/>
      <c r="AA229" s="11"/>
      <c r="AB229" s="11"/>
      <c r="AC229" s="11"/>
      <c r="AD229" s="11"/>
      <c r="AE229" s="11"/>
      <c r="AR229" s="207" t="s">
        <v>88</v>
      </c>
      <c r="AT229" s="208" t="s">
        <v>79</v>
      </c>
      <c r="AU229" s="208" t="s">
        <v>88</v>
      </c>
      <c r="AY229" s="207" t="s">
        <v>125</v>
      </c>
      <c r="BK229" s="209">
        <f>SUM(BK230:BK237)</f>
        <v>0</v>
      </c>
    </row>
    <row r="230" s="2" customFormat="1" ht="21.75" customHeight="1">
      <c r="A230" s="37"/>
      <c r="B230" s="38"/>
      <c r="C230" s="210" t="s">
        <v>7</v>
      </c>
      <c r="D230" s="210" t="s">
        <v>126</v>
      </c>
      <c r="E230" s="211" t="s">
        <v>355</v>
      </c>
      <c r="F230" s="212" t="s">
        <v>356</v>
      </c>
      <c r="G230" s="213" t="s">
        <v>299</v>
      </c>
      <c r="H230" s="214">
        <v>0.77000000000000002</v>
      </c>
      <c r="I230" s="215"/>
      <c r="J230" s="216">
        <f>ROUND(I230*H230,2)</f>
        <v>0</v>
      </c>
      <c r="K230" s="217"/>
      <c r="L230" s="43"/>
      <c r="M230" s="218" t="s">
        <v>1</v>
      </c>
      <c r="N230" s="219" t="s">
        <v>45</v>
      </c>
      <c r="O230" s="90"/>
      <c r="P230" s="220">
        <f>O230*H230</f>
        <v>0</v>
      </c>
      <c r="Q230" s="220">
        <v>0</v>
      </c>
      <c r="R230" s="220">
        <f>Q230*H230</f>
        <v>0</v>
      </c>
      <c r="S230" s="220">
        <v>0</v>
      </c>
      <c r="T230" s="221">
        <f>S230*H230</f>
        <v>0</v>
      </c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R230" s="222" t="s">
        <v>130</v>
      </c>
      <c r="AT230" s="222" t="s">
        <v>126</v>
      </c>
      <c r="AU230" s="222" t="s">
        <v>90</v>
      </c>
      <c r="AY230" s="16" t="s">
        <v>125</v>
      </c>
      <c r="BE230" s="223">
        <f>IF(N230="základní",J230,0)</f>
        <v>0</v>
      </c>
      <c r="BF230" s="223">
        <f>IF(N230="snížená",J230,0)</f>
        <v>0</v>
      </c>
      <c r="BG230" s="223">
        <f>IF(N230="zákl. přenesená",J230,0)</f>
        <v>0</v>
      </c>
      <c r="BH230" s="223">
        <f>IF(N230="sníž. přenesená",J230,0)</f>
        <v>0</v>
      </c>
      <c r="BI230" s="223">
        <f>IF(N230="nulová",J230,0)</f>
        <v>0</v>
      </c>
      <c r="BJ230" s="16" t="s">
        <v>88</v>
      </c>
      <c r="BK230" s="223">
        <f>ROUND(I230*H230,2)</f>
        <v>0</v>
      </c>
      <c r="BL230" s="16" t="s">
        <v>130</v>
      </c>
      <c r="BM230" s="222" t="s">
        <v>357</v>
      </c>
    </row>
    <row r="231" s="2" customFormat="1">
      <c r="A231" s="37"/>
      <c r="B231" s="38"/>
      <c r="C231" s="39"/>
      <c r="D231" s="224" t="s">
        <v>131</v>
      </c>
      <c r="E231" s="39"/>
      <c r="F231" s="225" t="s">
        <v>358</v>
      </c>
      <c r="G231" s="39"/>
      <c r="H231" s="39"/>
      <c r="I231" s="226"/>
      <c r="J231" s="39"/>
      <c r="K231" s="39"/>
      <c r="L231" s="43"/>
      <c r="M231" s="227"/>
      <c r="N231" s="228"/>
      <c r="O231" s="90"/>
      <c r="P231" s="90"/>
      <c r="Q231" s="90"/>
      <c r="R231" s="90"/>
      <c r="S231" s="90"/>
      <c r="T231" s="91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131</v>
      </c>
      <c r="AU231" s="16" t="s">
        <v>90</v>
      </c>
    </row>
    <row r="232" s="2" customFormat="1" ht="16.5" customHeight="1">
      <c r="A232" s="37"/>
      <c r="B232" s="38"/>
      <c r="C232" s="210" t="s">
        <v>175</v>
      </c>
      <c r="D232" s="210" t="s">
        <v>126</v>
      </c>
      <c r="E232" s="211" t="s">
        <v>359</v>
      </c>
      <c r="F232" s="212" t="s">
        <v>360</v>
      </c>
      <c r="G232" s="213" t="s">
        <v>299</v>
      </c>
      <c r="H232" s="214">
        <v>14.630000000000001</v>
      </c>
      <c r="I232" s="215"/>
      <c r="J232" s="216">
        <f>ROUND(I232*H232,2)</f>
        <v>0</v>
      </c>
      <c r="K232" s="217"/>
      <c r="L232" s="43"/>
      <c r="M232" s="218" t="s">
        <v>1</v>
      </c>
      <c r="N232" s="219" t="s">
        <v>45</v>
      </c>
      <c r="O232" s="90"/>
      <c r="P232" s="220">
        <f>O232*H232</f>
        <v>0</v>
      </c>
      <c r="Q232" s="220">
        <v>0</v>
      </c>
      <c r="R232" s="220">
        <f>Q232*H232</f>
        <v>0</v>
      </c>
      <c r="S232" s="220">
        <v>0</v>
      </c>
      <c r="T232" s="221">
        <f>S232*H232</f>
        <v>0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222" t="s">
        <v>130</v>
      </c>
      <c r="AT232" s="222" t="s">
        <v>126</v>
      </c>
      <c r="AU232" s="222" t="s">
        <v>90</v>
      </c>
      <c r="AY232" s="16" t="s">
        <v>125</v>
      </c>
      <c r="BE232" s="223">
        <f>IF(N232="základní",J232,0)</f>
        <v>0</v>
      </c>
      <c r="BF232" s="223">
        <f>IF(N232="snížená",J232,0)</f>
        <v>0</v>
      </c>
      <c r="BG232" s="223">
        <f>IF(N232="zákl. přenesená",J232,0)</f>
        <v>0</v>
      </c>
      <c r="BH232" s="223">
        <f>IF(N232="sníž. přenesená",J232,0)</f>
        <v>0</v>
      </c>
      <c r="BI232" s="223">
        <f>IF(N232="nulová",J232,0)</f>
        <v>0</v>
      </c>
      <c r="BJ232" s="16" t="s">
        <v>88</v>
      </c>
      <c r="BK232" s="223">
        <f>ROUND(I232*H232,2)</f>
        <v>0</v>
      </c>
      <c r="BL232" s="16" t="s">
        <v>130</v>
      </c>
      <c r="BM232" s="222" t="s">
        <v>361</v>
      </c>
    </row>
    <row r="233" s="2" customFormat="1">
      <c r="A233" s="37"/>
      <c r="B233" s="38"/>
      <c r="C233" s="39"/>
      <c r="D233" s="224" t="s">
        <v>131</v>
      </c>
      <c r="E233" s="39"/>
      <c r="F233" s="225" t="s">
        <v>362</v>
      </c>
      <c r="G233" s="39"/>
      <c r="H233" s="39"/>
      <c r="I233" s="226"/>
      <c r="J233" s="39"/>
      <c r="K233" s="39"/>
      <c r="L233" s="43"/>
      <c r="M233" s="227"/>
      <c r="N233" s="228"/>
      <c r="O233" s="90"/>
      <c r="P233" s="90"/>
      <c r="Q233" s="90"/>
      <c r="R233" s="90"/>
      <c r="S233" s="90"/>
      <c r="T233" s="91"/>
      <c r="U233" s="37"/>
      <c r="V233" s="37"/>
      <c r="W233" s="37"/>
      <c r="X233" s="37"/>
      <c r="Y233" s="37"/>
      <c r="Z233" s="37"/>
      <c r="AA233" s="37"/>
      <c r="AB233" s="37"/>
      <c r="AC233" s="37"/>
      <c r="AD233" s="37"/>
      <c r="AE233" s="37"/>
      <c r="AT233" s="16" t="s">
        <v>131</v>
      </c>
      <c r="AU233" s="16" t="s">
        <v>90</v>
      </c>
    </row>
    <row r="234" s="13" customFormat="1">
      <c r="A234" s="13"/>
      <c r="B234" s="242"/>
      <c r="C234" s="243"/>
      <c r="D234" s="224" t="s">
        <v>212</v>
      </c>
      <c r="E234" s="244" t="s">
        <v>1</v>
      </c>
      <c r="F234" s="245" t="s">
        <v>363</v>
      </c>
      <c r="G234" s="243"/>
      <c r="H234" s="246">
        <v>14.630000000000001</v>
      </c>
      <c r="I234" s="247"/>
      <c r="J234" s="243"/>
      <c r="K234" s="243"/>
      <c r="L234" s="248"/>
      <c r="M234" s="249"/>
      <c r="N234" s="250"/>
      <c r="O234" s="250"/>
      <c r="P234" s="250"/>
      <c r="Q234" s="250"/>
      <c r="R234" s="250"/>
      <c r="S234" s="250"/>
      <c r="T234" s="25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52" t="s">
        <v>212</v>
      </c>
      <c r="AU234" s="252" t="s">
        <v>90</v>
      </c>
      <c r="AV234" s="13" t="s">
        <v>90</v>
      </c>
      <c r="AW234" s="13" t="s">
        <v>36</v>
      </c>
      <c r="AX234" s="13" t="s">
        <v>80</v>
      </c>
      <c r="AY234" s="252" t="s">
        <v>125</v>
      </c>
    </row>
    <row r="235" s="14" customFormat="1">
      <c r="A235" s="14"/>
      <c r="B235" s="253"/>
      <c r="C235" s="254"/>
      <c r="D235" s="224" t="s">
        <v>212</v>
      </c>
      <c r="E235" s="255" t="s">
        <v>1</v>
      </c>
      <c r="F235" s="256" t="s">
        <v>215</v>
      </c>
      <c r="G235" s="254"/>
      <c r="H235" s="257">
        <v>14.630000000000001</v>
      </c>
      <c r="I235" s="258"/>
      <c r="J235" s="254"/>
      <c r="K235" s="254"/>
      <c r="L235" s="259"/>
      <c r="M235" s="260"/>
      <c r="N235" s="261"/>
      <c r="O235" s="261"/>
      <c r="P235" s="261"/>
      <c r="Q235" s="261"/>
      <c r="R235" s="261"/>
      <c r="S235" s="261"/>
      <c r="T235" s="262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3" t="s">
        <v>212</v>
      </c>
      <c r="AU235" s="263" t="s">
        <v>90</v>
      </c>
      <c r="AV235" s="14" t="s">
        <v>130</v>
      </c>
      <c r="AW235" s="14" t="s">
        <v>36</v>
      </c>
      <c r="AX235" s="14" t="s">
        <v>88</v>
      </c>
      <c r="AY235" s="263" t="s">
        <v>125</v>
      </c>
    </row>
    <row r="236" s="2" customFormat="1" ht="21.75" customHeight="1">
      <c r="A236" s="37"/>
      <c r="B236" s="38"/>
      <c r="C236" s="210" t="s">
        <v>364</v>
      </c>
      <c r="D236" s="210" t="s">
        <v>126</v>
      </c>
      <c r="E236" s="211" t="s">
        <v>365</v>
      </c>
      <c r="F236" s="212" t="s">
        <v>366</v>
      </c>
      <c r="G236" s="213" t="s">
        <v>299</v>
      </c>
      <c r="H236" s="214">
        <v>0.77000000000000002</v>
      </c>
      <c r="I236" s="215"/>
      <c r="J236" s="216">
        <f>ROUND(I236*H236,2)</f>
        <v>0</v>
      </c>
      <c r="K236" s="217"/>
      <c r="L236" s="43"/>
      <c r="M236" s="218" t="s">
        <v>1</v>
      </c>
      <c r="N236" s="219" t="s">
        <v>45</v>
      </c>
      <c r="O236" s="90"/>
      <c r="P236" s="220">
        <f>O236*H236</f>
        <v>0</v>
      </c>
      <c r="Q236" s="220">
        <v>0</v>
      </c>
      <c r="R236" s="220">
        <f>Q236*H236</f>
        <v>0</v>
      </c>
      <c r="S236" s="220">
        <v>0</v>
      </c>
      <c r="T236" s="221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222" t="s">
        <v>130</v>
      </c>
      <c r="AT236" s="222" t="s">
        <v>126</v>
      </c>
      <c r="AU236" s="222" t="s">
        <v>90</v>
      </c>
      <c r="AY236" s="16" t="s">
        <v>125</v>
      </c>
      <c r="BE236" s="223">
        <f>IF(N236="základní",J236,0)</f>
        <v>0</v>
      </c>
      <c r="BF236" s="223">
        <f>IF(N236="snížená",J236,0)</f>
        <v>0</v>
      </c>
      <c r="BG236" s="223">
        <f>IF(N236="zákl. přenesená",J236,0)</f>
        <v>0</v>
      </c>
      <c r="BH236" s="223">
        <f>IF(N236="sníž. přenesená",J236,0)</f>
        <v>0</v>
      </c>
      <c r="BI236" s="223">
        <f>IF(N236="nulová",J236,0)</f>
        <v>0</v>
      </c>
      <c r="BJ236" s="16" t="s">
        <v>88</v>
      </c>
      <c r="BK236" s="223">
        <f>ROUND(I236*H236,2)</f>
        <v>0</v>
      </c>
      <c r="BL236" s="16" t="s">
        <v>130</v>
      </c>
      <c r="BM236" s="222" t="s">
        <v>367</v>
      </c>
    </row>
    <row r="237" s="2" customFormat="1">
      <c r="A237" s="37"/>
      <c r="B237" s="38"/>
      <c r="C237" s="39"/>
      <c r="D237" s="224" t="s">
        <v>131</v>
      </c>
      <c r="E237" s="39"/>
      <c r="F237" s="225" t="s">
        <v>368</v>
      </c>
      <c r="G237" s="39"/>
      <c r="H237" s="39"/>
      <c r="I237" s="226"/>
      <c r="J237" s="39"/>
      <c r="K237" s="39"/>
      <c r="L237" s="43"/>
      <c r="M237" s="227"/>
      <c r="N237" s="228"/>
      <c r="O237" s="90"/>
      <c r="P237" s="90"/>
      <c r="Q237" s="90"/>
      <c r="R237" s="90"/>
      <c r="S237" s="90"/>
      <c r="T237" s="91"/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T237" s="16" t="s">
        <v>131</v>
      </c>
      <c r="AU237" s="16" t="s">
        <v>90</v>
      </c>
    </row>
    <row r="238" s="11" customFormat="1" ht="22.8" customHeight="1">
      <c r="A238" s="11"/>
      <c r="B238" s="196"/>
      <c r="C238" s="197"/>
      <c r="D238" s="198" t="s">
        <v>79</v>
      </c>
      <c r="E238" s="240" t="s">
        <v>369</v>
      </c>
      <c r="F238" s="240" t="s">
        <v>370</v>
      </c>
      <c r="G238" s="197"/>
      <c r="H238" s="197"/>
      <c r="I238" s="200"/>
      <c r="J238" s="241">
        <f>BK238</f>
        <v>0</v>
      </c>
      <c r="K238" s="197"/>
      <c r="L238" s="202"/>
      <c r="M238" s="203"/>
      <c r="N238" s="204"/>
      <c r="O238" s="204"/>
      <c r="P238" s="205">
        <f>SUM(P239:P240)</f>
        <v>0</v>
      </c>
      <c r="Q238" s="204"/>
      <c r="R238" s="205">
        <f>SUM(R239:R240)</f>
        <v>0</v>
      </c>
      <c r="S238" s="204"/>
      <c r="T238" s="206">
        <f>SUM(T239:T240)</f>
        <v>0</v>
      </c>
      <c r="U238" s="11"/>
      <c r="V238" s="11"/>
      <c r="W238" s="11"/>
      <c r="X238" s="11"/>
      <c r="Y238" s="11"/>
      <c r="Z238" s="11"/>
      <c r="AA238" s="11"/>
      <c r="AB238" s="11"/>
      <c r="AC238" s="11"/>
      <c r="AD238" s="11"/>
      <c r="AE238" s="11"/>
      <c r="AR238" s="207" t="s">
        <v>88</v>
      </c>
      <c r="AT238" s="208" t="s">
        <v>79</v>
      </c>
      <c r="AU238" s="208" t="s">
        <v>88</v>
      </c>
      <c r="AY238" s="207" t="s">
        <v>125</v>
      </c>
      <c r="BK238" s="209">
        <f>SUM(BK239:BK240)</f>
        <v>0</v>
      </c>
    </row>
    <row r="239" s="2" customFormat="1" ht="16.5" customHeight="1">
      <c r="A239" s="37"/>
      <c r="B239" s="38"/>
      <c r="C239" s="210" t="s">
        <v>178</v>
      </c>
      <c r="D239" s="210" t="s">
        <v>126</v>
      </c>
      <c r="E239" s="211" t="s">
        <v>371</v>
      </c>
      <c r="F239" s="212" t="s">
        <v>372</v>
      </c>
      <c r="G239" s="213" t="s">
        <v>299</v>
      </c>
      <c r="H239" s="214">
        <v>154.548</v>
      </c>
      <c r="I239" s="215"/>
      <c r="J239" s="216">
        <f>ROUND(I239*H239,2)</f>
        <v>0</v>
      </c>
      <c r="K239" s="217"/>
      <c r="L239" s="43"/>
      <c r="M239" s="218" t="s">
        <v>1</v>
      </c>
      <c r="N239" s="219" t="s">
        <v>45</v>
      </c>
      <c r="O239" s="90"/>
      <c r="P239" s="220">
        <f>O239*H239</f>
        <v>0</v>
      </c>
      <c r="Q239" s="220">
        <v>0</v>
      </c>
      <c r="R239" s="220">
        <f>Q239*H239</f>
        <v>0</v>
      </c>
      <c r="S239" s="220">
        <v>0</v>
      </c>
      <c r="T239" s="221">
        <f>S239*H239</f>
        <v>0</v>
      </c>
      <c r="U239" s="37"/>
      <c r="V239" s="37"/>
      <c r="W239" s="37"/>
      <c r="X239" s="37"/>
      <c r="Y239" s="37"/>
      <c r="Z239" s="37"/>
      <c r="AA239" s="37"/>
      <c r="AB239" s="37"/>
      <c r="AC239" s="37"/>
      <c r="AD239" s="37"/>
      <c r="AE239" s="37"/>
      <c r="AR239" s="222" t="s">
        <v>130</v>
      </c>
      <c r="AT239" s="222" t="s">
        <v>126</v>
      </c>
      <c r="AU239" s="222" t="s">
        <v>90</v>
      </c>
      <c r="AY239" s="16" t="s">
        <v>125</v>
      </c>
      <c r="BE239" s="223">
        <f>IF(N239="základní",J239,0)</f>
        <v>0</v>
      </c>
      <c r="BF239" s="223">
        <f>IF(N239="snížená",J239,0)</f>
        <v>0</v>
      </c>
      <c r="BG239" s="223">
        <f>IF(N239="zákl. přenesená",J239,0)</f>
        <v>0</v>
      </c>
      <c r="BH239" s="223">
        <f>IF(N239="sníž. přenesená",J239,0)</f>
        <v>0</v>
      </c>
      <c r="BI239" s="223">
        <f>IF(N239="nulová",J239,0)</f>
        <v>0</v>
      </c>
      <c r="BJ239" s="16" t="s">
        <v>88</v>
      </c>
      <c r="BK239" s="223">
        <f>ROUND(I239*H239,2)</f>
        <v>0</v>
      </c>
      <c r="BL239" s="16" t="s">
        <v>130</v>
      </c>
      <c r="BM239" s="222" t="s">
        <v>373</v>
      </c>
    </row>
    <row r="240" s="2" customFormat="1">
      <c r="A240" s="37"/>
      <c r="B240" s="38"/>
      <c r="C240" s="39"/>
      <c r="D240" s="224" t="s">
        <v>131</v>
      </c>
      <c r="E240" s="39"/>
      <c r="F240" s="225" t="s">
        <v>374</v>
      </c>
      <c r="G240" s="39"/>
      <c r="H240" s="39"/>
      <c r="I240" s="226"/>
      <c r="J240" s="39"/>
      <c r="K240" s="39"/>
      <c r="L240" s="43"/>
      <c r="M240" s="227"/>
      <c r="N240" s="228"/>
      <c r="O240" s="90"/>
      <c r="P240" s="90"/>
      <c r="Q240" s="90"/>
      <c r="R240" s="90"/>
      <c r="S240" s="90"/>
      <c r="T240" s="91"/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T240" s="16" t="s">
        <v>131</v>
      </c>
      <c r="AU240" s="16" t="s">
        <v>90</v>
      </c>
    </row>
    <row r="241" s="11" customFormat="1" ht="22.8" customHeight="1">
      <c r="A241" s="11"/>
      <c r="B241" s="196"/>
      <c r="C241" s="197"/>
      <c r="D241" s="198" t="s">
        <v>79</v>
      </c>
      <c r="E241" s="240" t="s">
        <v>122</v>
      </c>
      <c r="F241" s="240" t="s">
        <v>123</v>
      </c>
      <c r="G241" s="197"/>
      <c r="H241" s="197"/>
      <c r="I241" s="200"/>
      <c r="J241" s="241">
        <f>BK241</f>
        <v>0</v>
      </c>
      <c r="K241" s="197"/>
      <c r="L241" s="202"/>
      <c r="M241" s="203"/>
      <c r="N241" s="204"/>
      <c r="O241" s="204"/>
      <c r="P241" s="205">
        <f>SUM(P242:P244)</f>
        <v>0</v>
      </c>
      <c r="Q241" s="204"/>
      <c r="R241" s="205">
        <f>SUM(R242:R244)</f>
        <v>0</v>
      </c>
      <c r="S241" s="204"/>
      <c r="T241" s="206">
        <f>SUM(T242:T244)</f>
        <v>0</v>
      </c>
      <c r="U241" s="11"/>
      <c r="V241" s="11"/>
      <c r="W241" s="11"/>
      <c r="X241" s="11"/>
      <c r="Y241" s="11"/>
      <c r="Z241" s="11"/>
      <c r="AA241" s="11"/>
      <c r="AB241" s="11"/>
      <c r="AC241" s="11"/>
      <c r="AD241" s="11"/>
      <c r="AE241" s="11"/>
      <c r="AR241" s="207" t="s">
        <v>124</v>
      </c>
      <c r="AT241" s="208" t="s">
        <v>79</v>
      </c>
      <c r="AU241" s="208" t="s">
        <v>88</v>
      </c>
      <c r="AY241" s="207" t="s">
        <v>125</v>
      </c>
      <c r="BK241" s="209">
        <f>SUM(BK242:BK244)</f>
        <v>0</v>
      </c>
    </row>
    <row r="242" s="2" customFormat="1" ht="16.5" customHeight="1">
      <c r="A242" s="37"/>
      <c r="B242" s="38"/>
      <c r="C242" s="210" t="s">
        <v>375</v>
      </c>
      <c r="D242" s="210" t="s">
        <v>126</v>
      </c>
      <c r="E242" s="211" t="s">
        <v>252</v>
      </c>
      <c r="F242" s="212" t="s">
        <v>253</v>
      </c>
      <c r="G242" s="213" t="s">
        <v>129</v>
      </c>
      <c r="H242" s="214">
        <v>1</v>
      </c>
      <c r="I242" s="215"/>
      <c r="J242" s="216">
        <f>ROUND(I242*H242,2)</f>
        <v>0</v>
      </c>
      <c r="K242" s="217"/>
      <c r="L242" s="43"/>
      <c r="M242" s="218" t="s">
        <v>1</v>
      </c>
      <c r="N242" s="219" t="s">
        <v>45</v>
      </c>
      <c r="O242" s="90"/>
      <c r="P242" s="220">
        <f>O242*H242</f>
        <v>0</v>
      </c>
      <c r="Q242" s="220">
        <v>0</v>
      </c>
      <c r="R242" s="220">
        <f>Q242*H242</f>
        <v>0</v>
      </c>
      <c r="S242" s="220">
        <v>0</v>
      </c>
      <c r="T242" s="221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222" t="s">
        <v>130</v>
      </c>
      <c r="AT242" s="222" t="s">
        <v>126</v>
      </c>
      <c r="AU242" s="222" t="s">
        <v>90</v>
      </c>
      <c r="AY242" s="16" t="s">
        <v>125</v>
      </c>
      <c r="BE242" s="223">
        <f>IF(N242="základní",J242,0)</f>
        <v>0</v>
      </c>
      <c r="BF242" s="223">
        <f>IF(N242="snížená",J242,0)</f>
        <v>0</v>
      </c>
      <c r="BG242" s="223">
        <f>IF(N242="zákl. přenesená",J242,0)</f>
        <v>0</v>
      </c>
      <c r="BH242" s="223">
        <f>IF(N242="sníž. přenesená",J242,0)</f>
        <v>0</v>
      </c>
      <c r="BI242" s="223">
        <f>IF(N242="nulová",J242,0)</f>
        <v>0</v>
      </c>
      <c r="BJ242" s="16" t="s">
        <v>88</v>
      </c>
      <c r="BK242" s="223">
        <f>ROUND(I242*H242,2)</f>
        <v>0</v>
      </c>
      <c r="BL242" s="16" t="s">
        <v>130</v>
      </c>
      <c r="BM242" s="222" t="s">
        <v>376</v>
      </c>
    </row>
    <row r="243" s="2" customFormat="1">
      <c r="A243" s="37"/>
      <c r="B243" s="38"/>
      <c r="C243" s="39"/>
      <c r="D243" s="224" t="s">
        <v>131</v>
      </c>
      <c r="E243" s="39"/>
      <c r="F243" s="225" t="s">
        <v>254</v>
      </c>
      <c r="G243" s="39"/>
      <c r="H243" s="39"/>
      <c r="I243" s="226"/>
      <c r="J243" s="39"/>
      <c r="K243" s="39"/>
      <c r="L243" s="43"/>
      <c r="M243" s="227"/>
      <c r="N243" s="228"/>
      <c r="O243" s="90"/>
      <c r="P243" s="90"/>
      <c r="Q243" s="90"/>
      <c r="R243" s="90"/>
      <c r="S243" s="90"/>
      <c r="T243" s="91"/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T243" s="16" t="s">
        <v>131</v>
      </c>
      <c r="AU243" s="16" t="s">
        <v>90</v>
      </c>
    </row>
    <row r="244" s="2" customFormat="1">
      <c r="A244" s="37"/>
      <c r="B244" s="38"/>
      <c r="C244" s="39"/>
      <c r="D244" s="224" t="s">
        <v>132</v>
      </c>
      <c r="E244" s="39"/>
      <c r="F244" s="229" t="s">
        <v>377</v>
      </c>
      <c r="G244" s="39"/>
      <c r="H244" s="39"/>
      <c r="I244" s="226"/>
      <c r="J244" s="39"/>
      <c r="K244" s="39"/>
      <c r="L244" s="43"/>
      <c r="M244" s="230"/>
      <c r="N244" s="231"/>
      <c r="O244" s="232"/>
      <c r="P244" s="232"/>
      <c r="Q244" s="232"/>
      <c r="R244" s="232"/>
      <c r="S244" s="232"/>
      <c r="T244" s="233"/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T244" s="16" t="s">
        <v>132</v>
      </c>
      <c r="AU244" s="16" t="s">
        <v>90</v>
      </c>
    </row>
    <row r="245" s="2" customFormat="1" ht="6.96" customHeight="1">
      <c r="A245" s="37"/>
      <c r="B245" s="65"/>
      <c r="C245" s="66"/>
      <c r="D245" s="66"/>
      <c r="E245" s="66"/>
      <c r="F245" s="66"/>
      <c r="G245" s="66"/>
      <c r="H245" s="66"/>
      <c r="I245" s="66"/>
      <c r="J245" s="66"/>
      <c r="K245" s="66"/>
      <c r="L245" s="43"/>
      <c r="M245" s="37"/>
      <c r="O245" s="37"/>
      <c r="P245" s="37"/>
      <c r="Q245" s="37"/>
      <c r="R245" s="37"/>
      <c r="S245" s="37"/>
      <c r="T245" s="37"/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</row>
  </sheetData>
  <sheetProtection sheet="1" autoFilter="0" formatColumns="0" formatRows="0" objects="1" scenarios="1" spinCount="100000" saltValue="z7Kg8ZbL9aOCbI7jcSdPlJj/vFN3R6CQ0onNSe+4952JkmovPKdEoBQrvhlwTjKIEcdAFOX/tbybuoS+JNEYxw==" hashValue="9xrfUjhO9eJeUQJsHcsrPcaadKF9u6PYjY758zj+0nD/h4HruomJzFI0bFY/ODmpsbDC7Dqq/iAugd/klKautg==" algorithmName="SHA-512" password="CC35"/>
  <autoFilter ref="C122:K244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99</v>
      </c>
    </row>
    <row r="3" s="1" customFormat="1" ht="6.96" customHeight="1">
      <c r="B3" s="135"/>
      <c r="C3" s="136"/>
      <c r="D3" s="136"/>
      <c r="E3" s="136"/>
      <c r="F3" s="136"/>
      <c r="G3" s="136"/>
      <c r="H3" s="136"/>
      <c r="I3" s="136"/>
      <c r="J3" s="136"/>
      <c r="K3" s="136"/>
      <c r="L3" s="19"/>
      <c r="AT3" s="16" t="s">
        <v>90</v>
      </c>
    </row>
    <row r="4" s="1" customFormat="1" ht="24.96" customHeight="1">
      <c r="B4" s="19"/>
      <c r="D4" s="137" t="s">
        <v>100</v>
      </c>
      <c r="L4" s="19"/>
      <c r="M4" s="138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9" t="s">
        <v>16</v>
      </c>
      <c r="L6" s="19"/>
    </row>
    <row r="7" s="1" customFormat="1" ht="16.5" customHeight="1">
      <c r="B7" s="19"/>
      <c r="E7" s="140" t="str">
        <f>'Rekapitulace stavby'!K6</f>
        <v>Bystřička - Valašská Bystřice, Malá Bystřice, ř.km 7,729 - 7,829, 17,450 - 17,470</v>
      </c>
      <c r="F7" s="139"/>
      <c r="G7" s="139"/>
      <c r="H7" s="139"/>
      <c r="L7" s="19"/>
    </row>
    <row r="8" s="2" customFormat="1" ht="12" customHeight="1">
      <c r="A8" s="37"/>
      <c r="B8" s="43"/>
      <c r="C8" s="37"/>
      <c r="D8" s="139" t="s">
        <v>101</v>
      </c>
      <c r="E8" s="37"/>
      <c r="F8" s="37"/>
      <c r="G8" s="37"/>
      <c r="H8" s="37"/>
      <c r="I8" s="37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41" t="s">
        <v>378</v>
      </c>
      <c r="F9" s="37"/>
      <c r="G9" s="37"/>
      <c r="H9" s="37"/>
      <c r="I9" s="37"/>
      <c r="J9" s="37"/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9" t="s">
        <v>18</v>
      </c>
      <c r="E11" s="37"/>
      <c r="F11" s="142" t="s">
        <v>1</v>
      </c>
      <c r="G11" s="37"/>
      <c r="H11" s="37"/>
      <c r="I11" s="139" t="s">
        <v>19</v>
      </c>
      <c r="J11" s="142" t="s">
        <v>1</v>
      </c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9" t="s">
        <v>20</v>
      </c>
      <c r="E12" s="37"/>
      <c r="F12" s="142" t="s">
        <v>38</v>
      </c>
      <c r="G12" s="37"/>
      <c r="H12" s="37"/>
      <c r="I12" s="139" t="s">
        <v>22</v>
      </c>
      <c r="J12" s="143" t="str">
        <f>'Rekapitulace stavby'!AN8</f>
        <v>31. 7. 2025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9" t="s">
        <v>24</v>
      </c>
      <c r="E14" s="37"/>
      <c r="F14" s="37"/>
      <c r="G14" s="37"/>
      <c r="H14" s="37"/>
      <c r="I14" s="139" t="s">
        <v>25</v>
      </c>
      <c r="J14" s="142" t="str">
        <f>IF('Rekapitulace stavby'!AN10="","",'Rekapitulace stavby'!AN10)</f>
        <v>70890013</v>
      </c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42" t="str">
        <f>IF('Rekapitulace stavby'!E11="","",'Rekapitulace stavby'!E11)</f>
        <v>Povodí Moravy, s.p.</v>
      </c>
      <c r="F15" s="37"/>
      <c r="G15" s="37"/>
      <c r="H15" s="37"/>
      <c r="I15" s="139" t="s">
        <v>28</v>
      </c>
      <c r="J15" s="142" t="str">
        <f>IF('Rekapitulace stavby'!AN11="","",'Rekapitulace stavby'!AN11)</f>
        <v>CZ70890013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9" t="s">
        <v>30</v>
      </c>
      <c r="E17" s="37"/>
      <c r="F17" s="37"/>
      <c r="G17" s="37"/>
      <c r="H17" s="37"/>
      <c r="I17" s="139" t="s">
        <v>25</v>
      </c>
      <c r="J17" s="32" t="str">
        <f>'Rekapitulace stavby'!AN13</f>
        <v>Vyplň údaj</v>
      </c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42"/>
      <c r="G18" s="142"/>
      <c r="H18" s="142"/>
      <c r="I18" s="139" t="s">
        <v>28</v>
      </c>
      <c r="J18" s="32" t="str">
        <f>'Rekapitulace stavby'!AN14</f>
        <v>Vyplň údaj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9" t="s">
        <v>32</v>
      </c>
      <c r="E20" s="37"/>
      <c r="F20" s="37"/>
      <c r="G20" s="37"/>
      <c r="H20" s="37"/>
      <c r="I20" s="139" t="s">
        <v>25</v>
      </c>
      <c r="J20" s="142" t="str">
        <f>IF('Rekapitulace stavby'!AN16="","",'Rekapitulace stavby'!AN16)</f>
        <v>04373863</v>
      </c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42" t="str">
        <f>IF('Rekapitulace stavby'!E17="","",'Rekapitulace stavby'!E17)</f>
        <v>Ing. Vít Pučálek</v>
      </c>
      <c r="F21" s="37"/>
      <c r="G21" s="37"/>
      <c r="H21" s="37"/>
      <c r="I21" s="139" t="s">
        <v>28</v>
      </c>
      <c r="J21" s="142" t="str">
        <f>IF('Rekapitulace stavby'!AN17="","",'Rekapitulace stavby'!AN17)</f>
        <v>CZ8208233528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9" t="s">
        <v>37</v>
      </c>
      <c r="E23" s="37"/>
      <c r="F23" s="37"/>
      <c r="G23" s="37"/>
      <c r="H23" s="37"/>
      <c r="I23" s="139" t="s">
        <v>25</v>
      </c>
      <c r="J23" s="142" t="str">
        <f>IF('Rekapitulace stavby'!AN19="","",'Rekapitulace stavby'!AN19)</f>
        <v/>
      </c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42" t="str">
        <f>IF('Rekapitulace stavby'!E20="","",'Rekapitulace stavby'!E20)</f>
        <v xml:space="preserve"> </v>
      </c>
      <c r="F24" s="37"/>
      <c r="G24" s="37"/>
      <c r="H24" s="37"/>
      <c r="I24" s="139" t="s">
        <v>28</v>
      </c>
      <c r="J24" s="142" t="str">
        <f>IF('Rekapitulace stavby'!AN20="","",'Rekapitulace stavby'!AN20)</f>
        <v/>
      </c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9" t="s">
        <v>39</v>
      </c>
      <c r="E26" s="37"/>
      <c r="F26" s="37"/>
      <c r="G26" s="37"/>
      <c r="H26" s="37"/>
      <c r="I26" s="37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44"/>
      <c r="B27" s="145"/>
      <c r="C27" s="144"/>
      <c r="D27" s="144"/>
      <c r="E27" s="146" t="s">
        <v>1</v>
      </c>
      <c r="F27" s="146"/>
      <c r="G27" s="146"/>
      <c r="H27" s="146"/>
      <c r="I27" s="144"/>
      <c r="J27" s="144"/>
      <c r="K27" s="144"/>
      <c r="L27" s="147"/>
      <c r="S27" s="144"/>
      <c r="T27" s="144"/>
      <c r="U27" s="144"/>
      <c r="V27" s="144"/>
      <c r="W27" s="144"/>
      <c r="X27" s="144"/>
      <c r="Y27" s="144"/>
      <c r="Z27" s="144"/>
      <c r="AA27" s="144"/>
      <c r="AB27" s="144"/>
      <c r="AC27" s="144"/>
      <c r="AD27" s="144"/>
      <c r="AE27" s="144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8"/>
      <c r="E29" s="148"/>
      <c r="F29" s="148"/>
      <c r="G29" s="148"/>
      <c r="H29" s="148"/>
      <c r="I29" s="148"/>
      <c r="J29" s="148"/>
      <c r="K29" s="148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9" t="s">
        <v>40</v>
      </c>
      <c r="E30" s="37"/>
      <c r="F30" s="37"/>
      <c r="G30" s="37"/>
      <c r="H30" s="37"/>
      <c r="I30" s="37"/>
      <c r="J30" s="150">
        <f>ROUND(J122, 2)</f>
        <v>0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8"/>
      <c r="E31" s="148"/>
      <c r="F31" s="148"/>
      <c r="G31" s="148"/>
      <c r="H31" s="148"/>
      <c r="I31" s="148"/>
      <c r="J31" s="148"/>
      <c r="K31" s="148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51" t="s">
        <v>42</v>
      </c>
      <c r="G32" s="37"/>
      <c r="H32" s="37"/>
      <c r="I32" s="151" t="s">
        <v>41</v>
      </c>
      <c r="J32" s="151" t="s">
        <v>43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52" t="s">
        <v>44</v>
      </c>
      <c r="E33" s="139" t="s">
        <v>45</v>
      </c>
      <c r="F33" s="153">
        <f>ROUND((SUM(BE122:BE231)),  2)</f>
        <v>0</v>
      </c>
      <c r="G33" s="37"/>
      <c r="H33" s="37"/>
      <c r="I33" s="154">
        <v>0.20999999999999999</v>
      </c>
      <c r="J33" s="153">
        <f>ROUND(((SUM(BE122:BE231))*I33),  2)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9" t="s">
        <v>46</v>
      </c>
      <c r="F34" s="153">
        <f>ROUND((SUM(BF122:BF231)),  2)</f>
        <v>0</v>
      </c>
      <c r="G34" s="37"/>
      <c r="H34" s="37"/>
      <c r="I34" s="154">
        <v>0.12</v>
      </c>
      <c r="J34" s="153">
        <f>ROUND(((SUM(BF122:BF231))*I34),  2)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9" t="s">
        <v>47</v>
      </c>
      <c r="F35" s="153">
        <f>ROUND((SUM(BG122:BG231)),  2)</f>
        <v>0</v>
      </c>
      <c r="G35" s="37"/>
      <c r="H35" s="37"/>
      <c r="I35" s="154">
        <v>0.20999999999999999</v>
      </c>
      <c r="J35" s="153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9" t="s">
        <v>48</v>
      </c>
      <c r="F36" s="153">
        <f>ROUND((SUM(BH122:BH231)),  2)</f>
        <v>0</v>
      </c>
      <c r="G36" s="37"/>
      <c r="H36" s="37"/>
      <c r="I36" s="154">
        <v>0.12</v>
      </c>
      <c r="J36" s="153">
        <f>0</f>
        <v>0</v>
      </c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9" t="s">
        <v>49</v>
      </c>
      <c r="F37" s="153">
        <f>ROUND((SUM(BI122:BI231)),  2)</f>
        <v>0</v>
      </c>
      <c r="G37" s="37"/>
      <c r="H37" s="37"/>
      <c r="I37" s="154">
        <v>0</v>
      </c>
      <c r="J37" s="153">
        <f>0</f>
        <v>0</v>
      </c>
      <c r="K37" s="37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55"/>
      <c r="D39" s="156" t="s">
        <v>50</v>
      </c>
      <c r="E39" s="157"/>
      <c r="F39" s="157"/>
      <c r="G39" s="158" t="s">
        <v>51</v>
      </c>
      <c r="H39" s="159" t="s">
        <v>52</v>
      </c>
      <c r="I39" s="157"/>
      <c r="J39" s="160">
        <f>SUM(J30:J37)</f>
        <v>0</v>
      </c>
      <c r="K39" s="161"/>
      <c r="L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3"/>
      <c r="C40" s="37"/>
      <c r="D40" s="37"/>
      <c r="E40" s="37"/>
      <c r="F40" s="37"/>
      <c r="G40" s="37"/>
      <c r="H40" s="37"/>
      <c r="I40" s="37"/>
      <c r="J40" s="37"/>
      <c r="K40" s="37"/>
      <c r="L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s="1" customFormat="1" ht="14.4" customHeight="1">
      <c r="B41" s="19"/>
      <c r="L41" s="19"/>
    </row>
    <row r="42" s="1" customFormat="1" ht="14.4" customHeight="1">
      <c r="B42" s="19"/>
      <c r="L42" s="19"/>
    </row>
    <row r="43" s="1" customFormat="1" ht="14.4" customHeight="1">
      <c r="B43" s="19"/>
      <c r="L43" s="19"/>
    </row>
    <row r="44" s="1" customFormat="1" ht="14.4" customHeight="1">
      <c r="B44" s="19"/>
      <c r="L44" s="19"/>
    </row>
    <row r="45" s="1" customFormat="1" ht="14.4" customHeight="1">
      <c r="B45" s="19"/>
      <c r="L45" s="19"/>
    </row>
    <row r="46" s="1" customFormat="1" ht="14.4" customHeight="1">
      <c r="B46" s="19"/>
      <c r="L46" s="19"/>
    </row>
    <row r="47" s="1" customFormat="1" ht="14.4" customHeight="1">
      <c r="B47" s="19"/>
      <c r="L47" s="19"/>
    </row>
    <row r="48" s="1" customFormat="1" ht="14.4" customHeight="1">
      <c r="B48" s="19"/>
      <c r="L48" s="19"/>
    </row>
    <row r="49" s="1" customFormat="1" ht="14.4" customHeight="1">
      <c r="B49" s="19"/>
      <c r="L49" s="19"/>
    </row>
    <row r="50" s="2" customFormat="1" ht="14.4" customHeight="1">
      <c r="B50" s="62"/>
      <c r="D50" s="162" t="s">
        <v>53</v>
      </c>
      <c r="E50" s="163"/>
      <c r="F50" s="163"/>
      <c r="G50" s="162" t="s">
        <v>54</v>
      </c>
      <c r="H50" s="163"/>
      <c r="I50" s="163"/>
      <c r="J50" s="163"/>
      <c r="K50" s="163"/>
      <c r="L50" s="62"/>
    </row>
    <row r="51">
      <c r="B51" s="19"/>
      <c r="L51" s="19"/>
    </row>
    <row r="52">
      <c r="B52" s="19"/>
      <c r="L52" s="19"/>
    </row>
    <row r="53">
      <c r="B53" s="19"/>
      <c r="L53" s="19"/>
    </row>
    <row r="54">
      <c r="B54" s="19"/>
      <c r="L54" s="19"/>
    </row>
    <row r="55">
      <c r="B55" s="19"/>
      <c r="L55" s="19"/>
    </row>
    <row r="56">
      <c r="B56" s="19"/>
      <c r="L56" s="19"/>
    </row>
    <row r="57">
      <c r="B57" s="19"/>
      <c r="L57" s="19"/>
    </row>
    <row r="58">
      <c r="B58" s="19"/>
      <c r="L58" s="19"/>
    </row>
    <row r="59">
      <c r="B59" s="19"/>
      <c r="L59" s="19"/>
    </row>
    <row r="60">
      <c r="B60" s="19"/>
      <c r="L60" s="19"/>
    </row>
    <row r="61" s="2" customFormat="1">
      <c r="A61" s="37"/>
      <c r="B61" s="43"/>
      <c r="C61" s="37"/>
      <c r="D61" s="164" t="s">
        <v>55</v>
      </c>
      <c r="E61" s="165"/>
      <c r="F61" s="166" t="s">
        <v>56</v>
      </c>
      <c r="G61" s="164" t="s">
        <v>55</v>
      </c>
      <c r="H61" s="165"/>
      <c r="I61" s="165"/>
      <c r="J61" s="167" t="s">
        <v>56</v>
      </c>
      <c r="K61" s="165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9"/>
      <c r="L62" s="19"/>
    </row>
    <row r="63">
      <c r="B63" s="19"/>
      <c r="L63" s="19"/>
    </row>
    <row r="64">
      <c r="B64" s="19"/>
      <c r="L64" s="19"/>
    </row>
    <row r="65" s="2" customFormat="1">
      <c r="A65" s="37"/>
      <c r="B65" s="43"/>
      <c r="C65" s="37"/>
      <c r="D65" s="162" t="s">
        <v>57</v>
      </c>
      <c r="E65" s="168"/>
      <c r="F65" s="168"/>
      <c r="G65" s="162" t="s">
        <v>58</v>
      </c>
      <c r="H65" s="168"/>
      <c r="I65" s="168"/>
      <c r="J65" s="168"/>
      <c r="K65" s="168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9"/>
      <c r="L66" s="19"/>
    </row>
    <row r="67">
      <c r="B67" s="19"/>
      <c r="L67" s="19"/>
    </row>
    <row r="68">
      <c r="B68" s="19"/>
      <c r="L68" s="19"/>
    </row>
    <row r="69">
      <c r="B69" s="19"/>
      <c r="L69" s="19"/>
    </row>
    <row r="70">
      <c r="B70" s="19"/>
      <c r="L70" s="19"/>
    </row>
    <row r="71">
      <c r="B71" s="19"/>
      <c r="L71" s="19"/>
    </row>
    <row r="72">
      <c r="B72" s="19"/>
      <c r="L72" s="19"/>
    </row>
    <row r="73">
      <c r="B73" s="19"/>
      <c r="L73" s="19"/>
    </row>
    <row r="74">
      <c r="B74" s="19"/>
      <c r="L74" s="19"/>
    </row>
    <row r="75">
      <c r="B75" s="19"/>
      <c r="L75" s="19"/>
    </row>
    <row r="76" s="2" customFormat="1">
      <c r="A76" s="37"/>
      <c r="B76" s="43"/>
      <c r="C76" s="37"/>
      <c r="D76" s="164" t="s">
        <v>55</v>
      </c>
      <c r="E76" s="165"/>
      <c r="F76" s="166" t="s">
        <v>56</v>
      </c>
      <c r="G76" s="164" t="s">
        <v>55</v>
      </c>
      <c r="H76" s="165"/>
      <c r="I76" s="165"/>
      <c r="J76" s="167" t="s">
        <v>56</v>
      </c>
      <c r="K76" s="165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69"/>
      <c r="C77" s="170"/>
      <c r="D77" s="170"/>
      <c r="E77" s="170"/>
      <c r="F77" s="170"/>
      <c r="G77" s="170"/>
      <c r="H77" s="170"/>
      <c r="I77" s="170"/>
      <c r="J77" s="170"/>
      <c r="K77" s="17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71"/>
      <c r="C81" s="172"/>
      <c r="D81" s="172"/>
      <c r="E81" s="172"/>
      <c r="F81" s="172"/>
      <c r="G81" s="172"/>
      <c r="H81" s="172"/>
      <c r="I81" s="172"/>
      <c r="J81" s="172"/>
      <c r="K81" s="172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103</v>
      </c>
      <c r="D82" s="39"/>
      <c r="E82" s="39"/>
      <c r="F82" s="39"/>
      <c r="G82" s="39"/>
      <c r="H82" s="39"/>
      <c r="I82" s="39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9"/>
      <c r="E84" s="39"/>
      <c r="F84" s="39"/>
      <c r="G84" s="39"/>
      <c r="H84" s="39"/>
      <c r="I84" s="39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73" t="str">
        <f>E7</f>
        <v>Bystřička - Valašská Bystřice, Malá Bystřice, ř.km 7,729 - 7,829, 17,450 - 17,470</v>
      </c>
      <c r="F85" s="31"/>
      <c r="G85" s="31"/>
      <c r="H85" s="31"/>
      <c r="I85" s="39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12" customHeight="1">
      <c r="A86" s="37"/>
      <c r="B86" s="38"/>
      <c r="C86" s="31" t="s">
        <v>101</v>
      </c>
      <c r="D86" s="39"/>
      <c r="E86" s="39"/>
      <c r="F86" s="39"/>
      <c r="G86" s="39"/>
      <c r="H86" s="39"/>
      <c r="I86" s="39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6.5" customHeight="1">
      <c r="A87" s="37"/>
      <c r="B87" s="38"/>
      <c r="C87" s="39"/>
      <c r="D87" s="39"/>
      <c r="E87" s="75" t="str">
        <f>E9</f>
        <v>02.2 - SO 02.2 Bystřička ...</v>
      </c>
      <c r="F87" s="39"/>
      <c r="G87" s="39"/>
      <c r="H87" s="39"/>
      <c r="I87" s="39"/>
      <c r="J87" s="39"/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2" customHeight="1">
      <c r="A89" s="37"/>
      <c r="B89" s="38"/>
      <c r="C89" s="31" t="s">
        <v>20</v>
      </c>
      <c r="D89" s="39"/>
      <c r="E89" s="39"/>
      <c r="F89" s="26" t="str">
        <f>F12</f>
        <v xml:space="preserve"> </v>
      </c>
      <c r="G89" s="39"/>
      <c r="H89" s="39"/>
      <c r="I89" s="31" t="s">
        <v>22</v>
      </c>
      <c r="J89" s="78" t="str">
        <f>IF(J12="","",J12)</f>
        <v>31. 7. 2025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5.15" customHeight="1">
      <c r="A91" s="37"/>
      <c r="B91" s="38"/>
      <c r="C91" s="31" t="s">
        <v>24</v>
      </c>
      <c r="D91" s="39"/>
      <c r="E91" s="39"/>
      <c r="F91" s="26" t="str">
        <f>E15</f>
        <v>Povodí Moravy, s.p.</v>
      </c>
      <c r="G91" s="39"/>
      <c r="H91" s="39"/>
      <c r="I91" s="31" t="s">
        <v>32</v>
      </c>
      <c r="J91" s="35" t="str">
        <f>E21</f>
        <v>Ing. Vít Pučálek</v>
      </c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15.15" customHeight="1">
      <c r="A92" s="37"/>
      <c r="B92" s="38"/>
      <c r="C92" s="31" t="s">
        <v>30</v>
      </c>
      <c r="D92" s="39"/>
      <c r="E92" s="39"/>
      <c r="F92" s="26" t="str">
        <f>IF(E18="","",E18)</f>
        <v>Vyplň údaj</v>
      </c>
      <c r="G92" s="39"/>
      <c r="H92" s="39"/>
      <c r="I92" s="31" t="s">
        <v>37</v>
      </c>
      <c r="J92" s="35" t="str">
        <f>E24</f>
        <v xml:space="preserve"> </v>
      </c>
      <c r="K92" s="39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9.28" customHeight="1">
      <c r="A94" s="37"/>
      <c r="B94" s="38"/>
      <c r="C94" s="174" t="s">
        <v>104</v>
      </c>
      <c r="D94" s="175"/>
      <c r="E94" s="175"/>
      <c r="F94" s="175"/>
      <c r="G94" s="175"/>
      <c r="H94" s="175"/>
      <c r="I94" s="175"/>
      <c r="J94" s="176" t="s">
        <v>105</v>
      </c>
      <c r="K94" s="175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2.8" customHeight="1">
      <c r="A96" s="37"/>
      <c r="B96" s="38"/>
      <c r="C96" s="177" t="s">
        <v>106</v>
      </c>
      <c r="D96" s="39"/>
      <c r="E96" s="39"/>
      <c r="F96" s="39"/>
      <c r="G96" s="39"/>
      <c r="H96" s="39"/>
      <c r="I96" s="39"/>
      <c r="J96" s="109">
        <f>J122</f>
        <v>0</v>
      </c>
      <c r="K96" s="39"/>
      <c r="L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U96" s="16" t="s">
        <v>107</v>
      </c>
    </row>
    <row r="97" s="9" customFormat="1" ht="24.96" customHeight="1">
      <c r="A97" s="9"/>
      <c r="B97" s="178"/>
      <c r="C97" s="179"/>
      <c r="D97" s="180" t="s">
        <v>198</v>
      </c>
      <c r="E97" s="181"/>
      <c r="F97" s="181"/>
      <c r="G97" s="181"/>
      <c r="H97" s="181"/>
      <c r="I97" s="181"/>
      <c r="J97" s="182">
        <f>J123</f>
        <v>0</v>
      </c>
      <c r="K97" s="179"/>
      <c r="L97" s="183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4"/>
      <c r="C98" s="235"/>
      <c r="D98" s="236" t="s">
        <v>199</v>
      </c>
      <c r="E98" s="237"/>
      <c r="F98" s="237"/>
      <c r="G98" s="237"/>
      <c r="H98" s="237"/>
      <c r="I98" s="237"/>
      <c r="J98" s="238">
        <f>J124</f>
        <v>0</v>
      </c>
      <c r="K98" s="235"/>
      <c r="L98" s="239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12" customFormat="1" ht="19.92" customHeight="1">
      <c r="A99" s="12"/>
      <c r="B99" s="234"/>
      <c r="C99" s="235"/>
      <c r="D99" s="236" t="s">
        <v>257</v>
      </c>
      <c r="E99" s="237"/>
      <c r="F99" s="237"/>
      <c r="G99" s="237"/>
      <c r="H99" s="237"/>
      <c r="I99" s="237"/>
      <c r="J99" s="238">
        <f>J206</f>
        <v>0</v>
      </c>
      <c r="K99" s="235"/>
      <c r="L99" s="239"/>
      <c r="S99" s="12"/>
      <c r="T99" s="1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</row>
    <row r="100" s="12" customFormat="1" ht="19.92" customHeight="1">
      <c r="A100" s="12"/>
      <c r="B100" s="234"/>
      <c r="C100" s="235"/>
      <c r="D100" s="236" t="s">
        <v>259</v>
      </c>
      <c r="E100" s="237"/>
      <c r="F100" s="237"/>
      <c r="G100" s="237"/>
      <c r="H100" s="237"/>
      <c r="I100" s="237"/>
      <c r="J100" s="238">
        <f>J214</f>
        <v>0</v>
      </c>
      <c r="K100" s="235"/>
      <c r="L100" s="239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4"/>
      <c r="C101" s="235"/>
      <c r="D101" s="236" t="s">
        <v>260</v>
      </c>
      <c r="E101" s="237"/>
      <c r="F101" s="237"/>
      <c r="G101" s="237"/>
      <c r="H101" s="237"/>
      <c r="I101" s="237"/>
      <c r="J101" s="238">
        <f>J223</f>
        <v>0</v>
      </c>
      <c r="K101" s="235"/>
      <c r="L101" s="239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4"/>
      <c r="C102" s="235"/>
      <c r="D102" s="236" t="s">
        <v>200</v>
      </c>
      <c r="E102" s="237"/>
      <c r="F102" s="237"/>
      <c r="G102" s="237"/>
      <c r="H102" s="237"/>
      <c r="I102" s="237"/>
      <c r="J102" s="238">
        <f>J228</f>
        <v>0</v>
      </c>
      <c r="K102" s="235"/>
      <c r="L102" s="239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62"/>
      <c r="S103" s="37"/>
      <c r="T103" s="37"/>
      <c r="U103" s="37"/>
      <c r="V103" s="37"/>
      <c r="W103" s="37"/>
      <c r="X103" s="37"/>
      <c r="Y103" s="37"/>
      <c r="Z103" s="37"/>
      <c r="AA103" s="37"/>
      <c r="AB103" s="37"/>
      <c r="AC103" s="37"/>
      <c r="AD103" s="37"/>
      <c r="A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2"/>
      <c r="S104" s="37"/>
      <c r="T104" s="37"/>
      <c r="U104" s="37"/>
      <c r="V104" s="37"/>
      <c r="W104" s="37"/>
      <c r="X104" s="37"/>
      <c r="Y104" s="37"/>
      <c r="Z104" s="37"/>
      <c r="AA104" s="37"/>
      <c r="AB104" s="37"/>
      <c r="AC104" s="37"/>
      <c r="AD104" s="37"/>
      <c r="AE104" s="37"/>
    </row>
    <row r="108" s="2" customFormat="1" ht="6.96" customHeight="1">
      <c r="A108" s="37"/>
      <c r="B108" s="67"/>
      <c r="C108" s="68"/>
      <c r="D108" s="68"/>
      <c r="E108" s="68"/>
      <c r="F108" s="68"/>
      <c r="G108" s="68"/>
      <c r="H108" s="68"/>
      <c r="I108" s="68"/>
      <c r="J108" s="68"/>
      <c r="K108" s="68"/>
      <c r="L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4.96" customHeight="1">
      <c r="A109" s="37"/>
      <c r="B109" s="38"/>
      <c r="C109" s="22" t="s">
        <v>109</v>
      </c>
      <c r="D109" s="39"/>
      <c r="E109" s="39"/>
      <c r="F109" s="39"/>
      <c r="G109" s="39"/>
      <c r="H109" s="39"/>
      <c r="I109" s="39"/>
      <c r="J109" s="39"/>
      <c r="K109" s="39"/>
      <c r="L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38"/>
      <c r="C110" s="39"/>
      <c r="D110" s="39"/>
      <c r="E110" s="39"/>
      <c r="F110" s="39"/>
      <c r="G110" s="39"/>
      <c r="H110" s="39"/>
      <c r="I110" s="39"/>
      <c r="J110" s="39"/>
      <c r="K110" s="39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12" customHeight="1">
      <c r="A111" s="37"/>
      <c r="B111" s="38"/>
      <c r="C111" s="31" t="s">
        <v>16</v>
      </c>
      <c r="D111" s="39"/>
      <c r="E111" s="39"/>
      <c r="F111" s="39"/>
      <c r="G111" s="39"/>
      <c r="H111" s="39"/>
      <c r="I111" s="39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16.5" customHeight="1">
      <c r="A112" s="37"/>
      <c r="B112" s="38"/>
      <c r="C112" s="39"/>
      <c r="D112" s="39"/>
      <c r="E112" s="173" t="str">
        <f>E7</f>
        <v>Bystřička - Valašská Bystřice, Malá Bystřice, ř.km 7,729 - 7,829, 17,450 - 17,470</v>
      </c>
      <c r="F112" s="31"/>
      <c r="G112" s="31"/>
      <c r="H112" s="31"/>
      <c r="I112" s="39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31" t="s">
        <v>101</v>
      </c>
      <c r="D113" s="39"/>
      <c r="E113" s="39"/>
      <c r="F113" s="39"/>
      <c r="G113" s="39"/>
      <c r="H113" s="39"/>
      <c r="I113" s="39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E9</f>
        <v>02.2 - SO 02.2 Bystřička ...</v>
      </c>
      <c r="F114" s="39"/>
      <c r="G114" s="39"/>
      <c r="H114" s="39"/>
      <c r="I114" s="39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39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31" t="s">
        <v>20</v>
      </c>
      <c r="D116" s="39"/>
      <c r="E116" s="39"/>
      <c r="F116" s="26" t="str">
        <f>F12</f>
        <v xml:space="preserve"> </v>
      </c>
      <c r="G116" s="39"/>
      <c r="H116" s="39"/>
      <c r="I116" s="31" t="s">
        <v>22</v>
      </c>
      <c r="J116" s="78" t="str">
        <f>IF(J12="","",J12)</f>
        <v>31. 7. 2025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39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31" t="s">
        <v>24</v>
      </c>
      <c r="D118" s="39"/>
      <c r="E118" s="39"/>
      <c r="F118" s="26" t="str">
        <f>E15</f>
        <v>Povodí Moravy, s.p.</v>
      </c>
      <c r="G118" s="39"/>
      <c r="H118" s="39"/>
      <c r="I118" s="31" t="s">
        <v>32</v>
      </c>
      <c r="J118" s="35" t="str">
        <f>E21</f>
        <v>Ing. Vít Pučálek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31" t="s">
        <v>30</v>
      </c>
      <c r="D119" s="39"/>
      <c r="E119" s="39"/>
      <c r="F119" s="26" t="str">
        <f>IF(E18="","",E18)</f>
        <v>Vyplň údaj</v>
      </c>
      <c r="G119" s="39"/>
      <c r="H119" s="39"/>
      <c r="I119" s="31" t="s">
        <v>37</v>
      </c>
      <c r="J119" s="35" t="str">
        <f>E24</f>
        <v xml:space="preserve"> 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39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0" customFormat="1" ht="29.28" customHeight="1">
      <c r="A121" s="184"/>
      <c r="B121" s="185"/>
      <c r="C121" s="186" t="s">
        <v>110</v>
      </c>
      <c r="D121" s="187" t="s">
        <v>65</v>
      </c>
      <c r="E121" s="187" t="s">
        <v>61</v>
      </c>
      <c r="F121" s="187" t="s">
        <v>62</v>
      </c>
      <c r="G121" s="187" t="s">
        <v>111</v>
      </c>
      <c r="H121" s="187" t="s">
        <v>112</v>
      </c>
      <c r="I121" s="187" t="s">
        <v>113</v>
      </c>
      <c r="J121" s="188" t="s">
        <v>105</v>
      </c>
      <c r="K121" s="189" t="s">
        <v>114</v>
      </c>
      <c r="L121" s="190"/>
      <c r="M121" s="99" t="s">
        <v>1</v>
      </c>
      <c r="N121" s="100" t="s">
        <v>44</v>
      </c>
      <c r="O121" s="100" t="s">
        <v>115</v>
      </c>
      <c r="P121" s="100" t="s">
        <v>116</v>
      </c>
      <c r="Q121" s="100" t="s">
        <v>117</v>
      </c>
      <c r="R121" s="100" t="s">
        <v>118</v>
      </c>
      <c r="S121" s="100" t="s">
        <v>119</v>
      </c>
      <c r="T121" s="101" t="s">
        <v>120</v>
      </c>
      <c r="U121" s="184"/>
      <c r="V121" s="184"/>
      <c r="W121" s="184"/>
      <c r="X121" s="184"/>
      <c r="Y121" s="184"/>
      <c r="Z121" s="184"/>
      <c r="AA121" s="184"/>
      <c r="AB121" s="184"/>
      <c r="AC121" s="184"/>
      <c r="AD121" s="184"/>
      <c r="AE121" s="184"/>
    </row>
    <row r="122" s="2" customFormat="1" ht="22.8" customHeight="1">
      <c r="A122" s="37"/>
      <c r="B122" s="38"/>
      <c r="C122" s="106" t="s">
        <v>121</v>
      </c>
      <c r="D122" s="39"/>
      <c r="E122" s="39"/>
      <c r="F122" s="39"/>
      <c r="G122" s="39"/>
      <c r="H122" s="39"/>
      <c r="I122" s="39"/>
      <c r="J122" s="191">
        <f>BK122</f>
        <v>0</v>
      </c>
      <c r="K122" s="39"/>
      <c r="L122" s="43"/>
      <c r="M122" s="102"/>
      <c r="N122" s="192"/>
      <c r="O122" s="103"/>
      <c r="P122" s="193">
        <f>P123</f>
        <v>0</v>
      </c>
      <c r="Q122" s="103"/>
      <c r="R122" s="193">
        <f>R123</f>
        <v>0</v>
      </c>
      <c r="S122" s="103"/>
      <c r="T122" s="194">
        <f>T123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6" t="s">
        <v>79</v>
      </c>
      <c r="AU122" s="16" t="s">
        <v>107</v>
      </c>
      <c r="BK122" s="195">
        <f>BK123</f>
        <v>0</v>
      </c>
    </row>
    <row r="123" s="11" customFormat="1" ht="25.92" customHeight="1">
      <c r="A123" s="11"/>
      <c r="B123" s="196"/>
      <c r="C123" s="197"/>
      <c r="D123" s="198" t="s">
        <v>79</v>
      </c>
      <c r="E123" s="199" t="s">
        <v>201</v>
      </c>
      <c r="F123" s="199" t="s">
        <v>202</v>
      </c>
      <c r="G123" s="197"/>
      <c r="H123" s="197"/>
      <c r="I123" s="200"/>
      <c r="J123" s="201">
        <f>BK123</f>
        <v>0</v>
      </c>
      <c r="K123" s="197"/>
      <c r="L123" s="202"/>
      <c r="M123" s="203"/>
      <c r="N123" s="204"/>
      <c r="O123" s="204"/>
      <c r="P123" s="205">
        <f>P124+P206+P214+P223+P228</f>
        <v>0</v>
      </c>
      <c r="Q123" s="204"/>
      <c r="R123" s="205">
        <f>R124+R206+R214+R223+R228</f>
        <v>0</v>
      </c>
      <c r="S123" s="204"/>
      <c r="T123" s="206">
        <f>T124+T206+T214+T223+T228</f>
        <v>0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7" t="s">
        <v>88</v>
      </c>
      <c r="AT123" s="208" t="s">
        <v>79</v>
      </c>
      <c r="AU123" s="208" t="s">
        <v>80</v>
      </c>
      <c r="AY123" s="207" t="s">
        <v>125</v>
      </c>
      <c r="BK123" s="209">
        <f>BK124+BK206+BK214+BK223+BK228</f>
        <v>0</v>
      </c>
    </row>
    <row r="124" s="11" customFormat="1" ht="22.8" customHeight="1">
      <c r="A124" s="11"/>
      <c r="B124" s="196"/>
      <c r="C124" s="197"/>
      <c r="D124" s="198" t="s">
        <v>79</v>
      </c>
      <c r="E124" s="240" t="s">
        <v>88</v>
      </c>
      <c r="F124" s="240" t="s">
        <v>203</v>
      </c>
      <c r="G124" s="197"/>
      <c r="H124" s="197"/>
      <c r="I124" s="200"/>
      <c r="J124" s="241">
        <f>BK124</f>
        <v>0</v>
      </c>
      <c r="K124" s="197"/>
      <c r="L124" s="202"/>
      <c r="M124" s="203"/>
      <c r="N124" s="204"/>
      <c r="O124" s="204"/>
      <c r="P124" s="205">
        <f>SUM(P125:P205)</f>
        <v>0</v>
      </c>
      <c r="Q124" s="204"/>
      <c r="R124" s="205">
        <f>SUM(R125:R205)</f>
        <v>0</v>
      </c>
      <c r="S124" s="204"/>
      <c r="T124" s="206">
        <f>SUM(T125:T205)</f>
        <v>0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7" t="s">
        <v>88</v>
      </c>
      <c r="AT124" s="208" t="s">
        <v>79</v>
      </c>
      <c r="AU124" s="208" t="s">
        <v>88</v>
      </c>
      <c r="AY124" s="207" t="s">
        <v>125</v>
      </c>
      <c r="BK124" s="209">
        <f>SUM(BK125:BK205)</f>
        <v>0</v>
      </c>
    </row>
    <row r="125" s="2" customFormat="1" ht="24.15" customHeight="1">
      <c r="A125" s="37"/>
      <c r="B125" s="38"/>
      <c r="C125" s="210" t="s">
        <v>88</v>
      </c>
      <c r="D125" s="210" t="s">
        <v>126</v>
      </c>
      <c r="E125" s="211" t="s">
        <v>261</v>
      </c>
      <c r="F125" s="212" t="s">
        <v>262</v>
      </c>
      <c r="G125" s="213" t="s">
        <v>239</v>
      </c>
      <c r="H125" s="214">
        <v>20</v>
      </c>
      <c r="I125" s="215"/>
      <c r="J125" s="216">
        <f>ROUND(I125*H125,2)</f>
        <v>0</v>
      </c>
      <c r="K125" s="217"/>
      <c r="L125" s="43"/>
      <c r="M125" s="218" t="s">
        <v>1</v>
      </c>
      <c r="N125" s="219" t="s">
        <v>45</v>
      </c>
      <c r="O125" s="90"/>
      <c r="P125" s="220">
        <f>O125*H125</f>
        <v>0</v>
      </c>
      <c r="Q125" s="220">
        <v>0</v>
      </c>
      <c r="R125" s="220">
        <f>Q125*H125</f>
        <v>0</v>
      </c>
      <c r="S125" s="220">
        <v>0</v>
      </c>
      <c r="T125" s="221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22" t="s">
        <v>130</v>
      </c>
      <c r="AT125" s="222" t="s">
        <v>126</v>
      </c>
      <c r="AU125" s="222" t="s">
        <v>90</v>
      </c>
      <c r="AY125" s="16" t="s">
        <v>125</v>
      </c>
      <c r="BE125" s="223">
        <f>IF(N125="základní",J125,0)</f>
        <v>0</v>
      </c>
      <c r="BF125" s="223">
        <f>IF(N125="snížená",J125,0)</f>
        <v>0</v>
      </c>
      <c r="BG125" s="223">
        <f>IF(N125="zákl. přenesená",J125,0)</f>
        <v>0</v>
      </c>
      <c r="BH125" s="223">
        <f>IF(N125="sníž. přenesená",J125,0)</f>
        <v>0</v>
      </c>
      <c r="BI125" s="223">
        <f>IF(N125="nulová",J125,0)</f>
        <v>0</v>
      </c>
      <c r="BJ125" s="16" t="s">
        <v>88</v>
      </c>
      <c r="BK125" s="223">
        <f>ROUND(I125*H125,2)</f>
        <v>0</v>
      </c>
      <c r="BL125" s="16" t="s">
        <v>130</v>
      </c>
      <c r="BM125" s="222" t="s">
        <v>90</v>
      </c>
    </row>
    <row r="126" s="2" customFormat="1">
      <c r="A126" s="37"/>
      <c r="B126" s="38"/>
      <c r="C126" s="39"/>
      <c r="D126" s="224" t="s">
        <v>131</v>
      </c>
      <c r="E126" s="39"/>
      <c r="F126" s="225" t="s">
        <v>263</v>
      </c>
      <c r="G126" s="39"/>
      <c r="H126" s="39"/>
      <c r="I126" s="226"/>
      <c r="J126" s="39"/>
      <c r="K126" s="39"/>
      <c r="L126" s="43"/>
      <c r="M126" s="227"/>
      <c r="N126" s="228"/>
      <c r="O126" s="90"/>
      <c r="P126" s="90"/>
      <c r="Q126" s="90"/>
      <c r="R126" s="90"/>
      <c r="S126" s="90"/>
      <c r="T126" s="91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T126" s="16" t="s">
        <v>131</v>
      </c>
      <c r="AU126" s="16" t="s">
        <v>90</v>
      </c>
    </row>
    <row r="127" s="2" customFormat="1">
      <c r="A127" s="37"/>
      <c r="B127" s="38"/>
      <c r="C127" s="39"/>
      <c r="D127" s="224" t="s">
        <v>132</v>
      </c>
      <c r="E127" s="39"/>
      <c r="F127" s="229" t="s">
        <v>264</v>
      </c>
      <c r="G127" s="39"/>
      <c r="H127" s="39"/>
      <c r="I127" s="226"/>
      <c r="J127" s="39"/>
      <c r="K127" s="39"/>
      <c r="L127" s="43"/>
      <c r="M127" s="227"/>
      <c r="N127" s="228"/>
      <c r="O127" s="90"/>
      <c r="P127" s="90"/>
      <c r="Q127" s="90"/>
      <c r="R127" s="90"/>
      <c r="S127" s="90"/>
      <c r="T127" s="91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6" t="s">
        <v>132</v>
      </c>
      <c r="AU127" s="16" t="s">
        <v>90</v>
      </c>
    </row>
    <row r="128" s="2" customFormat="1" ht="21.75" customHeight="1">
      <c r="A128" s="37"/>
      <c r="B128" s="38"/>
      <c r="C128" s="210" t="s">
        <v>379</v>
      </c>
      <c r="D128" s="210" t="s">
        <v>126</v>
      </c>
      <c r="E128" s="211" t="s">
        <v>380</v>
      </c>
      <c r="F128" s="212" t="s">
        <v>381</v>
      </c>
      <c r="G128" s="213" t="s">
        <v>210</v>
      </c>
      <c r="H128" s="214">
        <v>37.5</v>
      </c>
      <c r="I128" s="215"/>
      <c r="J128" s="216">
        <f>ROUND(I128*H128,2)</f>
        <v>0</v>
      </c>
      <c r="K128" s="217"/>
      <c r="L128" s="43"/>
      <c r="M128" s="218" t="s">
        <v>1</v>
      </c>
      <c r="N128" s="219" t="s">
        <v>45</v>
      </c>
      <c r="O128" s="90"/>
      <c r="P128" s="220">
        <f>O128*H128</f>
        <v>0</v>
      </c>
      <c r="Q128" s="220">
        <v>0</v>
      </c>
      <c r="R128" s="220">
        <f>Q128*H128</f>
        <v>0</v>
      </c>
      <c r="S128" s="220">
        <v>0</v>
      </c>
      <c r="T128" s="221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22" t="s">
        <v>130</v>
      </c>
      <c r="AT128" s="222" t="s">
        <v>126</v>
      </c>
      <c r="AU128" s="222" t="s">
        <v>90</v>
      </c>
      <c r="AY128" s="16" t="s">
        <v>125</v>
      </c>
      <c r="BE128" s="223">
        <f>IF(N128="základní",J128,0)</f>
        <v>0</v>
      </c>
      <c r="BF128" s="223">
        <f>IF(N128="snížená",J128,0)</f>
        <v>0</v>
      </c>
      <c r="BG128" s="223">
        <f>IF(N128="zákl. přenesená",J128,0)</f>
        <v>0</v>
      </c>
      <c r="BH128" s="223">
        <f>IF(N128="sníž. přenesená",J128,0)</f>
        <v>0</v>
      </c>
      <c r="BI128" s="223">
        <f>IF(N128="nulová",J128,0)</f>
        <v>0</v>
      </c>
      <c r="BJ128" s="16" t="s">
        <v>88</v>
      </c>
      <c r="BK128" s="223">
        <f>ROUND(I128*H128,2)</f>
        <v>0</v>
      </c>
      <c r="BL128" s="16" t="s">
        <v>130</v>
      </c>
      <c r="BM128" s="222" t="s">
        <v>130</v>
      </c>
    </row>
    <row r="129" s="2" customFormat="1">
      <c r="A129" s="37"/>
      <c r="B129" s="38"/>
      <c r="C129" s="39"/>
      <c r="D129" s="224" t="s">
        <v>131</v>
      </c>
      <c r="E129" s="39"/>
      <c r="F129" s="225" t="s">
        <v>382</v>
      </c>
      <c r="G129" s="39"/>
      <c r="H129" s="39"/>
      <c r="I129" s="226"/>
      <c r="J129" s="39"/>
      <c r="K129" s="39"/>
      <c r="L129" s="43"/>
      <c r="M129" s="227"/>
      <c r="N129" s="228"/>
      <c r="O129" s="90"/>
      <c r="P129" s="90"/>
      <c r="Q129" s="90"/>
      <c r="R129" s="90"/>
      <c r="S129" s="90"/>
      <c r="T129" s="91"/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T129" s="16" t="s">
        <v>131</v>
      </c>
      <c r="AU129" s="16" t="s">
        <v>90</v>
      </c>
    </row>
    <row r="130" s="13" customFormat="1">
      <c r="A130" s="13"/>
      <c r="B130" s="242"/>
      <c r="C130" s="243"/>
      <c r="D130" s="224" t="s">
        <v>212</v>
      </c>
      <c r="E130" s="244" t="s">
        <v>1</v>
      </c>
      <c r="F130" s="245" t="s">
        <v>383</v>
      </c>
      <c r="G130" s="243"/>
      <c r="H130" s="246">
        <v>37.5</v>
      </c>
      <c r="I130" s="247"/>
      <c r="J130" s="243"/>
      <c r="K130" s="243"/>
      <c r="L130" s="248"/>
      <c r="M130" s="249"/>
      <c r="N130" s="250"/>
      <c r="O130" s="250"/>
      <c r="P130" s="250"/>
      <c r="Q130" s="250"/>
      <c r="R130" s="250"/>
      <c r="S130" s="250"/>
      <c r="T130" s="25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52" t="s">
        <v>212</v>
      </c>
      <c r="AU130" s="252" t="s">
        <v>90</v>
      </c>
      <c r="AV130" s="13" t="s">
        <v>90</v>
      </c>
      <c r="AW130" s="13" t="s">
        <v>36</v>
      </c>
      <c r="AX130" s="13" t="s">
        <v>80</v>
      </c>
      <c r="AY130" s="252" t="s">
        <v>125</v>
      </c>
    </row>
    <row r="131" s="14" customFormat="1">
      <c r="A131" s="14"/>
      <c r="B131" s="253"/>
      <c r="C131" s="254"/>
      <c r="D131" s="224" t="s">
        <v>212</v>
      </c>
      <c r="E131" s="255" t="s">
        <v>1</v>
      </c>
      <c r="F131" s="256" t="s">
        <v>215</v>
      </c>
      <c r="G131" s="254"/>
      <c r="H131" s="257">
        <v>37.5</v>
      </c>
      <c r="I131" s="258"/>
      <c r="J131" s="254"/>
      <c r="K131" s="254"/>
      <c r="L131" s="259"/>
      <c r="M131" s="260"/>
      <c r="N131" s="261"/>
      <c r="O131" s="261"/>
      <c r="P131" s="261"/>
      <c r="Q131" s="261"/>
      <c r="R131" s="261"/>
      <c r="S131" s="261"/>
      <c r="T131" s="26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3" t="s">
        <v>212</v>
      </c>
      <c r="AU131" s="263" t="s">
        <v>90</v>
      </c>
      <c r="AV131" s="14" t="s">
        <v>130</v>
      </c>
      <c r="AW131" s="14" t="s">
        <v>36</v>
      </c>
      <c r="AX131" s="14" t="s">
        <v>88</v>
      </c>
      <c r="AY131" s="263" t="s">
        <v>125</v>
      </c>
    </row>
    <row r="132" s="2" customFormat="1" ht="21.75" customHeight="1">
      <c r="A132" s="37"/>
      <c r="B132" s="38"/>
      <c r="C132" s="210" t="s">
        <v>314</v>
      </c>
      <c r="D132" s="210" t="s">
        <v>126</v>
      </c>
      <c r="E132" s="211" t="s">
        <v>384</v>
      </c>
      <c r="F132" s="212" t="s">
        <v>385</v>
      </c>
      <c r="G132" s="213" t="s">
        <v>210</v>
      </c>
      <c r="H132" s="214">
        <v>37.5</v>
      </c>
      <c r="I132" s="215"/>
      <c r="J132" s="216">
        <f>ROUND(I132*H132,2)</f>
        <v>0</v>
      </c>
      <c r="K132" s="217"/>
      <c r="L132" s="43"/>
      <c r="M132" s="218" t="s">
        <v>1</v>
      </c>
      <c r="N132" s="219" t="s">
        <v>45</v>
      </c>
      <c r="O132" s="90"/>
      <c r="P132" s="220">
        <f>O132*H132</f>
        <v>0</v>
      </c>
      <c r="Q132" s="220">
        <v>0</v>
      </c>
      <c r="R132" s="220">
        <f>Q132*H132</f>
        <v>0</v>
      </c>
      <c r="S132" s="220">
        <v>0</v>
      </c>
      <c r="T132" s="221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22" t="s">
        <v>130</v>
      </c>
      <c r="AT132" s="222" t="s">
        <v>126</v>
      </c>
      <c r="AU132" s="222" t="s">
        <v>90</v>
      </c>
      <c r="AY132" s="16" t="s">
        <v>125</v>
      </c>
      <c r="BE132" s="223">
        <f>IF(N132="základní",J132,0)</f>
        <v>0</v>
      </c>
      <c r="BF132" s="223">
        <f>IF(N132="snížená",J132,0)</f>
        <v>0</v>
      </c>
      <c r="BG132" s="223">
        <f>IF(N132="zákl. přenesená",J132,0)</f>
        <v>0</v>
      </c>
      <c r="BH132" s="223">
        <f>IF(N132="sníž. přenesená",J132,0)</f>
        <v>0</v>
      </c>
      <c r="BI132" s="223">
        <f>IF(N132="nulová",J132,0)</f>
        <v>0</v>
      </c>
      <c r="BJ132" s="16" t="s">
        <v>88</v>
      </c>
      <c r="BK132" s="223">
        <f>ROUND(I132*H132,2)</f>
        <v>0</v>
      </c>
      <c r="BL132" s="16" t="s">
        <v>130</v>
      </c>
      <c r="BM132" s="222" t="s">
        <v>140</v>
      </c>
    </row>
    <row r="133" s="2" customFormat="1">
      <c r="A133" s="37"/>
      <c r="B133" s="38"/>
      <c r="C133" s="39"/>
      <c r="D133" s="224" t="s">
        <v>131</v>
      </c>
      <c r="E133" s="39"/>
      <c r="F133" s="225" t="s">
        <v>386</v>
      </c>
      <c r="G133" s="39"/>
      <c r="H133" s="39"/>
      <c r="I133" s="226"/>
      <c r="J133" s="39"/>
      <c r="K133" s="39"/>
      <c r="L133" s="43"/>
      <c r="M133" s="227"/>
      <c r="N133" s="228"/>
      <c r="O133" s="90"/>
      <c r="P133" s="90"/>
      <c r="Q133" s="90"/>
      <c r="R133" s="90"/>
      <c r="S133" s="90"/>
      <c r="T133" s="91"/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T133" s="16" t="s">
        <v>131</v>
      </c>
      <c r="AU133" s="16" t="s">
        <v>90</v>
      </c>
    </row>
    <row r="134" s="13" customFormat="1">
      <c r="A134" s="13"/>
      <c r="B134" s="242"/>
      <c r="C134" s="243"/>
      <c r="D134" s="224" t="s">
        <v>212</v>
      </c>
      <c r="E134" s="244" t="s">
        <v>1</v>
      </c>
      <c r="F134" s="245" t="s">
        <v>383</v>
      </c>
      <c r="G134" s="243"/>
      <c r="H134" s="246">
        <v>37.5</v>
      </c>
      <c r="I134" s="247"/>
      <c r="J134" s="243"/>
      <c r="K134" s="243"/>
      <c r="L134" s="248"/>
      <c r="M134" s="249"/>
      <c r="N134" s="250"/>
      <c r="O134" s="250"/>
      <c r="P134" s="250"/>
      <c r="Q134" s="250"/>
      <c r="R134" s="250"/>
      <c r="S134" s="250"/>
      <c r="T134" s="25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52" t="s">
        <v>212</v>
      </c>
      <c r="AU134" s="252" t="s">
        <v>90</v>
      </c>
      <c r="AV134" s="13" t="s">
        <v>90</v>
      </c>
      <c r="AW134" s="13" t="s">
        <v>36</v>
      </c>
      <c r="AX134" s="13" t="s">
        <v>80</v>
      </c>
      <c r="AY134" s="252" t="s">
        <v>125</v>
      </c>
    </row>
    <row r="135" s="14" customFormat="1">
      <c r="A135" s="14"/>
      <c r="B135" s="253"/>
      <c r="C135" s="254"/>
      <c r="D135" s="224" t="s">
        <v>212</v>
      </c>
      <c r="E135" s="255" t="s">
        <v>1</v>
      </c>
      <c r="F135" s="256" t="s">
        <v>215</v>
      </c>
      <c r="G135" s="254"/>
      <c r="H135" s="257">
        <v>37.5</v>
      </c>
      <c r="I135" s="258"/>
      <c r="J135" s="254"/>
      <c r="K135" s="254"/>
      <c r="L135" s="259"/>
      <c r="M135" s="260"/>
      <c r="N135" s="261"/>
      <c r="O135" s="261"/>
      <c r="P135" s="261"/>
      <c r="Q135" s="261"/>
      <c r="R135" s="261"/>
      <c r="S135" s="261"/>
      <c r="T135" s="26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3" t="s">
        <v>212</v>
      </c>
      <c r="AU135" s="263" t="s">
        <v>90</v>
      </c>
      <c r="AV135" s="14" t="s">
        <v>130</v>
      </c>
      <c r="AW135" s="14" t="s">
        <v>36</v>
      </c>
      <c r="AX135" s="14" t="s">
        <v>88</v>
      </c>
      <c r="AY135" s="263" t="s">
        <v>125</v>
      </c>
    </row>
    <row r="136" s="2" customFormat="1" ht="16.5" customHeight="1">
      <c r="A136" s="37"/>
      <c r="B136" s="38"/>
      <c r="C136" s="210" t="s">
        <v>195</v>
      </c>
      <c r="D136" s="210" t="s">
        <v>126</v>
      </c>
      <c r="E136" s="211" t="s">
        <v>387</v>
      </c>
      <c r="F136" s="212" t="s">
        <v>388</v>
      </c>
      <c r="G136" s="213" t="s">
        <v>210</v>
      </c>
      <c r="H136" s="214">
        <v>20</v>
      </c>
      <c r="I136" s="215"/>
      <c r="J136" s="216">
        <f>ROUND(I136*H136,2)</f>
        <v>0</v>
      </c>
      <c r="K136" s="217"/>
      <c r="L136" s="43"/>
      <c r="M136" s="218" t="s">
        <v>1</v>
      </c>
      <c r="N136" s="219" t="s">
        <v>45</v>
      </c>
      <c r="O136" s="90"/>
      <c r="P136" s="220">
        <f>O136*H136</f>
        <v>0</v>
      </c>
      <c r="Q136" s="220">
        <v>0</v>
      </c>
      <c r="R136" s="220">
        <f>Q136*H136</f>
        <v>0</v>
      </c>
      <c r="S136" s="220">
        <v>0</v>
      </c>
      <c r="T136" s="221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22" t="s">
        <v>130</v>
      </c>
      <c r="AT136" s="222" t="s">
        <v>126</v>
      </c>
      <c r="AU136" s="222" t="s">
        <v>90</v>
      </c>
      <c r="AY136" s="16" t="s">
        <v>125</v>
      </c>
      <c r="BE136" s="223">
        <f>IF(N136="základní",J136,0)</f>
        <v>0</v>
      </c>
      <c r="BF136" s="223">
        <f>IF(N136="snížená",J136,0)</f>
        <v>0</v>
      </c>
      <c r="BG136" s="223">
        <f>IF(N136="zákl. přenesená",J136,0)</f>
        <v>0</v>
      </c>
      <c r="BH136" s="223">
        <f>IF(N136="sníž. přenesená",J136,0)</f>
        <v>0</v>
      </c>
      <c r="BI136" s="223">
        <f>IF(N136="nulová",J136,0)</f>
        <v>0</v>
      </c>
      <c r="BJ136" s="16" t="s">
        <v>88</v>
      </c>
      <c r="BK136" s="223">
        <f>ROUND(I136*H136,2)</f>
        <v>0</v>
      </c>
      <c r="BL136" s="16" t="s">
        <v>130</v>
      </c>
      <c r="BM136" s="222" t="s">
        <v>144</v>
      </c>
    </row>
    <row r="137" s="2" customFormat="1">
      <c r="A137" s="37"/>
      <c r="B137" s="38"/>
      <c r="C137" s="39"/>
      <c r="D137" s="224" t="s">
        <v>131</v>
      </c>
      <c r="E137" s="39"/>
      <c r="F137" s="225" t="s">
        <v>389</v>
      </c>
      <c r="G137" s="39"/>
      <c r="H137" s="39"/>
      <c r="I137" s="226"/>
      <c r="J137" s="39"/>
      <c r="K137" s="39"/>
      <c r="L137" s="43"/>
      <c r="M137" s="227"/>
      <c r="N137" s="228"/>
      <c r="O137" s="90"/>
      <c r="P137" s="90"/>
      <c r="Q137" s="90"/>
      <c r="R137" s="90"/>
      <c r="S137" s="90"/>
      <c r="T137" s="91"/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T137" s="16" t="s">
        <v>131</v>
      </c>
      <c r="AU137" s="16" t="s">
        <v>90</v>
      </c>
    </row>
    <row r="138" s="13" customFormat="1">
      <c r="A138" s="13"/>
      <c r="B138" s="242"/>
      <c r="C138" s="243"/>
      <c r="D138" s="224" t="s">
        <v>212</v>
      </c>
      <c r="E138" s="244" t="s">
        <v>1</v>
      </c>
      <c r="F138" s="245" t="s">
        <v>390</v>
      </c>
      <c r="G138" s="243"/>
      <c r="H138" s="246">
        <v>20</v>
      </c>
      <c r="I138" s="247"/>
      <c r="J138" s="243"/>
      <c r="K138" s="243"/>
      <c r="L138" s="248"/>
      <c r="M138" s="249"/>
      <c r="N138" s="250"/>
      <c r="O138" s="250"/>
      <c r="P138" s="250"/>
      <c r="Q138" s="250"/>
      <c r="R138" s="250"/>
      <c r="S138" s="250"/>
      <c r="T138" s="25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52" t="s">
        <v>212</v>
      </c>
      <c r="AU138" s="252" t="s">
        <v>90</v>
      </c>
      <c r="AV138" s="13" t="s">
        <v>90</v>
      </c>
      <c r="AW138" s="13" t="s">
        <v>36</v>
      </c>
      <c r="AX138" s="13" t="s">
        <v>80</v>
      </c>
      <c r="AY138" s="252" t="s">
        <v>125</v>
      </c>
    </row>
    <row r="139" s="14" customFormat="1">
      <c r="A139" s="14"/>
      <c r="B139" s="253"/>
      <c r="C139" s="254"/>
      <c r="D139" s="224" t="s">
        <v>212</v>
      </c>
      <c r="E139" s="255" t="s">
        <v>1</v>
      </c>
      <c r="F139" s="256" t="s">
        <v>215</v>
      </c>
      <c r="G139" s="254"/>
      <c r="H139" s="257">
        <v>20</v>
      </c>
      <c r="I139" s="258"/>
      <c r="J139" s="254"/>
      <c r="K139" s="254"/>
      <c r="L139" s="259"/>
      <c r="M139" s="260"/>
      <c r="N139" s="261"/>
      <c r="O139" s="261"/>
      <c r="P139" s="261"/>
      <c r="Q139" s="261"/>
      <c r="R139" s="261"/>
      <c r="S139" s="261"/>
      <c r="T139" s="26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3" t="s">
        <v>212</v>
      </c>
      <c r="AU139" s="263" t="s">
        <v>90</v>
      </c>
      <c r="AV139" s="14" t="s">
        <v>130</v>
      </c>
      <c r="AW139" s="14" t="s">
        <v>36</v>
      </c>
      <c r="AX139" s="14" t="s">
        <v>88</v>
      </c>
      <c r="AY139" s="263" t="s">
        <v>125</v>
      </c>
    </row>
    <row r="140" s="2" customFormat="1" ht="21.75" customHeight="1">
      <c r="A140" s="37"/>
      <c r="B140" s="38"/>
      <c r="C140" s="210" t="s">
        <v>137</v>
      </c>
      <c r="D140" s="210" t="s">
        <v>126</v>
      </c>
      <c r="E140" s="211" t="s">
        <v>269</v>
      </c>
      <c r="F140" s="212" t="s">
        <v>270</v>
      </c>
      <c r="G140" s="213" t="s">
        <v>210</v>
      </c>
      <c r="H140" s="214">
        <v>32.399999999999999</v>
      </c>
      <c r="I140" s="215"/>
      <c r="J140" s="216">
        <f>ROUND(I140*H140,2)</f>
        <v>0</v>
      </c>
      <c r="K140" s="217"/>
      <c r="L140" s="43"/>
      <c r="M140" s="218" t="s">
        <v>1</v>
      </c>
      <c r="N140" s="219" t="s">
        <v>45</v>
      </c>
      <c r="O140" s="90"/>
      <c r="P140" s="220">
        <f>O140*H140</f>
        <v>0</v>
      </c>
      <c r="Q140" s="220">
        <v>0</v>
      </c>
      <c r="R140" s="220">
        <f>Q140*H140</f>
        <v>0</v>
      </c>
      <c r="S140" s="220">
        <v>0</v>
      </c>
      <c r="T140" s="221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22" t="s">
        <v>130</v>
      </c>
      <c r="AT140" s="222" t="s">
        <v>126</v>
      </c>
      <c r="AU140" s="222" t="s">
        <v>90</v>
      </c>
      <c r="AY140" s="16" t="s">
        <v>125</v>
      </c>
      <c r="BE140" s="223">
        <f>IF(N140="základní",J140,0)</f>
        <v>0</v>
      </c>
      <c r="BF140" s="223">
        <f>IF(N140="snížená",J140,0)</f>
        <v>0</v>
      </c>
      <c r="BG140" s="223">
        <f>IF(N140="zákl. přenesená",J140,0)</f>
        <v>0</v>
      </c>
      <c r="BH140" s="223">
        <f>IF(N140="sníž. přenesená",J140,0)</f>
        <v>0</v>
      </c>
      <c r="BI140" s="223">
        <f>IF(N140="nulová",J140,0)</f>
        <v>0</v>
      </c>
      <c r="BJ140" s="16" t="s">
        <v>88</v>
      </c>
      <c r="BK140" s="223">
        <f>ROUND(I140*H140,2)</f>
        <v>0</v>
      </c>
      <c r="BL140" s="16" t="s">
        <v>130</v>
      </c>
      <c r="BM140" s="222" t="s">
        <v>148</v>
      </c>
    </row>
    <row r="141" s="2" customFormat="1">
      <c r="A141" s="37"/>
      <c r="B141" s="38"/>
      <c r="C141" s="39"/>
      <c r="D141" s="224" t="s">
        <v>131</v>
      </c>
      <c r="E141" s="39"/>
      <c r="F141" s="225" t="s">
        <v>271</v>
      </c>
      <c r="G141" s="39"/>
      <c r="H141" s="39"/>
      <c r="I141" s="226"/>
      <c r="J141" s="39"/>
      <c r="K141" s="39"/>
      <c r="L141" s="43"/>
      <c r="M141" s="227"/>
      <c r="N141" s="228"/>
      <c r="O141" s="90"/>
      <c r="P141" s="90"/>
      <c r="Q141" s="90"/>
      <c r="R141" s="90"/>
      <c r="S141" s="90"/>
      <c r="T141" s="91"/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T141" s="16" t="s">
        <v>131</v>
      </c>
      <c r="AU141" s="16" t="s">
        <v>90</v>
      </c>
    </row>
    <row r="142" s="13" customFormat="1">
      <c r="A142" s="13"/>
      <c r="B142" s="242"/>
      <c r="C142" s="243"/>
      <c r="D142" s="224" t="s">
        <v>212</v>
      </c>
      <c r="E142" s="244" t="s">
        <v>1</v>
      </c>
      <c r="F142" s="245" t="s">
        <v>391</v>
      </c>
      <c r="G142" s="243"/>
      <c r="H142" s="246">
        <v>17.600000000000001</v>
      </c>
      <c r="I142" s="247"/>
      <c r="J142" s="243"/>
      <c r="K142" s="243"/>
      <c r="L142" s="248"/>
      <c r="M142" s="249"/>
      <c r="N142" s="250"/>
      <c r="O142" s="250"/>
      <c r="P142" s="250"/>
      <c r="Q142" s="250"/>
      <c r="R142" s="250"/>
      <c r="S142" s="250"/>
      <c r="T142" s="25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52" t="s">
        <v>212</v>
      </c>
      <c r="AU142" s="252" t="s">
        <v>90</v>
      </c>
      <c r="AV142" s="13" t="s">
        <v>90</v>
      </c>
      <c r="AW142" s="13" t="s">
        <v>36</v>
      </c>
      <c r="AX142" s="13" t="s">
        <v>80</v>
      </c>
      <c r="AY142" s="252" t="s">
        <v>125</v>
      </c>
    </row>
    <row r="143" s="13" customFormat="1">
      <c r="A143" s="13"/>
      <c r="B143" s="242"/>
      <c r="C143" s="243"/>
      <c r="D143" s="224" t="s">
        <v>212</v>
      </c>
      <c r="E143" s="244" t="s">
        <v>1</v>
      </c>
      <c r="F143" s="245" t="s">
        <v>392</v>
      </c>
      <c r="G143" s="243"/>
      <c r="H143" s="246">
        <v>14.800000000000001</v>
      </c>
      <c r="I143" s="247"/>
      <c r="J143" s="243"/>
      <c r="K143" s="243"/>
      <c r="L143" s="248"/>
      <c r="M143" s="249"/>
      <c r="N143" s="250"/>
      <c r="O143" s="250"/>
      <c r="P143" s="250"/>
      <c r="Q143" s="250"/>
      <c r="R143" s="250"/>
      <c r="S143" s="250"/>
      <c r="T143" s="25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52" t="s">
        <v>212</v>
      </c>
      <c r="AU143" s="252" t="s">
        <v>90</v>
      </c>
      <c r="AV143" s="13" t="s">
        <v>90</v>
      </c>
      <c r="AW143" s="13" t="s">
        <v>36</v>
      </c>
      <c r="AX143" s="13" t="s">
        <v>80</v>
      </c>
      <c r="AY143" s="252" t="s">
        <v>125</v>
      </c>
    </row>
    <row r="144" s="14" customFormat="1">
      <c r="A144" s="14"/>
      <c r="B144" s="253"/>
      <c r="C144" s="254"/>
      <c r="D144" s="224" t="s">
        <v>212</v>
      </c>
      <c r="E144" s="255" t="s">
        <v>1</v>
      </c>
      <c r="F144" s="256" t="s">
        <v>215</v>
      </c>
      <c r="G144" s="254"/>
      <c r="H144" s="257">
        <v>32.400000000000006</v>
      </c>
      <c r="I144" s="258"/>
      <c r="J144" s="254"/>
      <c r="K144" s="254"/>
      <c r="L144" s="259"/>
      <c r="M144" s="260"/>
      <c r="N144" s="261"/>
      <c r="O144" s="261"/>
      <c r="P144" s="261"/>
      <c r="Q144" s="261"/>
      <c r="R144" s="261"/>
      <c r="S144" s="261"/>
      <c r="T144" s="26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3" t="s">
        <v>212</v>
      </c>
      <c r="AU144" s="263" t="s">
        <v>90</v>
      </c>
      <c r="AV144" s="14" t="s">
        <v>130</v>
      </c>
      <c r="AW144" s="14" t="s">
        <v>36</v>
      </c>
      <c r="AX144" s="14" t="s">
        <v>88</v>
      </c>
      <c r="AY144" s="263" t="s">
        <v>125</v>
      </c>
    </row>
    <row r="145" s="2" customFormat="1" ht="21.75" customHeight="1">
      <c r="A145" s="37"/>
      <c r="B145" s="38"/>
      <c r="C145" s="210" t="s">
        <v>393</v>
      </c>
      <c r="D145" s="210" t="s">
        <v>126</v>
      </c>
      <c r="E145" s="211" t="s">
        <v>394</v>
      </c>
      <c r="F145" s="212" t="s">
        <v>395</v>
      </c>
      <c r="G145" s="213" t="s">
        <v>210</v>
      </c>
      <c r="H145" s="214">
        <v>32.399999999999999</v>
      </c>
      <c r="I145" s="215"/>
      <c r="J145" s="216">
        <f>ROUND(I145*H145,2)</f>
        <v>0</v>
      </c>
      <c r="K145" s="217"/>
      <c r="L145" s="43"/>
      <c r="M145" s="218" t="s">
        <v>1</v>
      </c>
      <c r="N145" s="219" t="s">
        <v>45</v>
      </c>
      <c r="O145" s="90"/>
      <c r="P145" s="220">
        <f>O145*H145</f>
        <v>0</v>
      </c>
      <c r="Q145" s="220">
        <v>0</v>
      </c>
      <c r="R145" s="220">
        <f>Q145*H145</f>
        <v>0</v>
      </c>
      <c r="S145" s="220">
        <v>0</v>
      </c>
      <c r="T145" s="221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22" t="s">
        <v>130</v>
      </c>
      <c r="AT145" s="222" t="s">
        <v>126</v>
      </c>
      <c r="AU145" s="222" t="s">
        <v>90</v>
      </c>
      <c r="AY145" s="16" t="s">
        <v>125</v>
      </c>
      <c r="BE145" s="223">
        <f>IF(N145="základní",J145,0)</f>
        <v>0</v>
      </c>
      <c r="BF145" s="223">
        <f>IF(N145="snížená",J145,0)</f>
        <v>0</v>
      </c>
      <c r="BG145" s="223">
        <f>IF(N145="zákl. přenesená",J145,0)</f>
        <v>0</v>
      </c>
      <c r="BH145" s="223">
        <f>IF(N145="sníž. přenesená",J145,0)</f>
        <v>0</v>
      </c>
      <c r="BI145" s="223">
        <f>IF(N145="nulová",J145,0)</f>
        <v>0</v>
      </c>
      <c r="BJ145" s="16" t="s">
        <v>88</v>
      </c>
      <c r="BK145" s="223">
        <f>ROUND(I145*H145,2)</f>
        <v>0</v>
      </c>
      <c r="BL145" s="16" t="s">
        <v>130</v>
      </c>
      <c r="BM145" s="222" t="s">
        <v>8</v>
      </c>
    </row>
    <row r="146" s="2" customFormat="1">
      <c r="A146" s="37"/>
      <c r="B146" s="38"/>
      <c r="C146" s="39"/>
      <c r="D146" s="224" t="s">
        <v>131</v>
      </c>
      <c r="E146" s="39"/>
      <c r="F146" s="225" t="s">
        <v>396</v>
      </c>
      <c r="G146" s="39"/>
      <c r="H146" s="39"/>
      <c r="I146" s="226"/>
      <c r="J146" s="39"/>
      <c r="K146" s="39"/>
      <c r="L146" s="43"/>
      <c r="M146" s="227"/>
      <c r="N146" s="228"/>
      <c r="O146" s="90"/>
      <c r="P146" s="90"/>
      <c r="Q146" s="90"/>
      <c r="R146" s="90"/>
      <c r="S146" s="90"/>
      <c r="T146" s="91"/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T146" s="16" t="s">
        <v>131</v>
      </c>
      <c r="AU146" s="16" t="s">
        <v>90</v>
      </c>
    </row>
    <row r="147" s="13" customFormat="1">
      <c r="A147" s="13"/>
      <c r="B147" s="242"/>
      <c r="C147" s="243"/>
      <c r="D147" s="224" t="s">
        <v>212</v>
      </c>
      <c r="E147" s="244" t="s">
        <v>1</v>
      </c>
      <c r="F147" s="245" t="s">
        <v>391</v>
      </c>
      <c r="G147" s="243"/>
      <c r="H147" s="246">
        <v>17.600000000000001</v>
      </c>
      <c r="I147" s="247"/>
      <c r="J147" s="243"/>
      <c r="K147" s="243"/>
      <c r="L147" s="248"/>
      <c r="M147" s="249"/>
      <c r="N147" s="250"/>
      <c r="O147" s="250"/>
      <c r="P147" s="250"/>
      <c r="Q147" s="250"/>
      <c r="R147" s="250"/>
      <c r="S147" s="250"/>
      <c r="T147" s="25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52" t="s">
        <v>212</v>
      </c>
      <c r="AU147" s="252" t="s">
        <v>90</v>
      </c>
      <c r="AV147" s="13" t="s">
        <v>90</v>
      </c>
      <c r="AW147" s="13" t="s">
        <v>36</v>
      </c>
      <c r="AX147" s="13" t="s">
        <v>80</v>
      </c>
      <c r="AY147" s="252" t="s">
        <v>125</v>
      </c>
    </row>
    <row r="148" s="13" customFormat="1">
      <c r="A148" s="13"/>
      <c r="B148" s="242"/>
      <c r="C148" s="243"/>
      <c r="D148" s="224" t="s">
        <v>212</v>
      </c>
      <c r="E148" s="244" t="s">
        <v>1</v>
      </c>
      <c r="F148" s="245" t="s">
        <v>392</v>
      </c>
      <c r="G148" s="243"/>
      <c r="H148" s="246">
        <v>14.800000000000001</v>
      </c>
      <c r="I148" s="247"/>
      <c r="J148" s="243"/>
      <c r="K148" s="243"/>
      <c r="L148" s="248"/>
      <c r="M148" s="249"/>
      <c r="N148" s="250"/>
      <c r="O148" s="250"/>
      <c r="P148" s="250"/>
      <c r="Q148" s="250"/>
      <c r="R148" s="250"/>
      <c r="S148" s="250"/>
      <c r="T148" s="25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52" t="s">
        <v>212</v>
      </c>
      <c r="AU148" s="252" t="s">
        <v>90</v>
      </c>
      <c r="AV148" s="13" t="s">
        <v>90</v>
      </c>
      <c r="AW148" s="13" t="s">
        <v>36</v>
      </c>
      <c r="AX148" s="13" t="s">
        <v>80</v>
      </c>
      <c r="AY148" s="252" t="s">
        <v>125</v>
      </c>
    </row>
    <row r="149" s="14" customFormat="1">
      <c r="A149" s="14"/>
      <c r="B149" s="253"/>
      <c r="C149" s="254"/>
      <c r="D149" s="224" t="s">
        <v>212</v>
      </c>
      <c r="E149" s="255" t="s">
        <v>1</v>
      </c>
      <c r="F149" s="256" t="s">
        <v>215</v>
      </c>
      <c r="G149" s="254"/>
      <c r="H149" s="257">
        <v>32.400000000000006</v>
      </c>
      <c r="I149" s="258"/>
      <c r="J149" s="254"/>
      <c r="K149" s="254"/>
      <c r="L149" s="259"/>
      <c r="M149" s="260"/>
      <c r="N149" s="261"/>
      <c r="O149" s="261"/>
      <c r="P149" s="261"/>
      <c r="Q149" s="261"/>
      <c r="R149" s="261"/>
      <c r="S149" s="261"/>
      <c r="T149" s="26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63" t="s">
        <v>212</v>
      </c>
      <c r="AU149" s="263" t="s">
        <v>90</v>
      </c>
      <c r="AV149" s="14" t="s">
        <v>130</v>
      </c>
      <c r="AW149" s="14" t="s">
        <v>36</v>
      </c>
      <c r="AX149" s="14" t="s">
        <v>88</v>
      </c>
      <c r="AY149" s="263" t="s">
        <v>125</v>
      </c>
    </row>
    <row r="150" s="2" customFormat="1" ht="21.75" customHeight="1">
      <c r="A150" s="37"/>
      <c r="B150" s="38"/>
      <c r="C150" s="210" t="s">
        <v>397</v>
      </c>
      <c r="D150" s="210" t="s">
        <v>126</v>
      </c>
      <c r="E150" s="211" t="s">
        <v>398</v>
      </c>
      <c r="F150" s="212" t="s">
        <v>399</v>
      </c>
      <c r="G150" s="213" t="s">
        <v>210</v>
      </c>
      <c r="H150" s="214">
        <v>16.199999999999999</v>
      </c>
      <c r="I150" s="215"/>
      <c r="J150" s="216">
        <f>ROUND(I150*H150,2)</f>
        <v>0</v>
      </c>
      <c r="K150" s="217"/>
      <c r="L150" s="43"/>
      <c r="M150" s="218" t="s">
        <v>1</v>
      </c>
      <c r="N150" s="219" t="s">
        <v>45</v>
      </c>
      <c r="O150" s="90"/>
      <c r="P150" s="220">
        <f>O150*H150</f>
        <v>0</v>
      </c>
      <c r="Q150" s="220">
        <v>0</v>
      </c>
      <c r="R150" s="220">
        <f>Q150*H150</f>
        <v>0</v>
      </c>
      <c r="S150" s="220">
        <v>0</v>
      </c>
      <c r="T150" s="221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22" t="s">
        <v>130</v>
      </c>
      <c r="AT150" s="222" t="s">
        <v>126</v>
      </c>
      <c r="AU150" s="222" t="s">
        <v>90</v>
      </c>
      <c r="AY150" s="16" t="s">
        <v>125</v>
      </c>
      <c r="BE150" s="223">
        <f>IF(N150="základní",J150,0)</f>
        <v>0</v>
      </c>
      <c r="BF150" s="223">
        <f>IF(N150="snížená",J150,0)</f>
        <v>0</v>
      </c>
      <c r="BG150" s="223">
        <f>IF(N150="zákl. přenesená",J150,0)</f>
        <v>0</v>
      </c>
      <c r="BH150" s="223">
        <f>IF(N150="sníž. přenesená",J150,0)</f>
        <v>0</v>
      </c>
      <c r="BI150" s="223">
        <f>IF(N150="nulová",J150,0)</f>
        <v>0</v>
      </c>
      <c r="BJ150" s="16" t="s">
        <v>88</v>
      </c>
      <c r="BK150" s="223">
        <f>ROUND(I150*H150,2)</f>
        <v>0</v>
      </c>
      <c r="BL150" s="16" t="s">
        <v>130</v>
      </c>
      <c r="BM150" s="222" t="s">
        <v>157</v>
      </c>
    </row>
    <row r="151" s="2" customFormat="1">
      <c r="A151" s="37"/>
      <c r="B151" s="38"/>
      <c r="C151" s="39"/>
      <c r="D151" s="224" t="s">
        <v>131</v>
      </c>
      <c r="E151" s="39"/>
      <c r="F151" s="225" t="s">
        <v>400</v>
      </c>
      <c r="G151" s="39"/>
      <c r="H151" s="39"/>
      <c r="I151" s="226"/>
      <c r="J151" s="39"/>
      <c r="K151" s="39"/>
      <c r="L151" s="43"/>
      <c r="M151" s="227"/>
      <c r="N151" s="228"/>
      <c r="O151" s="90"/>
      <c r="P151" s="90"/>
      <c r="Q151" s="90"/>
      <c r="R151" s="90"/>
      <c r="S151" s="90"/>
      <c r="T151" s="91"/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T151" s="16" t="s">
        <v>131</v>
      </c>
      <c r="AU151" s="16" t="s">
        <v>90</v>
      </c>
    </row>
    <row r="152" s="13" customFormat="1">
      <c r="A152" s="13"/>
      <c r="B152" s="242"/>
      <c r="C152" s="243"/>
      <c r="D152" s="224" t="s">
        <v>212</v>
      </c>
      <c r="E152" s="244" t="s">
        <v>1</v>
      </c>
      <c r="F152" s="245" t="s">
        <v>401</v>
      </c>
      <c r="G152" s="243"/>
      <c r="H152" s="246">
        <v>8.8000000000000007</v>
      </c>
      <c r="I152" s="247"/>
      <c r="J152" s="243"/>
      <c r="K152" s="243"/>
      <c r="L152" s="248"/>
      <c r="M152" s="249"/>
      <c r="N152" s="250"/>
      <c r="O152" s="250"/>
      <c r="P152" s="250"/>
      <c r="Q152" s="250"/>
      <c r="R152" s="250"/>
      <c r="S152" s="250"/>
      <c r="T152" s="25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52" t="s">
        <v>212</v>
      </c>
      <c r="AU152" s="252" t="s">
        <v>90</v>
      </c>
      <c r="AV152" s="13" t="s">
        <v>90</v>
      </c>
      <c r="AW152" s="13" t="s">
        <v>36</v>
      </c>
      <c r="AX152" s="13" t="s">
        <v>80</v>
      </c>
      <c r="AY152" s="252" t="s">
        <v>125</v>
      </c>
    </row>
    <row r="153" s="13" customFormat="1">
      <c r="A153" s="13"/>
      <c r="B153" s="242"/>
      <c r="C153" s="243"/>
      <c r="D153" s="224" t="s">
        <v>212</v>
      </c>
      <c r="E153" s="244" t="s">
        <v>1</v>
      </c>
      <c r="F153" s="245" t="s">
        <v>402</v>
      </c>
      <c r="G153" s="243"/>
      <c r="H153" s="246">
        <v>7.4000000000000004</v>
      </c>
      <c r="I153" s="247"/>
      <c r="J153" s="243"/>
      <c r="K153" s="243"/>
      <c r="L153" s="248"/>
      <c r="M153" s="249"/>
      <c r="N153" s="250"/>
      <c r="O153" s="250"/>
      <c r="P153" s="250"/>
      <c r="Q153" s="250"/>
      <c r="R153" s="250"/>
      <c r="S153" s="250"/>
      <c r="T153" s="25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2" t="s">
        <v>212</v>
      </c>
      <c r="AU153" s="252" t="s">
        <v>90</v>
      </c>
      <c r="AV153" s="13" t="s">
        <v>90</v>
      </c>
      <c r="AW153" s="13" t="s">
        <v>36</v>
      </c>
      <c r="AX153" s="13" t="s">
        <v>80</v>
      </c>
      <c r="AY153" s="252" t="s">
        <v>125</v>
      </c>
    </row>
    <row r="154" s="14" customFormat="1">
      <c r="A154" s="14"/>
      <c r="B154" s="253"/>
      <c r="C154" s="254"/>
      <c r="D154" s="224" t="s">
        <v>212</v>
      </c>
      <c r="E154" s="255" t="s">
        <v>1</v>
      </c>
      <c r="F154" s="256" t="s">
        <v>215</v>
      </c>
      <c r="G154" s="254"/>
      <c r="H154" s="257">
        <v>16.200000000000003</v>
      </c>
      <c r="I154" s="258"/>
      <c r="J154" s="254"/>
      <c r="K154" s="254"/>
      <c r="L154" s="259"/>
      <c r="M154" s="260"/>
      <c r="N154" s="261"/>
      <c r="O154" s="261"/>
      <c r="P154" s="261"/>
      <c r="Q154" s="261"/>
      <c r="R154" s="261"/>
      <c r="S154" s="261"/>
      <c r="T154" s="26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3" t="s">
        <v>212</v>
      </c>
      <c r="AU154" s="263" t="s">
        <v>90</v>
      </c>
      <c r="AV154" s="14" t="s">
        <v>130</v>
      </c>
      <c r="AW154" s="14" t="s">
        <v>36</v>
      </c>
      <c r="AX154" s="14" t="s">
        <v>88</v>
      </c>
      <c r="AY154" s="263" t="s">
        <v>125</v>
      </c>
    </row>
    <row r="155" s="2" customFormat="1" ht="21.75" customHeight="1">
      <c r="A155" s="37"/>
      <c r="B155" s="38"/>
      <c r="C155" s="210" t="s">
        <v>130</v>
      </c>
      <c r="D155" s="210" t="s">
        <v>126</v>
      </c>
      <c r="E155" s="211" t="s">
        <v>223</v>
      </c>
      <c r="F155" s="212" t="s">
        <v>224</v>
      </c>
      <c r="G155" s="213" t="s">
        <v>210</v>
      </c>
      <c r="H155" s="214">
        <v>78</v>
      </c>
      <c r="I155" s="215"/>
      <c r="J155" s="216">
        <f>ROUND(I155*H155,2)</f>
        <v>0</v>
      </c>
      <c r="K155" s="217"/>
      <c r="L155" s="43"/>
      <c r="M155" s="218" t="s">
        <v>1</v>
      </c>
      <c r="N155" s="219" t="s">
        <v>45</v>
      </c>
      <c r="O155" s="90"/>
      <c r="P155" s="220">
        <f>O155*H155</f>
        <v>0</v>
      </c>
      <c r="Q155" s="220">
        <v>0</v>
      </c>
      <c r="R155" s="220">
        <f>Q155*H155</f>
        <v>0</v>
      </c>
      <c r="S155" s="220">
        <v>0</v>
      </c>
      <c r="T155" s="221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22" t="s">
        <v>130</v>
      </c>
      <c r="AT155" s="222" t="s">
        <v>126</v>
      </c>
      <c r="AU155" s="222" t="s">
        <v>90</v>
      </c>
      <c r="AY155" s="16" t="s">
        <v>125</v>
      </c>
      <c r="BE155" s="223">
        <f>IF(N155="základní",J155,0)</f>
        <v>0</v>
      </c>
      <c r="BF155" s="223">
        <f>IF(N155="snížená",J155,0)</f>
        <v>0</v>
      </c>
      <c r="BG155" s="223">
        <f>IF(N155="zákl. přenesená",J155,0)</f>
        <v>0</v>
      </c>
      <c r="BH155" s="223">
        <f>IF(N155="sníž. přenesená",J155,0)</f>
        <v>0</v>
      </c>
      <c r="BI155" s="223">
        <f>IF(N155="nulová",J155,0)</f>
        <v>0</v>
      </c>
      <c r="BJ155" s="16" t="s">
        <v>88</v>
      </c>
      <c r="BK155" s="223">
        <f>ROUND(I155*H155,2)</f>
        <v>0</v>
      </c>
      <c r="BL155" s="16" t="s">
        <v>130</v>
      </c>
      <c r="BM155" s="222" t="s">
        <v>161</v>
      </c>
    </row>
    <row r="156" s="2" customFormat="1">
      <c r="A156" s="37"/>
      <c r="B156" s="38"/>
      <c r="C156" s="39"/>
      <c r="D156" s="224" t="s">
        <v>131</v>
      </c>
      <c r="E156" s="39"/>
      <c r="F156" s="225" t="s">
        <v>225</v>
      </c>
      <c r="G156" s="39"/>
      <c r="H156" s="39"/>
      <c r="I156" s="226"/>
      <c r="J156" s="39"/>
      <c r="K156" s="39"/>
      <c r="L156" s="43"/>
      <c r="M156" s="227"/>
      <c r="N156" s="228"/>
      <c r="O156" s="90"/>
      <c r="P156" s="90"/>
      <c r="Q156" s="90"/>
      <c r="R156" s="90"/>
      <c r="S156" s="90"/>
      <c r="T156" s="91"/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T156" s="16" t="s">
        <v>131</v>
      </c>
      <c r="AU156" s="16" t="s">
        <v>90</v>
      </c>
    </row>
    <row r="157" s="13" customFormat="1">
      <c r="A157" s="13"/>
      <c r="B157" s="242"/>
      <c r="C157" s="243"/>
      <c r="D157" s="224" t="s">
        <v>212</v>
      </c>
      <c r="E157" s="244" t="s">
        <v>1</v>
      </c>
      <c r="F157" s="245" t="s">
        <v>403</v>
      </c>
      <c r="G157" s="243"/>
      <c r="H157" s="246">
        <v>78</v>
      </c>
      <c r="I157" s="247"/>
      <c r="J157" s="243"/>
      <c r="K157" s="243"/>
      <c r="L157" s="248"/>
      <c r="M157" s="249"/>
      <c r="N157" s="250"/>
      <c r="O157" s="250"/>
      <c r="P157" s="250"/>
      <c r="Q157" s="250"/>
      <c r="R157" s="250"/>
      <c r="S157" s="250"/>
      <c r="T157" s="25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52" t="s">
        <v>212</v>
      </c>
      <c r="AU157" s="252" t="s">
        <v>90</v>
      </c>
      <c r="AV157" s="13" t="s">
        <v>90</v>
      </c>
      <c r="AW157" s="13" t="s">
        <v>36</v>
      </c>
      <c r="AX157" s="13" t="s">
        <v>80</v>
      </c>
      <c r="AY157" s="252" t="s">
        <v>125</v>
      </c>
    </row>
    <row r="158" s="14" customFormat="1">
      <c r="A158" s="14"/>
      <c r="B158" s="253"/>
      <c r="C158" s="254"/>
      <c r="D158" s="224" t="s">
        <v>212</v>
      </c>
      <c r="E158" s="255" t="s">
        <v>1</v>
      </c>
      <c r="F158" s="256" t="s">
        <v>215</v>
      </c>
      <c r="G158" s="254"/>
      <c r="H158" s="257">
        <v>78</v>
      </c>
      <c r="I158" s="258"/>
      <c r="J158" s="254"/>
      <c r="K158" s="254"/>
      <c r="L158" s="259"/>
      <c r="M158" s="260"/>
      <c r="N158" s="261"/>
      <c r="O158" s="261"/>
      <c r="P158" s="261"/>
      <c r="Q158" s="261"/>
      <c r="R158" s="261"/>
      <c r="S158" s="261"/>
      <c r="T158" s="26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3" t="s">
        <v>212</v>
      </c>
      <c r="AU158" s="263" t="s">
        <v>90</v>
      </c>
      <c r="AV158" s="14" t="s">
        <v>130</v>
      </c>
      <c r="AW158" s="14" t="s">
        <v>36</v>
      </c>
      <c r="AX158" s="14" t="s">
        <v>88</v>
      </c>
      <c r="AY158" s="263" t="s">
        <v>125</v>
      </c>
    </row>
    <row r="159" s="2" customFormat="1" ht="24.15" customHeight="1">
      <c r="A159" s="37"/>
      <c r="B159" s="38"/>
      <c r="C159" s="210" t="s">
        <v>124</v>
      </c>
      <c r="D159" s="210" t="s">
        <v>126</v>
      </c>
      <c r="E159" s="211" t="s">
        <v>227</v>
      </c>
      <c r="F159" s="212" t="s">
        <v>228</v>
      </c>
      <c r="G159" s="213" t="s">
        <v>210</v>
      </c>
      <c r="H159" s="214">
        <v>780</v>
      </c>
      <c r="I159" s="215"/>
      <c r="J159" s="216">
        <f>ROUND(I159*H159,2)</f>
        <v>0</v>
      </c>
      <c r="K159" s="217"/>
      <c r="L159" s="43"/>
      <c r="M159" s="218" t="s">
        <v>1</v>
      </c>
      <c r="N159" s="219" t="s">
        <v>45</v>
      </c>
      <c r="O159" s="90"/>
      <c r="P159" s="220">
        <f>O159*H159</f>
        <v>0</v>
      </c>
      <c r="Q159" s="220">
        <v>0</v>
      </c>
      <c r="R159" s="220">
        <f>Q159*H159</f>
        <v>0</v>
      </c>
      <c r="S159" s="220">
        <v>0</v>
      </c>
      <c r="T159" s="221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22" t="s">
        <v>130</v>
      </c>
      <c r="AT159" s="222" t="s">
        <v>126</v>
      </c>
      <c r="AU159" s="222" t="s">
        <v>90</v>
      </c>
      <c r="AY159" s="16" t="s">
        <v>125</v>
      </c>
      <c r="BE159" s="223">
        <f>IF(N159="základní",J159,0)</f>
        <v>0</v>
      </c>
      <c r="BF159" s="223">
        <f>IF(N159="snížená",J159,0)</f>
        <v>0</v>
      </c>
      <c r="BG159" s="223">
        <f>IF(N159="zákl. přenesená",J159,0)</f>
        <v>0</v>
      </c>
      <c r="BH159" s="223">
        <f>IF(N159="sníž. přenesená",J159,0)</f>
        <v>0</v>
      </c>
      <c r="BI159" s="223">
        <f>IF(N159="nulová",J159,0)</f>
        <v>0</v>
      </c>
      <c r="BJ159" s="16" t="s">
        <v>88</v>
      </c>
      <c r="BK159" s="223">
        <f>ROUND(I159*H159,2)</f>
        <v>0</v>
      </c>
      <c r="BL159" s="16" t="s">
        <v>130</v>
      </c>
      <c r="BM159" s="222" t="s">
        <v>166</v>
      </c>
    </row>
    <row r="160" s="2" customFormat="1">
      <c r="A160" s="37"/>
      <c r="B160" s="38"/>
      <c r="C160" s="39"/>
      <c r="D160" s="224" t="s">
        <v>131</v>
      </c>
      <c r="E160" s="39"/>
      <c r="F160" s="225" t="s">
        <v>229</v>
      </c>
      <c r="G160" s="39"/>
      <c r="H160" s="39"/>
      <c r="I160" s="226"/>
      <c r="J160" s="39"/>
      <c r="K160" s="39"/>
      <c r="L160" s="43"/>
      <c r="M160" s="227"/>
      <c r="N160" s="228"/>
      <c r="O160" s="90"/>
      <c r="P160" s="90"/>
      <c r="Q160" s="90"/>
      <c r="R160" s="90"/>
      <c r="S160" s="90"/>
      <c r="T160" s="91"/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T160" s="16" t="s">
        <v>131</v>
      </c>
      <c r="AU160" s="16" t="s">
        <v>90</v>
      </c>
    </row>
    <row r="161" s="13" customFormat="1">
      <c r="A161" s="13"/>
      <c r="B161" s="242"/>
      <c r="C161" s="243"/>
      <c r="D161" s="224" t="s">
        <v>212</v>
      </c>
      <c r="E161" s="244" t="s">
        <v>1</v>
      </c>
      <c r="F161" s="245" t="s">
        <v>403</v>
      </c>
      <c r="G161" s="243"/>
      <c r="H161" s="246">
        <v>78</v>
      </c>
      <c r="I161" s="247"/>
      <c r="J161" s="243"/>
      <c r="K161" s="243"/>
      <c r="L161" s="248"/>
      <c r="M161" s="249"/>
      <c r="N161" s="250"/>
      <c r="O161" s="250"/>
      <c r="P161" s="250"/>
      <c r="Q161" s="250"/>
      <c r="R161" s="250"/>
      <c r="S161" s="250"/>
      <c r="T161" s="25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2" t="s">
        <v>212</v>
      </c>
      <c r="AU161" s="252" t="s">
        <v>90</v>
      </c>
      <c r="AV161" s="13" t="s">
        <v>90</v>
      </c>
      <c r="AW161" s="13" t="s">
        <v>36</v>
      </c>
      <c r="AX161" s="13" t="s">
        <v>80</v>
      </c>
      <c r="AY161" s="252" t="s">
        <v>125</v>
      </c>
    </row>
    <row r="162" s="14" customFormat="1">
      <c r="A162" s="14"/>
      <c r="B162" s="253"/>
      <c r="C162" s="254"/>
      <c r="D162" s="224" t="s">
        <v>212</v>
      </c>
      <c r="E162" s="255" t="s">
        <v>1</v>
      </c>
      <c r="F162" s="256" t="s">
        <v>215</v>
      </c>
      <c r="G162" s="254"/>
      <c r="H162" s="257">
        <v>78</v>
      </c>
      <c r="I162" s="258"/>
      <c r="J162" s="254"/>
      <c r="K162" s="254"/>
      <c r="L162" s="259"/>
      <c r="M162" s="260"/>
      <c r="N162" s="261"/>
      <c r="O162" s="261"/>
      <c r="P162" s="261"/>
      <c r="Q162" s="261"/>
      <c r="R162" s="261"/>
      <c r="S162" s="261"/>
      <c r="T162" s="26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3" t="s">
        <v>212</v>
      </c>
      <c r="AU162" s="263" t="s">
        <v>90</v>
      </c>
      <c r="AV162" s="14" t="s">
        <v>130</v>
      </c>
      <c r="AW162" s="14" t="s">
        <v>36</v>
      </c>
      <c r="AX162" s="14" t="s">
        <v>80</v>
      </c>
      <c r="AY162" s="263" t="s">
        <v>125</v>
      </c>
    </row>
    <row r="163" s="13" customFormat="1">
      <c r="A163" s="13"/>
      <c r="B163" s="242"/>
      <c r="C163" s="243"/>
      <c r="D163" s="224" t="s">
        <v>212</v>
      </c>
      <c r="E163" s="244" t="s">
        <v>1</v>
      </c>
      <c r="F163" s="245" t="s">
        <v>404</v>
      </c>
      <c r="G163" s="243"/>
      <c r="H163" s="246">
        <v>780</v>
      </c>
      <c r="I163" s="247"/>
      <c r="J163" s="243"/>
      <c r="K163" s="243"/>
      <c r="L163" s="248"/>
      <c r="M163" s="249"/>
      <c r="N163" s="250"/>
      <c r="O163" s="250"/>
      <c r="P163" s="250"/>
      <c r="Q163" s="250"/>
      <c r="R163" s="250"/>
      <c r="S163" s="250"/>
      <c r="T163" s="25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52" t="s">
        <v>212</v>
      </c>
      <c r="AU163" s="252" t="s">
        <v>90</v>
      </c>
      <c r="AV163" s="13" t="s">
        <v>90</v>
      </c>
      <c r="AW163" s="13" t="s">
        <v>36</v>
      </c>
      <c r="AX163" s="13" t="s">
        <v>80</v>
      </c>
      <c r="AY163" s="252" t="s">
        <v>125</v>
      </c>
    </row>
    <row r="164" s="14" customFormat="1">
      <c r="A164" s="14"/>
      <c r="B164" s="253"/>
      <c r="C164" s="254"/>
      <c r="D164" s="224" t="s">
        <v>212</v>
      </c>
      <c r="E164" s="255" t="s">
        <v>1</v>
      </c>
      <c r="F164" s="256" t="s">
        <v>215</v>
      </c>
      <c r="G164" s="254"/>
      <c r="H164" s="257">
        <v>780</v>
      </c>
      <c r="I164" s="258"/>
      <c r="J164" s="254"/>
      <c r="K164" s="254"/>
      <c r="L164" s="259"/>
      <c r="M164" s="260"/>
      <c r="N164" s="261"/>
      <c r="O164" s="261"/>
      <c r="P164" s="261"/>
      <c r="Q164" s="261"/>
      <c r="R164" s="261"/>
      <c r="S164" s="261"/>
      <c r="T164" s="26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3" t="s">
        <v>212</v>
      </c>
      <c r="AU164" s="263" t="s">
        <v>90</v>
      </c>
      <c r="AV164" s="14" t="s">
        <v>130</v>
      </c>
      <c r="AW164" s="14" t="s">
        <v>36</v>
      </c>
      <c r="AX164" s="14" t="s">
        <v>88</v>
      </c>
      <c r="AY164" s="263" t="s">
        <v>125</v>
      </c>
    </row>
    <row r="165" s="2" customFormat="1" ht="16.5" customHeight="1">
      <c r="A165" s="37"/>
      <c r="B165" s="38"/>
      <c r="C165" s="210" t="s">
        <v>140</v>
      </c>
      <c r="D165" s="210" t="s">
        <v>126</v>
      </c>
      <c r="E165" s="211" t="s">
        <v>276</v>
      </c>
      <c r="F165" s="212" t="s">
        <v>277</v>
      </c>
      <c r="G165" s="213" t="s">
        <v>210</v>
      </c>
      <c r="H165" s="214">
        <v>78</v>
      </c>
      <c r="I165" s="215"/>
      <c r="J165" s="216">
        <f>ROUND(I165*H165,2)</f>
        <v>0</v>
      </c>
      <c r="K165" s="217"/>
      <c r="L165" s="43"/>
      <c r="M165" s="218" t="s">
        <v>1</v>
      </c>
      <c r="N165" s="219" t="s">
        <v>45</v>
      </c>
      <c r="O165" s="90"/>
      <c r="P165" s="220">
        <f>O165*H165</f>
        <v>0</v>
      </c>
      <c r="Q165" s="220">
        <v>0</v>
      </c>
      <c r="R165" s="220">
        <f>Q165*H165</f>
        <v>0</v>
      </c>
      <c r="S165" s="220">
        <v>0</v>
      </c>
      <c r="T165" s="221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22" t="s">
        <v>130</v>
      </c>
      <c r="AT165" s="222" t="s">
        <v>126</v>
      </c>
      <c r="AU165" s="222" t="s">
        <v>90</v>
      </c>
      <c r="AY165" s="16" t="s">
        <v>125</v>
      </c>
      <c r="BE165" s="223">
        <f>IF(N165="základní",J165,0)</f>
        <v>0</v>
      </c>
      <c r="BF165" s="223">
        <f>IF(N165="snížená",J165,0)</f>
        <v>0</v>
      </c>
      <c r="BG165" s="223">
        <f>IF(N165="zákl. přenesená",J165,0)</f>
        <v>0</v>
      </c>
      <c r="BH165" s="223">
        <f>IF(N165="sníž. přenesená",J165,0)</f>
        <v>0</v>
      </c>
      <c r="BI165" s="223">
        <f>IF(N165="nulová",J165,0)</f>
        <v>0</v>
      </c>
      <c r="BJ165" s="16" t="s">
        <v>88</v>
      </c>
      <c r="BK165" s="223">
        <f>ROUND(I165*H165,2)</f>
        <v>0</v>
      </c>
      <c r="BL165" s="16" t="s">
        <v>130</v>
      </c>
      <c r="BM165" s="222" t="s">
        <v>170</v>
      </c>
    </row>
    <row r="166" s="2" customFormat="1">
      <c r="A166" s="37"/>
      <c r="B166" s="38"/>
      <c r="C166" s="39"/>
      <c r="D166" s="224" t="s">
        <v>131</v>
      </c>
      <c r="E166" s="39"/>
      <c r="F166" s="225" t="s">
        <v>278</v>
      </c>
      <c r="G166" s="39"/>
      <c r="H166" s="39"/>
      <c r="I166" s="226"/>
      <c r="J166" s="39"/>
      <c r="K166" s="39"/>
      <c r="L166" s="43"/>
      <c r="M166" s="227"/>
      <c r="N166" s="228"/>
      <c r="O166" s="90"/>
      <c r="P166" s="90"/>
      <c r="Q166" s="90"/>
      <c r="R166" s="90"/>
      <c r="S166" s="90"/>
      <c r="T166" s="91"/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T166" s="16" t="s">
        <v>131</v>
      </c>
      <c r="AU166" s="16" t="s">
        <v>90</v>
      </c>
    </row>
    <row r="167" s="13" customFormat="1">
      <c r="A167" s="13"/>
      <c r="B167" s="242"/>
      <c r="C167" s="243"/>
      <c r="D167" s="224" t="s">
        <v>212</v>
      </c>
      <c r="E167" s="244" t="s">
        <v>1</v>
      </c>
      <c r="F167" s="245" t="s">
        <v>405</v>
      </c>
      <c r="G167" s="243"/>
      <c r="H167" s="246">
        <v>78</v>
      </c>
      <c r="I167" s="247"/>
      <c r="J167" s="243"/>
      <c r="K167" s="243"/>
      <c r="L167" s="248"/>
      <c r="M167" s="249"/>
      <c r="N167" s="250"/>
      <c r="O167" s="250"/>
      <c r="P167" s="250"/>
      <c r="Q167" s="250"/>
      <c r="R167" s="250"/>
      <c r="S167" s="250"/>
      <c r="T167" s="25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52" t="s">
        <v>212</v>
      </c>
      <c r="AU167" s="252" t="s">
        <v>90</v>
      </c>
      <c r="AV167" s="13" t="s">
        <v>90</v>
      </c>
      <c r="AW167" s="13" t="s">
        <v>36</v>
      </c>
      <c r="AX167" s="13" t="s">
        <v>80</v>
      </c>
      <c r="AY167" s="252" t="s">
        <v>125</v>
      </c>
    </row>
    <row r="168" s="14" customFormat="1">
      <c r="A168" s="14"/>
      <c r="B168" s="253"/>
      <c r="C168" s="254"/>
      <c r="D168" s="224" t="s">
        <v>212</v>
      </c>
      <c r="E168" s="255" t="s">
        <v>1</v>
      </c>
      <c r="F168" s="256" t="s">
        <v>215</v>
      </c>
      <c r="G168" s="254"/>
      <c r="H168" s="257">
        <v>78</v>
      </c>
      <c r="I168" s="258"/>
      <c r="J168" s="254"/>
      <c r="K168" s="254"/>
      <c r="L168" s="259"/>
      <c r="M168" s="260"/>
      <c r="N168" s="261"/>
      <c r="O168" s="261"/>
      <c r="P168" s="261"/>
      <c r="Q168" s="261"/>
      <c r="R168" s="261"/>
      <c r="S168" s="261"/>
      <c r="T168" s="26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63" t="s">
        <v>212</v>
      </c>
      <c r="AU168" s="263" t="s">
        <v>90</v>
      </c>
      <c r="AV168" s="14" t="s">
        <v>130</v>
      </c>
      <c r="AW168" s="14" t="s">
        <v>36</v>
      </c>
      <c r="AX168" s="14" t="s">
        <v>88</v>
      </c>
      <c r="AY168" s="263" t="s">
        <v>125</v>
      </c>
    </row>
    <row r="169" s="2" customFormat="1" ht="16.5" customHeight="1">
      <c r="A169" s="37"/>
      <c r="B169" s="38"/>
      <c r="C169" s="210" t="s">
        <v>149</v>
      </c>
      <c r="D169" s="210" t="s">
        <v>126</v>
      </c>
      <c r="E169" s="211" t="s">
        <v>231</v>
      </c>
      <c r="F169" s="212" t="s">
        <v>232</v>
      </c>
      <c r="G169" s="213" t="s">
        <v>210</v>
      </c>
      <c r="H169" s="214">
        <v>78</v>
      </c>
      <c r="I169" s="215"/>
      <c r="J169" s="216">
        <f>ROUND(I169*H169,2)</f>
        <v>0</v>
      </c>
      <c r="K169" s="217"/>
      <c r="L169" s="43"/>
      <c r="M169" s="218" t="s">
        <v>1</v>
      </c>
      <c r="N169" s="219" t="s">
        <v>45</v>
      </c>
      <c r="O169" s="90"/>
      <c r="P169" s="220">
        <f>O169*H169</f>
        <v>0</v>
      </c>
      <c r="Q169" s="220">
        <v>0</v>
      </c>
      <c r="R169" s="220">
        <f>Q169*H169</f>
        <v>0</v>
      </c>
      <c r="S169" s="220">
        <v>0</v>
      </c>
      <c r="T169" s="221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22" t="s">
        <v>130</v>
      </c>
      <c r="AT169" s="222" t="s">
        <v>126</v>
      </c>
      <c r="AU169" s="222" t="s">
        <v>90</v>
      </c>
      <c r="AY169" s="16" t="s">
        <v>125</v>
      </c>
      <c r="BE169" s="223">
        <f>IF(N169="základní",J169,0)</f>
        <v>0</v>
      </c>
      <c r="BF169" s="223">
        <f>IF(N169="snížená",J169,0)</f>
        <v>0</v>
      </c>
      <c r="BG169" s="223">
        <f>IF(N169="zákl. přenesená",J169,0)</f>
        <v>0</v>
      </c>
      <c r="BH169" s="223">
        <f>IF(N169="sníž. přenesená",J169,0)</f>
        <v>0</v>
      </c>
      <c r="BI169" s="223">
        <f>IF(N169="nulová",J169,0)</f>
        <v>0</v>
      </c>
      <c r="BJ169" s="16" t="s">
        <v>88</v>
      </c>
      <c r="BK169" s="223">
        <f>ROUND(I169*H169,2)</f>
        <v>0</v>
      </c>
      <c r="BL169" s="16" t="s">
        <v>130</v>
      </c>
      <c r="BM169" s="222" t="s">
        <v>175</v>
      </c>
    </row>
    <row r="170" s="2" customFormat="1">
      <c r="A170" s="37"/>
      <c r="B170" s="38"/>
      <c r="C170" s="39"/>
      <c r="D170" s="224" t="s">
        <v>131</v>
      </c>
      <c r="E170" s="39"/>
      <c r="F170" s="225" t="s">
        <v>233</v>
      </c>
      <c r="G170" s="39"/>
      <c r="H170" s="39"/>
      <c r="I170" s="226"/>
      <c r="J170" s="39"/>
      <c r="K170" s="39"/>
      <c r="L170" s="43"/>
      <c r="M170" s="227"/>
      <c r="N170" s="228"/>
      <c r="O170" s="90"/>
      <c r="P170" s="90"/>
      <c r="Q170" s="90"/>
      <c r="R170" s="90"/>
      <c r="S170" s="90"/>
      <c r="T170" s="91"/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T170" s="16" t="s">
        <v>131</v>
      </c>
      <c r="AU170" s="16" t="s">
        <v>90</v>
      </c>
    </row>
    <row r="171" s="13" customFormat="1">
      <c r="A171" s="13"/>
      <c r="B171" s="242"/>
      <c r="C171" s="243"/>
      <c r="D171" s="224" t="s">
        <v>212</v>
      </c>
      <c r="E171" s="244" t="s">
        <v>1</v>
      </c>
      <c r="F171" s="245" t="s">
        <v>405</v>
      </c>
      <c r="G171" s="243"/>
      <c r="H171" s="246">
        <v>78</v>
      </c>
      <c r="I171" s="247"/>
      <c r="J171" s="243"/>
      <c r="K171" s="243"/>
      <c r="L171" s="248"/>
      <c r="M171" s="249"/>
      <c r="N171" s="250"/>
      <c r="O171" s="250"/>
      <c r="P171" s="250"/>
      <c r="Q171" s="250"/>
      <c r="R171" s="250"/>
      <c r="S171" s="250"/>
      <c r="T171" s="25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2" t="s">
        <v>212</v>
      </c>
      <c r="AU171" s="252" t="s">
        <v>90</v>
      </c>
      <c r="AV171" s="13" t="s">
        <v>90</v>
      </c>
      <c r="AW171" s="13" t="s">
        <v>36</v>
      </c>
      <c r="AX171" s="13" t="s">
        <v>80</v>
      </c>
      <c r="AY171" s="252" t="s">
        <v>125</v>
      </c>
    </row>
    <row r="172" s="14" customFormat="1">
      <c r="A172" s="14"/>
      <c r="B172" s="253"/>
      <c r="C172" s="254"/>
      <c r="D172" s="224" t="s">
        <v>212</v>
      </c>
      <c r="E172" s="255" t="s">
        <v>1</v>
      </c>
      <c r="F172" s="256" t="s">
        <v>215</v>
      </c>
      <c r="G172" s="254"/>
      <c r="H172" s="257">
        <v>78</v>
      </c>
      <c r="I172" s="258"/>
      <c r="J172" s="254"/>
      <c r="K172" s="254"/>
      <c r="L172" s="259"/>
      <c r="M172" s="260"/>
      <c r="N172" s="261"/>
      <c r="O172" s="261"/>
      <c r="P172" s="261"/>
      <c r="Q172" s="261"/>
      <c r="R172" s="261"/>
      <c r="S172" s="261"/>
      <c r="T172" s="26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3" t="s">
        <v>212</v>
      </c>
      <c r="AU172" s="263" t="s">
        <v>90</v>
      </c>
      <c r="AV172" s="14" t="s">
        <v>130</v>
      </c>
      <c r="AW172" s="14" t="s">
        <v>36</v>
      </c>
      <c r="AX172" s="14" t="s">
        <v>88</v>
      </c>
      <c r="AY172" s="263" t="s">
        <v>125</v>
      </c>
    </row>
    <row r="173" s="2" customFormat="1" ht="16.5" customHeight="1">
      <c r="A173" s="37"/>
      <c r="B173" s="38"/>
      <c r="C173" s="210" t="s">
        <v>144</v>
      </c>
      <c r="D173" s="210" t="s">
        <v>126</v>
      </c>
      <c r="E173" s="211" t="s">
        <v>234</v>
      </c>
      <c r="F173" s="212" t="s">
        <v>235</v>
      </c>
      <c r="G173" s="213" t="s">
        <v>210</v>
      </c>
      <c r="H173" s="214">
        <v>78</v>
      </c>
      <c r="I173" s="215"/>
      <c r="J173" s="216">
        <f>ROUND(I173*H173,2)</f>
        <v>0</v>
      </c>
      <c r="K173" s="217"/>
      <c r="L173" s="43"/>
      <c r="M173" s="218" t="s">
        <v>1</v>
      </c>
      <c r="N173" s="219" t="s">
        <v>45</v>
      </c>
      <c r="O173" s="90"/>
      <c r="P173" s="220">
        <f>O173*H173</f>
        <v>0</v>
      </c>
      <c r="Q173" s="220">
        <v>0</v>
      </c>
      <c r="R173" s="220">
        <f>Q173*H173</f>
        <v>0</v>
      </c>
      <c r="S173" s="220">
        <v>0</v>
      </c>
      <c r="T173" s="221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22" t="s">
        <v>130</v>
      </c>
      <c r="AT173" s="222" t="s">
        <v>126</v>
      </c>
      <c r="AU173" s="222" t="s">
        <v>90</v>
      </c>
      <c r="AY173" s="16" t="s">
        <v>125</v>
      </c>
      <c r="BE173" s="223">
        <f>IF(N173="základní",J173,0)</f>
        <v>0</v>
      </c>
      <c r="BF173" s="223">
        <f>IF(N173="snížená",J173,0)</f>
        <v>0</v>
      </c>
      <c r="BG173" s="223">
        <f>IF(N173="zákl. přenesená",J173,0)</f>
        <v>0</v>
      </c>
      <c r="BH173" s="223">
        <f>IF(N173="sníž. přenesená",J173,0)</f>
        <v>0</v>
      </c>
      <c r="BI173" s="223">
        <f>IF(N173="nulová",J173,0)</f>
        <v>0</v>
      </c>
      <c r="BJ173" s="16" t="s">
        <v>88</v>
      </c>
      <c r="BK173" s="223">
        <f>ROUND(I173*H173,2)</f>
        <v>0</v>
      </c>
      <c r="BL173" s="16" t="s">
        <v>130</v>
      </c>
      <c r="BM173" s="222" t="s">
        <v>178</v>
      </c>
    </row>
    <row r="174" s="2" customFormat="1">
      <c r="A174" s="37"/>
      <c r="B174" s="38"/>
      <c r="C174" s="39"/>
      <c r="D174" s="224" t="s">
        <v>131</v>
      </c>
      <c r="E174" s="39"/>
      <c r="F174" s="225" t="s">
        <v>236</v>
      </c>
      <c r="G174" s="39"/>
      <c r="H174" s="39"/>
      <c r="I174" s="226"/>
      <c r="J174" s="39"/>
      <c r="K174" s="39"/>
      <c r="L174" s="43"/>
      <c r="M174" s="227"/>
      <c r="N174" s="228"/>
      <c r="O174" s="90"/>
      <c r="P174" s="90"/>
      <c r="Q174" s="90"/>
      <c r="R174" s="90"/>
      <c r="S174" s="90"/>
      <c r="T174" s="91"/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T174" s="16" t="s">
        <v>131</v>
      </c>
      <c r="AU174" s="16" t="s">
        <v>90</v>
      </c>
    </row>
    <row r="175" s="13" customFormat="1">
      <c r="A175" s="13"/>
      <c r="B175" s="242"/>
      <c r="C175" s="243"/>
      <c r="D175" s="224" t="s">
        <v>212</v>
      </c>
      <c r="E175" s="244" t="s">
        <v>1</v>
      </c>
      <c r="F175" s="245" t="s">
        <v>403</v>
      </c>
      <c r="G175" s="243"/>
      <c r="H175" s="246">
        <v>78</v>
      </c>
      <c r="I175" s="247"/>
      <c r="J175" s="243"/>
      <c r="K175" s="243"/>
      <c r="L175" s="248"/>
      <c r="M175" s="249"/>
      <c r="N175" s="250"/>
      <c r="O175" s="250"/>
      <c r="P175" s="250"/>
      <c r="Q175" s="250"/>
      <c r="R175" s="250"/>
      <c r="S175" s="250"/>
      <c r="T175" s="25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2" t="s">
        <v>212</v>
      </c>
      <c r="AU175" s="252" t="s">
        <v>90</v>
      </c>
      <c r="AV175" s="13" t="s">
        <v>90</v>
      </c>
      <c r="AW175" s="13" t="s">
        <v>36</v>
      </c>
      <c r="AX175" s="13" t="s">
        <v>80</v>
      </c>
      <c r="AY175" s="252" t="s">
        <v>125</v>
      </c>
    </row>
    <row r="176" s="14" customFormat="1">
      <c r="A176" s="14"/>
      <c r="B176" s="253"/>
      <c r="C176" s="254"/>
      <c r="D176" s="224" t="s">
        <v>212</v>
      </c>
      <c r="E176" s="255" t="s">
        <v>1</v>
      </c>
      <c r="F176" s="256" t="s">
        <v>215</v>
      </c>
      <c r="G176" s="254"/>
      <c r="H176" s="257">
        <v>78</v>
      </c>
      <c r="I176" s="258"/>
      <c r="J176" s="254"/>
      <c r="K176" s="254"/>
      <c r="L176" s="259"/>
      <c r="M176" s="260"/>
      <c r="N176" s="261"/>
      <c r="O176" s="261"/>
      <c r="P176" s="261"/>
      <c r="Q176" s="261"/>
      <c r="R176" s="261"/>
      <c r="S176" s="261"/>
      <c r="T176" s="26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3" t="s">
        <v>212</v>
      </c>
      <c r="AU176" s="263" t="s">
        <v>90</v>
      </c>
      <c r="AV176" s="14" t="s">
        <v>130</v>
      </c>
      <c r="AW176" s="14" t="s">
        <v>36</v>
      </c>
      <c r="AX176" s="14" t="s">
        <v>88</v>
      </c>
      <c r="AY176" s="263" t="s">
        <v>125</v>
      </c>
    </row>
    <row r="177" s="2" customFormat="1" ht="16.5" customHeight="1">
      <c r="A177" s="37"/>
      <c r="B177" s="38"/>
      <c r="C177" s="210" t="s">
        <v>163</v>
      </c>
      <c r="D177" s="210" t="s">
        <v>126</v>
      </c>
      <c r="E177" s="211" t="s">
        <v>288</v>
      </c>
      <c r="F177" s="212" t="s">
        <v>289</v>
      </c>
      <c r="G177" s="213" t="s">
        <v>239</v>
      </c>
      <c r="H177" s="214">
        <v>150</v>
      </c>
      <c r="I177" s="215"/>
      <c r="J177" s="216">
        <f>ROUND(I177*H177,2)</f>
        <v>0</v>
      </c>
      <c r="K177" s="217"/>
      <c r="L177" s="43"/>
      <c r="M177" s="218" t="s">
        <v>1</v>
      </c>
      <c r="N177" s="219" t="s">
        <v>45</v>
      </c>
      <c r="O177" s="90"/>
      <c r="P177" s="220">
        <f>O177*H177</f>
        <v>0</v>
      </c>
      <c r="Q177" s="220">
        <v>0</v>
      </c>
      <c r="R177" s="220">
        <f>Q177*H177</f>
        <v>0</v>
      </c>
      <c r="S177" s="220">
        <v>0</v>
      </c>
      <c r="T177" s="221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22" t="s">
        <v>130</v>
      </c>
      <c r="AT177" s="222" t="s">
        <v>126</v>
      </c>
      <c r="AU177" s="222" t="s">
        <v>90</v>
      </c>
      <c r="AY177" s="16" t="s">
        <v>125</v>
      </c>
      <c r="BE177" s="223">
        <f>IF(N177="základní",J177,0)</f>
        <v>0</v>
      </c>
      <c r="BF177" s="223">
        <f>IF(N177="snížená",J177,0)</f>
        <v>0</v>
      </c>
      <c r="BG177" s="223">
        <f>IF(N177="zákl. přenesená",J177,0)</f>
        <v>0</v>
      </c>
      <c r="BH177" s="223">
        <f>IF(N177="sníž. přenesená",J177,0)</f>
        <v>0</v>
      </c>
      <c r="BI177" s="223">
        <f>IF(N177="nulová",J177,0)</f>
        <v>0</v>
      </c>
      <c r="BJ177" s="16" t="s">
        <v>88</v>
      </c>
      <c r="BK177" s="223">
        <f>ROUND(I177*H177,2)</f>
        <v>0</v>
      </c>
      <c r="BL177" s="16" t="s">
        <v>130</v>
      </c>
      <c r="BM177" s="222" t="s">
        <v>183</v>
      </c>
    </row>
    <row r="178" s="2" customFormat="1">
      <c r="A178" s="37"/>
      <c r="B178" s="38"/>
      <c r="C178" s="39"/>
      <c r="D178" s="224" t="s">
        <v>131</v>
      </c>
      <c r="E178" s="39"/>
      <c r="F178" s="225" t="s">
        <v>290</v>
      </c>
      <c r="G178" s="39"/>
      <c r="H178" s="39"/>
      <c r="I178" s="226"/>
      <c r="J178" s="39"/>
      <c r="K178" s="39"/>
      <c r="L178" s="43"/>
      <c r="M178" s="227"/>
      <c r="N178" s="228"/>
      <c r="O178" s="90"/>
      <c r="P178" s="90"/>
      <c r="Q178" s="90"/>
      <c r="R178" s="90"/>
      <c r="S178" s="90"/>
      <c r="T178" s="91"/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T178" s="16" t="s">
        <v>131</v>
      </c>
      <c r="AU178" s="16" t="s">
        <v>90</v>
      </c>
    </row>
    <row r="179" s="13" customFormat="1">
      <c r="A179" s="13"/>
      <c r="B179" s="242"/>
      <c r="C179" s="243"/>
      <c r="D179" s="224" t="s">
        <v>212</v>
      </c>
      <c r="E179" s="244" t="s">
        <v>1</v>
      </c>
      <c r="F179" s="245" t="s">
        <v>406</v>
      </c>
      <c r="G179" s="243"/>
      <c r="H179" s="246">
        <v>150</v>
      </c>
      <c r="I179" s="247"/>
      <c r="J179" s="243"/>
      <c r="K179" s="243"/>
      <c r="L179" s="248"/>
      <c r="M179" s="249"/>
      <c r="N179" s="250"/>
      <c r="O179" s="250"/>
      <c r="P179" s="250"/>
      <c r="Q179" s="250"/>
      <c r="R179" s="250"/>
      <c r="S179" s="250"/>
      <c r="T179" s="25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52" t="s">
        <v>212</v>
      </c>
      <c r="AU179" s="252" t="s">
        <v>90</v>
      </c>
      <c r="AV179" s="13" t="s">
        <v>90</v>
      </c>
      <c r="AW179" s="13" t="s">
        <v>36</v>
      </c>
      <c r="AX179" s="13" t="s">
        <v>80</v>
      </c>
      <c r="AY179" s="252" t="s">
        <v>125</v>
      </c>
    </row>
    <row r="180" s="14" customFormat="1">
      <c r="A180" s="14"/>
      <c r="B180" s="253"/>
      <c r="C180" s="254"/>
      <c r="D180" s="224" t="s">
        <v>212</v>
      </c>
      <c r="E180" s="255" t="s">
        <v>1</v>
      </c>
      <c r="F180" s="256" t="s">
        <v>215</v>
      </c>
      <c r="G180" s="254"/>
      <c r="H180" s="257">
        <v>150</v>
      </c>
      <c r="I180" s="258"/>
      <c r="J180" s="254"/>
      <c r="K180" s="254"/>
      <c r="L180" s="259"/>
      <c r="M180" s="260"/>
      <c r="N180" s="261"/>
      <c r="O180" s="261"/>
      <c r="P180" s="261"/>
      <c r="Q180" s="261"/>
      <c r="R180" s="261"/>
      <c r="S180" s="261"/>
      <c r="T180" s="262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3" t="s">
        <v>212</v>
      </c>
      <c r="AU180" s="263" t="s">
        <v>90</v>
      </c>
      <c r="AV180" s="14" t="s">
        <v>130</v>
      </c>
      <c r="AW180" s="14" t="s">
        <v>36</v>
      </c>
      <c r="AX180" s="14" t="s">
        <v>88</v>
      </c>
      <c r="AY180" s="263" t="s">
        <v>125</v>
      </c>
    </row>
    <row r="181" s="2" customFormat="1" ht="16.5" customHeight="1">
      <c r="A181" s="37"/>
      <c r="B181" s="38"/>
      <c r="C181" s="264" t="s">
        <v>8</v>
      </c>
      <c r="D181" s="264" t="s">
        <v>292</v>
      </c>
      <c r="E181" s="265" t="s">
        <v>293</v>
      </c>
      <c r="F181" s="266" t="s">
        <v>294</v>
      </c>
      <c r="G181" s="267" t="s">
        <v>295</v>
      </c>
      <c r="H181" s="268">
        <v>3</v>
      </c>
      <c r="I181" s="269"/>
      <c r="J181" s="270">
        <f>ROUND(I181*H181,2)</f>
        <v>0</v>
      </c>
      <c r="K181" s="271"/>
      <c r="L181" s="272"/>
      <c r="M181" s="273" t="s">
        <v>1</v>
      </c>
      <c r="N181" s="274" t="s">
        <v>45</v>
      </c>
      <c r="O181" s="90"/>
      <c r="P181" s="220">
        <f>O181*H181</f>
        <v>0</v>
      </c>
      <c r="Q181" s="220">
        <v>0</v>
      </c>
      <c r="R181" s="220">
        <f>Q181*H181</f>
        <v>0</v>
      </c>
      <c r="S181" s="220">
        <v>0</v>
      </c>
      <c r="T181" s="221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22" t="s">
        <v>144</v>
      </c>
      <c r="AT181" s="222" t="s">
        <v>292</v>
      </c>
      <c r="AU181" s="222" t="s">
        <v>90</v>
      </c>
      <c r="AY181" s="16" t="s">
        <v>125</v>
      </c>
      <c r="BE181" s="223">
        <f>IF(N181="základní",J181,0)</f>
        <v>0</v>
      </c>
      <c r="BF181" s="223">
        <f>IF(N181="snížená",J181,0)</f>
        <v>0</v>
      </c>
      <c r="BG181" s="223">
        <f>IF(N181="zákl. přenesená",J181,0)</f>
        <v>0</v>
      </c>
      <c r="BH181" s="223">
        <f>IF(N181="sníž. přenesená",J181,0)</f>
        <v>0</v>
      </c>
      <c r="BI181" s="223">
        <f>IF(N181="nulová",J181,0)</f>
        <v>0</v>
      </c>
      <c r="BJ181" s="16" t="s">
        <v>88</v>
      </c>
      <c r="BK181" s="223">
        <f>ROUND(I181*H181,2)</f>
        <v>0</v>
      </c>
      <c r="BL181" s="16" t="s">
        <v>130</v>
      </c>
      <c r="BM181" s="222" t="s">
        <v>188</v>
      </c>
    </row>
    <row r="182" s="2" customFormat="1">
      <c r="A182" s="37"/>
      <c r="B182" s="38"/>
      <c r="C182" s="39"/>
      <c r="D182" s="224" t="s">
        <v>131</v>
      </c>
      <c r="E182" s="39"/>
      <c r="F182" s="225" t="s">
        <v>294</v>
      </c>
      <c r="G182" s="39"/>
      <c r="H182" s="39"/>
      <c r="I182" s="226"/>
      <c r="J182" s="39"/>
      <c r="K182" s="39"/>
      <c r="L182" s="43"/>
      <c r="M182" s="227"/>
      <c r="N182" s="228"/>
      <c r="O182" s="90"/>
      <c r="P182" s="90"/>
      <c r="Q182" s="90"/>
      <c r="R182" s="90"/>
      <c r="S182" s="90"/>
      <c r="T182" s="91"/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T182" s="16" t="s">
        <v>131</v>
      </c>
      <c r="AU182" s="16" t="s">
        <v>90</v>
      </c>
    </row>
    <row r="183" s="13" customFormat="1">
      <c r="A183" s="13"/>
      <c r="B183" s="242"/>
      <c r="C183" s="243"/>
      <c r="D183" s="224" t="s">
        <v>212</v>
      </c>
      <c r="E183" s="244" t="s">
        <v>1</v>
      </c>
      <c r="F183" s="245" t="s">
        <v>407</v>
      </c>
      <c r="G183" s="243"/>
      <c r="H183" s="246">
        <v>3</v>
      </c>
      <c r="I183" s="247"/>
      <c r="J183" s="243"/>
      <c r="K183" s="243"/>
      <c r="L183" s="248"/>
      <c r="M183" s="249"/>
      <c r="N183" s="250"/>
      <c r="O183" s="250"/>
      <c r="P183" s="250"/>
      <c r="Q183" s="250"/>
      <c r="R183" s="250"/>
      <c r="S183" s="250"/>
      <c r="T183" s="25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52" t="s">
        <v>212</v>
      </c>
      <c r="AU183" s="252" t="s">
        <v>90</v>
      </c>
      <c r="AV183" s="13" t="s">
        <v>90</v>
      </c>
      <c r="AW183" s="13" t="s">
        <v>36</v>
      </c>
      <c r="AX183" s="13" t="s">
        <v>80</v>
      </c>
      <c r="AY183" s="252" t="s">
        <v>125</v>
      </c>
    </row>
    <row r="184" s="14" customFormat="1">
      <c r="A184" s="14"/>
      <c r="B184" s="253"/>
      <c r="C184" s="254"/>
      <c r="D184" s="224" t="s">
        <v>212</v>
      </c>
      <c r="E184" s="255" t="s">
        <v>1</v>
      </c>
      <c r="F184" s="256" t="s">
        <v>215</v>
      </c>
      <c r="G184" s="254"/>
      <c r="H184" s="257">
        <v>3</v>
      </c>
      <c r="I184" s="258"/>
      <c r="J184" s="254"/>
      <c r="K184" s="254"/>
      <c r="L184" s="259"/>
      <c r="M184" s="260"/>
      <c r="N184" s="261"/>
      <c r="O184" s="261"/>
      <c r="P184" s="261"/>
      <c r="Q184" s="261"/>
      <c r="R184" s="261"/>
      <c r="S184" s="261"/>
      <c r="T184" s="262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3" t="s">
        <v>212</v>
      </c>
      <c r="AU184" s="263" t="s">
        <v>90</v>
      </c>
      <c r="AV184" s="14" t="s">
        <v>130</v>
      </c>
      <c r="AW184" s="14" t="s">
        <v>36</v>
      </c>
      <c r="AX184" s="14" t="s">
        <v>88</v>
      </c>
      <c r="AY184" s="263" t="s">
        <v>125</v>
      </c>
    </row>
    <row r="185" s="2" customFormat="1" ht="16.5" customHeight="1">
      <c r="A185" s="37"/>
      <c r="B185" s="38"/>
      <c r="C185" s="210" t="s">
        <v>154</v>
      </c>
      <c r="D185" s="210" t="s">
        <v>126</v>
      </c>
      <c r="E185" s="211" t="s">
        <v>280</v>
      </c>
      <c r="F185" s="212" t="s">
        <v>281</v>
      </c>
      <c r="G185" s="213" t="s">
        <v>239</v>
      </c>
      <c r="H185" s="214">
        <v>150</v>
      </c>
      <c r="I185" s="215"/>
      <c r="J185" s="216">
        <f>ROUND(I185*H185,2)</f>
        <v>0</v>
      </c>
      <c r="K185" s="217"/>
      <c r="L185" s="43"/>
      <c r="M185" s="218" t="s">
        <v>1</v>
      </c>
      <c r="N185" s="219" t="s">
        <v>45</v>
      </c>
      <c r="O185" s="90"/>
      <c r="P185" s="220">
        <f>O185*H185</f>
        <v>0</v>
      </c>
      <c r="Q185" s="220">
        <v>0</v>
      </c>
      <c r="R185" s="220">
        <f>Q185*H185</f>
        <v>0</v>
      </c>
      <c r="S185" s="220">
        <v>0</v>
      </c>
      <c r="T185" s="221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22" t="s">
        <v>130</v>
      </c>
      <c r="AT185" s="222" t="s">
        <v>126</v>
      </c>
      <c r="AU185" s="222" t="s">
        <v>90</v>
      </c>
      <c r="AY185" s="16" t="s">
        <v>125</v>
      </c>
      <c r="BE185" s="223">
        <f>IF(N185="základní",J185,0)</f>
        <v>0</v>
      </c>
      <c r="BF185" s="223">
        <f>IF(N185="snížená",J185,0)</f>
        <v>0</v>
      </c>
      <c r="BG185" s="223">
        <f>IF(N185="zákl. přenesená",J185,0)</f>
        <v>0</v>
      </c>
      <c r="BH185" s="223">
        <f>IF(N185="sníž. přenesená",J185,0)</f>
        <v>0</v>
      </c>
      <c r="BI185" s="223">
        <f>IF(N185="nulová",J185,0)</f>
        <v>0</v>
      </c>
      <c r="BJ185" s="16" t="s">
        <v>88</v>
      </c>
      <c r="BK185" s="223">
        <f>ROUND(I185*H185,2)</f>
        <v>0</v>
      </c>
      <c r="BL185" s="16" t="s">
        <v>130</v>
      </c>
      <c r="BM185" s="222" t="s">
        <v>192</v>
      </c>
    </row>
    <row r="186" s="2" customFormat="1">
      <c r="A186" s="37"/>
      <c r="B186" s="38"/>
      <c r="C186" s="39"/>
      <c r="D186" s="224" t="s">
        <v>131</v>
      </c>
      <c r="E186" s="39"/>
      <c r="F186" s="225" t="s">
        <v>282</v>
      </c>
      <c r="G186" s="39"/>
      <c r="H186" s="39"/>
      <c r="I186" s="226"/>
      <c r="J186" s="39"/>
      <c r="K186" s="39"/>
      <c r="L186" s="43"/>
      <c r="M186" s="227"/>
      <c r="N186" s="228"/>
      <c r="O186" s="90"/>
      <c r="P186" s="90"/>
      <c r="Q186" s="90"/>
      <c r="R186" s="90"/>
      <c r="S186" s="90"/>
      <c r="T186" s="91"/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T186" s="16" t="s">
        <v>131</v>
      </c>
      <c r="AU186" s="16" t="s">
        <v>90</v>
      </c>
    </row>
    <row r="187" s="13" customFormat="1">
      <c r="A187" s="13"/>
      <c r="B187" s="242"/>
      <c r="C187" s="243"/>
      <c r="D187" s="224" t="s">
        <v>212</v>
      </c>
      <c r="E187" s="244" t="s">
        <v>1</v>
      </c>
      <c r="F187" s="245" t="s">
        <v>406</v>
      </c>
      <c r="G187" s="243"/>
      <c r="H187" s="246">
        <v>150</v>
      </c>
      <c r="I187" s="247"/>
      <c r="J187" s="243"/>
      <c r="K187" s="243"/>
      <c r="L187" s="248"/>
      <c r="M187" s="249"/>
      <c r="N187" s="250"/>
      <c r="O187" s="250"/>
      <c r="P187" s="250"/>
      <c r="Q187" s="250"/>
      <c r="R187" s="250"/>
      <c r="S187" s="250"/>
      <c r="T187" s="25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52" t="s">
        <v>212</v>
      </c>
      <c r="AU187" s="252" t="s">
        <v>90</v>
      </c>
      <c r="AV187" s="13" t="s">
        <v>90</v>
      </c>
      <c r="AW187" s="13" t="s">
        <v>36</v>
      </c>
      <c r="AX187" s="13" t="s">
        <v>80</v>
      </c>
      <c r="AY187" s="252" t="s">
        <v>125</v>
      </c>
    </row>
    <row r="188" s="14" customFormat="1">
      <c r="A188" s="14"/>
      <c r="B188" s="253"/>
      <c r="C188" s="254"/>
      <c r="D188" s="224" t="s">
        <v>212</v>
      </c>
      <c r="E188" s="255" t="s">
        <v>1</v>
      </c>
      <c r="F188" s="256" t="s">
        <v>215</v>
      </c>
      <c r="G188" s="254"/>
      <c r="H188" s="257">
        <v>150</v>
      </c>
      <c r="I188" s="258"/>
      <c r="J188" s="254"/>
      <c r="K188" s="254"/>
      <c r="L188" s="259"/>
      <c r="M188" s="260"/>
      <c r="N188" s="261"/>
      <c r="O188" s="261"/>
      <c r="P188" s="261"/>
      <c r="Q188" s="261"/>
      <c r="R188" s="261"/>
      <c r="S188" s="261"/>
      <c r="T188" s="262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63" t="s">
        <v>212</v>
      </c>
      <c r="AU188" s="263" t="s">
        <v>90</v>
      </c>
      <c r="AV188" s="14" t="s">
        <v>130</v>
      </c>
      <c r="AW188" s="14" t="s">
        <v>36</v>
      </c>
      <c r="AX188" s="14" t="s">
        <v>88</v>
      </c>
      <c r="AY188" s="263" t="s">
        <v>125</v>
      </c>
    </row>
    <row r="189" s="2" customFormat="1" ht="16.5" customHeight="1">
      <c r="A189" s="37"/>
      <c r="B189" s="38"/>
      <c r="C189" s="210" t="s">
        <v>172</v>
      </c>
      <c r="D189" s="210" t="s">
        <v>126</v>
      </c>
      <c r="E189" s="211" t="s">
        <v>242</v>
      </c>
      <c r="F189" s="212" t="s">
        <v>243</v>
      </c>
      <c r="G189" s="213" t="s">
        <v>239</v>
      </c>
      <c r="H189" s="214">
        <v>420</v>
      </c>
      <c r="I189" s="215"/>
      <c r="J189" s="216">
        <f>ROUND(I189*H189,2)</f>
        <v>0</v>
      </c>
      <c r="K189" s="217"/>
      <c r="L189" s="43"/>
      <c r="M189" s="218" t="s">
        <v>1</v>
      </c>
      <c r="N189" s="219" t="s">
        <v>45</v>
      </c>
      <c r="O189" s="90"/>
      <c r="P189" s="220">
        <f>O189*H189</f>
        <v>0</v>
      </c>
      <c r="Q189" s="220">
        <v>0</v>
      </c>
      <c r="R189" s="220">
        <f>Q189*H189</f>
        <v>0</v>
      </c>
      <c r="S189" s="220">
        <v>0</v>
      </c>
      <c r="T189" s="221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22" t="s">
        <v>130</v>
      </c>
      <c r="AT189" s="222" t="s">
        <v>126</v>
      </c>
      <c r="AU189" s="222" t="s">
        <v>90</v>
      </c>
      <c r="AY189" s="16" t="s">
        <v>125</v>
      </c>
      <c r="BE189" s="223">
        <f>IF(N189="základní",J189,0)</f>
        <v>0</v>
      </c>
      <c r="BF189" s="223">
        <f>IF(N189="snížená",J189,0)</f>
        <v>0</v>
      </c>
      <c r="BG189" s="223">
        <f>IF(N189="zákl. přenesená",J189,0)</f>
        <v>0</v>
      </c>
      <c r="BH189" s="223">
        <f>IF(N189="sníž. přenesená",J189,0)</f>
        <v>0</v>
      </c>
      <c r="BI189" s="223">
        <f>IF(N189="nulová",J189,0)</f>
        <v>0</v>
      </c>
      <c r="BJ189" s="16" t="s">
        <v>88</v>
      </c>
      <c r="BK189" s="223">
        <f>ROUND(I189*H189,2)</f>
        <v>0</v>
      </c>
      <c r="BL189" s="16" t="s">
        <v>130</v>
      </c>
      <c r="BM189" s="222" t="s">
        <v>195</v>
      </c>
    </row>
    <row r="190" s="2" customFormat="1">
      <c r="A190" s="37"/>
      <c r="B190" s="38"/>
      <c r="C190" s="39"/>
      <c r="D190" s="224" t="s">
        <v>131</v>
      </c>
      <c r="E190" s="39"/>
      <c r="F190" s="225" t="s">
        <v>244</v>
      </c>
      <c r="G190" s="39"/>
      <c r="H190" s="39"/>
      <c r="I190" s="226"/>
      <c r="J190" s="39"/>
      <c r="K190" s="39"/>
      <c r="L190" s="43"/>
      <c r="M190" s="227"/>
      <c r="N190" s="228"/>
      <c r="O190" s="90"/>
      <c r="P190" s="90"/>
      <c r="Q190" s="90"/>
      <c r="R190" s="90"/>
      <c r="S190" s="90"/>
      <c r="T190" s="91"/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T190" s="16" t="s">
        <v>131</v>
      </c>
      <c r="AU190" s="16" t="s">
        <v>90</v>
      </c>
    </row>
    <row r="191" s="13" customFormat="1">
      <c r="A191" s="13"/>
      <c r="B191" s="242"/>
      <c r="C191" s="243"/>
      <c r="D191" s="224" t="s">
        <v>212</v>
      </c>
      <c r="E191" s="244" t="s">
        <v>1</v>
      </c>
      <c r="F191" s="245" t="s">
        <v>408</v>
      </c>
      <c r="G191" s="243"/>
      <c r="H191" s="246">
        <v>168</v>
      </c>
      <c r="I191" s="247"/>
      <c r="J191" s="243"/>
      <c r="K191" s="243"/>
      <c r="L191" s="248"/>
      <c r="M191" s="249"/>
      <c r="N191" s="250"/>
      <c r="O191" s="250"/>
      <c r="P191" s="250"/>
      <c r="Q191" s="250"/>
      <c r="R191" s="250"/>
      <c r="S191" s="250"/>
      <c r="T191" s="25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52" t="s">
        <v>212</v>
      </c>
      <c r="AU191" s="252" t="s">
        <v>90</v>
      </c>
      <c r="AV191" s="13" t="s">
        <v>90</v>
      </c>
      <c r="AW191" s="13" t="s">
        <v>36</v>
      </c>
      <c r="AX191" s="13" t="s">
        <v>80</v>
      </c>
      <c r="AY191" s="252" t="s">
        <v>125</v>
      </c>
    </row>
    <row r="192" s="13" customFormat="1">
      <c r="A192" s="13"/>
      <c r="B192" s="242"/>
      <c r="C192" s="243"/>
      <c r="D192" s="224" t="s">
        <v>212</v>
      </c>
      <c r="E192" s="244" t="s">
        <v>1</v>
      </c>
      <c r="F192" s="245" t="s">
        <v>409</v>
      </c>
      <c r="G192" s="243"/>
      <c r="H192" s="246">
        <v>252</v>
      </c>
      <c r="I192" s="247"/>
      <c r="J192" s="243"/>
      <c r="K192" s="243"/>
      <c r="L192" s="248"/>
      <c r="M192" s="249"/>
      <c r="N192" s="250"/>
      <c r="O192" s="250"/>
      <c r="P192" s="250"/>
      <c r="Q192" s="250"/>
      <c r="R192" s="250"/>
      <c r="S192" s="250"/>
      <c r="T192" s="25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2" t="s">
        <v>212</v>
      </c>
      <c r="AU192" s="252" t="s">
        <v>90</v>
      </c>
      <c r="AV192" s="13" t="s">
        <v>90</v>
      </c>
      <c r="AW192" s="13" t="s">
        <v>36</v>
      </c>
      <c r="AX192" s="13" t="s">
        <v>80</v>
      </c>
      <c r="AY192" s="252" t="s">
        <v>125</v>
      </c>
    </row>
    <row r="193" s="14" customFormat="1">
      <c r="A193" s="14"/>
      <c r="B193" s="253"/>
      <c r="C193" s="254"/>
      <c r="D193" s="224" t="s">
        <v>212</v>
      </c>
      <c r="E193" s="255" t="s">
        <v>1</v>
      </c>
      <c r="F193" s="256" t="s">
        <v>215</v>
      </c>
      <c r="G193" s="254"/>
      <c r="H193" s="257">
        <v>420</v>
      </c>
      <c r="I193" s="258"/>
      <c r="J193" s="254"/>
      <c r="K193" s="254"/>
      <c r="L193" s="259"/>
      <c r="M193" s="260"/>
      <c r="N193" s="261"/>
      <c r="O193" s="261"/>
      <c r="P193" s="261"/>
      <c r="Q193" s="261"/>
      <c r="R193" s="261"/>
      <c r="S193" s="261"/>
      <c r="T193" s="262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3" t="s">
        <v>212</v>
      </c>
      <c r="AU193" s="263" t="s">
        <v>90</v>
      </c>
      <c r="AV193" s="14" t="s">
        <v>130</v>
      </c>
      <c r="AW193" s="14" t="s">
        <v>36</v>
      </c>
      <c r="AX193" s="14" t="s">
        <v>88</v>
      </c>
      <c r="AY193" s="263" t="s">
        <v>125</v>
      </c>
    </row>
    <row r="194" s="2" customFormat="1" ht="16.5" customHeight="1">
      <c r="A194" s="37"/>
      <c r="B194" s="38"/>
      <c r="C194" s="210" t="s">
        <v>157</v>
      </c>
      <c r="D194" s="210" t="s">
        <v>126</v>
      </c>
      <c r="E194" s="211" t="s">
        <v>204</v>
      </c>
      <c r="F194" s="212" t="s">
        <v>205</v>
      </c>
      <c r="G194" s="213" t="s">
        <v>129</v>
      </c>
      <c r="H194" s="214">
        <v>1</v>
      </c>
      <c r="I194" s="215"/>
      <c r="J194" s="216">
        <f>ROUND(I194*H194,2)</f>
        <v>0</v>
      </c>
      <c r="K194" s="217"/>
      <c r="L194" s="43"/>
      <c r="M194" s="218" t="s">
        <v>1</v>
      </c>
      <c r="N194" s="219" t="s">
        <v>45</v>
      </c>
      <c r="O194" s="90"/>
      <c r="P194" s="220">
        <f>O194*H194</f>
        <v>0</v>
      </c>
      <c r="Q194" s="220">
        <v>0</v>
      </c>
      <c r="R194" s="220">
        <f>Q194*H194</f>
        <v>0</v>
      </c>
      <c r="S194" s="220">
        <v>0</v>
      </c>
      <c r="T194" s="221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22" t="s">
        <v>130</v>
      </c>
      <c r="AT194" s="222" t="s">
        <v>126</v>
      </c>
      <c r="AU194" s="222" t="s">
        <v>90</v>
      </c>
      <c r="AY194" s="16" t="s">
        <v>125</v>
      </c>
      <c r="BE194" s="223">
        <f>IF(N194="základní",J194,0)</f>
        <v>0</v>
      </c>
      <c r="BF194" s="223">
        <f>IF(N194="snížená",J194,0)</f>
        <v>0</v>
      </c>
      <c r="BG194" s="223">
        <f>IF(N194="zákl. přenesená",J194,0)</f>
        <v>0</v>
      </c>
      <c r="BH194" s="223">
        <f>IF(N194="sníž. přenesená",J194,0)</f>
        <v>0</v>
      </c>
      <c r="BI194" s="223">
        <f>IF(N194="nulová",J194,0)</f>
        <v>0</v>
      </c>
      <c r="BJ194" s="16" t="s">
        <v>88</v>
      </c>
      <c r="BK194" s="223">
        <f>ROUND(I194*H194,2)</f>
        <v>0</v>
      </c>
      <c r="BL194" s="16" t="s">
        <v>130</v>
      </c>
      <c r="BM194" s="222" t="s">
        <v>308</v>
      </c>
    </row>
    <row r="195" s="2" customFormat="1">
      <c r="A195" s="37"/>
      <c r="B195" s="38"/>
      <c r="C195" s="39"/>
      <c r="D195" s="224" t="s">
        <v>131</v>
      </c>
      <c r="E195" s="39"/>
      <c r="F195" s="225" t="s">
        <v>206</v>
      </c>
      <c r="G195" s="39"/>
      <c r="H195" s="39"/>
      <c r="I195" s="226"/>
      <c r="J195" s="39"/>
      <c r="K195" s="39"/>
      <c r="L195" s="43"/>
      <c r="M195" s="227"/>
      <c r="N195" s="228"/>
      <c r="O195" s="90"/>
      <c r="P195" s="90"/>
      <c r="Q195" s="90"/>
      <c r="R195" s="90"/>
      <c r="S195" s="90"/>
      <c r="T195" s="91"/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T195" s="16" t="s">
        <v>131</v>
      </c>
      <c r="AU195" s="16" t="s">
        <v>90</v>
      </c>
    </row>
    <row r="196" s="2" customFormat="1">
      <c r="A196" s="37"/>
      <c r="B196" s="38"/>
      <c r="C196" s="39"/>
      <c r="D196" s="224" t="s">
        <v>132</v>
      </c>
      <c r="E196" s="39"/>
      <c r="F196" s="229" t="s">
        <v>207</v>
      </c>
      <c r="G196" s="39"/>
      <c r="H196" s="39"/>
      <c r="I196" s="226"/>
      <c r="J196" s="39"/>
      <c r="K196" s="39"/>
      <c r="L196" s="43"/>
      <c r="M196" s="227"/>
      <c r="N196" s="228"/>
      <c r="O196" s="90"/>
      <c r="P196" s="90"/>
      <c r="Q196" s="90"/>
      <c r="R196" s="90"/>
      <c r="S196" s="90"/>
      <c r="T196" s="91"/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T196" s="16" t="s">
        <v>132</v>
      </c>
      <c r="AU196" s="16" t="s">
        <v>90</v>
      </c>
    </row>
    <row r="197" s="2" customFormat="1" ht="16.5" customHeight="1">
      <c r="A197" s="37"/>
      <c r="B197" s="38"/>
      <c r="C197" s="210" t="s">
        <v>185</v>
      </c>
      <c r="D197" s="210" t="s">
        <v>126</v>
      </c>
      <c r="E197" s="211" t="s">
        <v>247</v>
      </c>
      <c r="F197" s="212" t="s">
        <v>298</v>
      </c>
      <c r="G197" s="213" t="s">
        <v>299</v>
      </c>
      <c r="H197" s="214">
        <v>78</v>
      </c>
      <c r="I197" s="215"/>
      <c r="J197" s="216">
        <f>ROUND(I197*H197,2)</f>
        <v>0</v>
      </c>
      <c r="K197" s="217"/>
      <c r="L197" s="43"/>
      <c r="M197" s="218" t="s">
        <v>1</v>
      </c>
      <c r="N197" s="219" t="s">
        <v>45</v>
      </c>
      <c r="O197" s="90"/>
      <c r="P197" s="220">
        <f>O197*H197</f>
        <v>0</v>
      </c>
      <c r="Q197" s="220">
        <v>0</v>
      </c>
      <c r="R197" s="220">
        <f>Q197*H197</f>
        <v>0</v>
      </c>
      <c r="S197" s="220">
        <v>0</v>
      </c>
      <c r="T197" s="221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22" t="s">
        <v>130</v>
      </c>
      <c r="AT197" s="222" t="s">
        <v>126</v>
      </c>
      <c r="AU197" s="222" t="s">
        <v>90</v>
      </c>
      <c r="AY197" s="16" t="s">
        <v>125</v>
      </c>
      <c r="BE197" s="223">
        <f>IF(N197="základní",J197,0)</f>
        <v>0</v>
      </c>
      <c r="BF197" s="223">
        <f>IF(N197="snížená",J197,0)</f>
        <v>0</v>
      </c>
      <c r="BG197" s="223">
        <f>IF(N197="zákl. přenesená",J197,0)</f>
        <v>0</v>
      </c>
      <c r="BH197" s="223">
        <f>IF(N197="sníž. přenesená",J197,0)</f>
        <v>0</v>
      </c>
      <c r="BI197" s="223">
        <f>IF(N197="nulová",J197,0)</f>
        <v>0</v>
      </c>
      <c r="BJ197" s="16" t="s">
        <v>88</v>
      </c>
      <c r="BK197" s="223">
        <f>ROUND(I197*H197,2)</f>
        <v>0</v>
      </c>
      <c r="BL197" s="16" t="s">
        <v>130</v>
      </c>
      <c r="BM197" s="222" t="s">
        <v>314</v>
      </c>
    </row>
    <row r="198" s="2" customFormat="1">
      <c r="A198" s="37"/>
      <c r="B198" s="38"/>
      <c r="C198" s="39"/>
      <c r="D198" s="224" t="s">
        <v>131</v>
      </c>
      <c r="E198" s="39"/>
      <c r="F198" s="225" t="s">
        <v>298</v>
      </c>
      <c r="G198" s="39"/>
      <c r="H198" s="39"/>
      <c r="I198" s="226"/>
      <c r="J198" s="39"/>
      <c r="K198" s="39"/>
      <c r="L198" s="43"/>
      <c r="M198" s="227"/>
      <c r="N198" s="228"/>
      <c r="O198" s="90"/>
      <c r="P198" s="90"/>
      <c r="Q198" s="90"/>
      <c r="R198" s="90"/>
      <c r="S198" s="90"/>
      <c r="T198" s="91"/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T198" s="16" t="s">
        <v>131</v>
      </c>
      <c r="AU198" s="16" t="s">
        <v>90</v>
      </c>
    </row>
    <row r="199" s="13" customFormat="1">
      <c r="A199" s="13"/>
      <c r="B199" s="242"/>
      <c r="C199" s="243"/>
      <c r="D199" s="224" t="s">
        <v>212</v>
      </c>
      <c r="E199" s="244" t="s">
        <v>1</v>
      </c>
      <c r="F199" s="245" t="s">
        <v>403</v>
      </c>
      <c r="G199" s="243"/>
      <c r="H199" s="246">
        <v>78</v>
      </c>
      <c r="I199" s="247"/>
      <c r="J199" s="243"/>
      <c r="K199" s="243"/>
      <c r="L199" s="248"/>
      <c r="M199" s="249"/>
      <c r="N199" s="250"/>
      <c r="O199" s="250"/>
      <c r="P199" s="250"/>
      <c r="Q199" s="250"/>
      <c r="R199" s="250"/>
      <c r="S199" s="250"/>
      <c r="T199" s="25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52" t="s">
        <v>212</v>
      </c>
      <c r="AU199" s="252" t="s">
        <v>90</v>
      </c>
      <c r="AV199" s="13" t="s">
        <v>90</v>
      </c>
      <c r="AW199" s="13" t="s">
        <v>36</v>
      </c>
      <c r="AX199" s="13" t="s">
        <v>80</v>
      </c>
      <c r="AY199" s="252" t="s">
        <v>125</v>
      </c>
    </row>
    <row r="200" s="14" customFormat="1">
      <c r="A200" s="14"/>
      <c r="B200" s="253"/>
      <c r="C200" s="254"/>
      <c r="D200" s="224" t="s">
        <v>212</v>
      </c>
      <c r="E200" s="255" t="s">
        <v>1</v>
      </c>
      <c r="F200" s="256" t="s">
        <v>215</v>
      </c>
      <c r="G200" s="254"/>
      <c r="H200" s="257">
        <v>78</v>
      </c>
      <c r="I200" s="258"/>
      <c r="J200" s="254"/>
      <c r="K200" s="254"/>
      <c r="L200" s="259"/>
      <c r="M200" s="260"/>
      <c r="N200" s="261"/>
      <c r="O200" s="261"/>
      <c r="P200" s="261"/>
      <c r="Q200" s="261"/>
      <c r="R200" s="261"/>
      <c r="S200" s="261"/>
      <c r="T200" s="262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63" t="s">
        <v>212</v>
      </c>
      <c r="AU200" s="263" t="s">
        <v>90</v>
      </c>
      <c r="AV200" s="14" t="s">
        <v>130</v>
      </c>
      <c r="AW200" s="14" t="s">
        <v>36</v>
      </c>
      <c r="AX200" s="14" t="s">
        <v>88</v>
      </c>
      <c r="AY200" s="263" t="s">
        <v>125</v>
      </c>
    </row>
    <row r="201" s="2" customFormat="1" ht="16.5" customHeight="1">
      <c r="A201" s="37"/>
      <c r="B201" s="38"/>
      <c r="C201" s="210" t="s">
        <v>148</v>
      </c>
      <c r="D201" s="210" t="s">
        <v>126</v>
      </c>
      <c r="E201" s="211" t="s">
        <v>284</v>
      </c>
      <c r="F201" s="212" t="s">
        <v>285</v>
      </c>
      <c r="G201" s="213" t="s">
        <v>210</v>
      </c>
      <c r="H201" s="214">
        <v>15</v>
      </c>
      <c r="I201" s="215"/>
      <c r="J201" s="216">
        <f>ROUND(I201*H201,2)</f>
        <v>0</v>
      </c>
      <c r="K201" s="217"/>
      <c r="L201" s="43"/>
      <c r="M201" s="218" t="s">
        <v>1</v>
      </c>
      <c r="N201" s="219" t="s">
        <v>45</v>
      </c>
      <c r="O201" s="90"/>
      <c r="P201" s="220">
        <f>O201*H201</f>
        <v>0</v>
      </c>
      <c r="Q201" s="220">
        <v>0</v>
      </c>
      <c r="R201" s="220">
        <f>Q201*H201</f>
        <v>0</v>
      </c>
      <c r="S201" s="220">
        <v>0</v>
      </c>
      <c r="T201" s="221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22" t="s">
        <v>130</v>
      </c>
      <c r="AT201" s="222" t="s">
        <v>126</v>
      </c>
      <c r="AU201" s="222" t="s">
        <v>90</v>
      </c>
      <c r="AY201" s="16" t="s">
        <v>125</v>
      </c>
      <c r="BE201" s="223">
        <f>IF(N201="základní",J201,0)</f>
        <v>0</v>
      </c>
      <c r="BF201" s="223">
        <f>IF(N201="snížená",J201,0)</f>
        <v>0</v>
      </c>
      <c r="BG201" s="223">
        <f>IF(N201="zákl. přenesená",J201,0)</f>
        <v>0</v>
      </c>
      <c r="BH201" s="223">
        <f>IF(N201="sníž. přenesená",J201,0)</f>
        <v>0</v>
      </c>
      <c r="BI201" s="223">
        <f>IF(N201="nulová",J201,0)</f>
        <v>0</v>
      </c>
      <c r="BJ201" s="16" t="s">
        <v>88</v>
      </c>
      <c r="BK201" s="223">
        <f>ROUND(I201*H201,2)</f>
        <v>0</v>
      </c>
      <c r="BL201" s="16" t="s">
        <v>130</v>
      </c>
      <c r="BM201" s="222" t="s">
        <v>320</v>
      </c>
    </row>
    <row r="202" s="2" customFormat="1">
      <c r="A202" s="37"/>
      <c r="B202" s="38"/>
      <c r="C202" s="39"/>
      <c r="D202" s="224" t="s">
        <v>131</v>
      </c>
      <c r="E202" s="39"/>
      <c r="F202" s="225" t="s">
        <v>285</v>
      </c>
      <c r="G202" s="39"/>
      <c r="H202" s="39"/>
      <c r="I202" s="226"/>
      <c r="J202" s="39"/>
      <c r="K202" s="39"/>
      <c r="L202" s="43"/>
      <c r="M202" s="227"/>
      <c r="N202" s="228"/>
      <c r="O202" s="90"/>
      <c r="P202" s="90"/>
      <c r="Q202" s="90"/>
      <c r="R202" s="90"/>
      <c r="S202" s="90"/>
      <c r="T202" s="91"/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T202" s="16" t="s">
        <v>131</v>
      </c>
      <c r="AU202" s="16" t="s">
        <v>90</v>
      </c>
    </row>
    <row r="203" s="2" customFormat="1">
      <c r="A203" s="37"/>
      <c r="B203" s="38"/>
      <c r="C203" s="39"/>
      <c r="D203" s="224" t="s">
        <v>132</v>
      </c>
      <c r="E203" s="39"/>
      <c r="F203" s="229" t="s">
        <v>286</v>
      </c>
      <c r="G203" s="39"/>
      <c r="H203" s="39"/>
      <c r="I203" s="226"/>
      <c r="J203" s="39"/>
      <c r="K203" s="39"/>
      <c r="L203" s="43"/>
      <c r="M203" s="227"/>
      <c r="N203" s="228"/>
      <c r="O203" s="90"/>
      <c r="P203" s="90"/>
      <c r="Q203" s="90"/>
      <c r="R203" s="90"/>
      <c r="S203" s="90"/>
      <c r="T203" s="91"/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T203" s="16" t="s">
        <v>132</v>
      </c>
      <c r="AU203" s="16" t="s">
        <v>90</v>
      </c>
    </row>
    <row r="204" s="13" customFormat="1">
      <c r="A204" s="13"/>
      <c r="B204" s="242"/>
      <c r="C204" s="243"/>
      <c r="D204" s="224" t="s">
        <v>212</v>
      </c>
      <c r="E204" s="244" t="s">
        <v>1</v>
      </c>
      <c r="F204" s="245" t="s">
        <v>410</v>
      </c>
      <c r="G204" s="243"/>
      <c r="H204" s="246">
        <v>15</v>
      </c>
      <c r="I204" s="247"/>
      <c r="J204" s="243"/>
      <c r="K204" s="243"/>
      <c r="L204" s="248"/>
      <c r="M204" s="249"/>
      <c r="N204" s="250"/>
      <c r="O204" s="250"/>
      <c r="P204" s="250"/>
      <c r="Q204" s="250"/>
      <c r="R204" s="250"/>
      <c r="S204" s="250"/>
      <c r="T204" s="25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2" t="s">
        <v>212</v>
      </c>
      <c r="AU204" s="252" t="s">
        <v>90</v>
      </c>
      <c r="AV204" s="13" t="s">
        <v>90</v>
      </c>
      <c r="AW204" s="13" t="s">
        <v>36</v>
      </c>
      <c r="AX204" s="13" t="s">
        <v>80</v>
      </c>
      <c r="AY204" s="252" t="s">
        <v>125</v>
      </c>
    </row>
    <row r="205" s="14" customFormat="1">
      <c r="A205" s="14"/>
      <c r="B205" s="253"/>
      <c r="C205" s="254"/>
      <c r="D205" s="224" t="s">
        <v>212</v>
      </c>
      <c r="E205" s="255" t="s">
        <v>1</v>
      </c>
      <c r="F205" s="256" t="s">
        <v>215</v>
      </c>
      <c r="G205" s="254"/>
      <c r="H205" s="257">
        <v>15</v>
      </c>
      <c r="I205" s="258"/>
      <c r="J205" s="254"/>
      <c r="K205" s="254"/>
      <c r="L205" s="259"/>
      <c r="M205" s="260"/>
      <c r="N205" s="261"/>
      <c r="O205" s="261"/>
      <c r="P205" s="261"/>
      <c r="Q205" s="261"/>
      <c r="R205" s="261"/>
      <c r="S205" s="261"/>
      <c r="T205" s="262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63" t="s">
        <v>212</v>
      </c>
      <c r="AU205" s="263" t="s">
        <v>90</v>
      </c>
      <c r="AV205" s="14" t="s">
        <v>130</v>
      </c>
      <c r="AW205" s="14" t="s">
        <v>36</v>
      </c>
      <c r="AX205" s="14" t="s">
        <v>88</v>
      </c>
      <c r="AY205" s="263" t="s">
        <v>125</v>
      </c>
    </row>
    <row r="206" s="11" customFormat="1" ht="22.8" customHeight="1">
      <c r="A206" s="11"/>
      <c r="B206" s="196"/>
      <c r="C206" s="197"/>
      <c r="D206" s="198" t="s">
        <v>79</v>
      </c>
      <c r="E206" s="240" t="s">
        <v>130</v>
      </c>
      <c r="F206" s="240" t="s">
        <v>301</v>
      </c>
      <c r="G206" s="197"/>
      <c r="H206" s="197"/>
      <c r="I206" s="200"/>
      <c r="J206" s="241">
        <f>BK206</f>
        <v>0</v>
      </c>
      <c r="K206" s="197"/>
      <c r="L206" s="202"/>
      <c r="M206" s="203"/>
      <c r="N206" s="204"/>
      <c r="O206" s="204"/>
      <c r="P206" s="205">
        <f>SUM(P207:P213)</f>
        <v>0</v>
      </c>
      <c r="Q206" s="204"/>
      <c r="R206" s="205">
        <f>SUM(R207:R213)</f>
        <v>0</v>
      </c>
      <c r="S206" s="204"/>
      <c r="T206" s="206">
        <f>SUM(T207:T213)</f>
        <v>0</v>
      </c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R206" s="207" t="s">
        <v>88</v>
      </c>
      <c r="AT206" s="208" t="s">
        <v>79</v>
      </c>
      <c r="AU206" s="208" t="s">
        <v>88</v>
      </c>
      <c r="AY206" s="207" t="s">
        <v>125</v>
      </c>
      <c r="BK206" s="209">
        <f>SUM(BK207:BK213)</f>
        <v>0</v>
      </c>
    </row>
    <row r="207" s="2" customFormat="1" ht="21.75" customHeight="1">
      <c r="A207" s="37"/>
      <c r="B207" s="38"/>
      <c r="C207" s="210" t="s">
        <v>180</v>
      </c>
      <c r="D207" s="210" t="s">
        <v>126</v>
      </c>
      <c r="E207" s="211" t="s">
        <v>306</v>
      </c>
      <c r="F207" s="212" t="s">
        <v>307</v>
      </c>
      <c r="G207" s="213" t="s">
        <v>210</v>
      </c>
      <c r="H207" s="214">
        <v>240.40000000000001</v>
      </c>
      <c r="I207" s="215"/>
      <c r="J207" s="216">
        <f>ROUND(I207*H207,2)</f>
        <v>0</v>
      </c>
      <c r="K207" s="217"/>
      <c r="L207" s="43"/>
      <c r="M207" s="218" t="s">
        <v>1</v>
      </c>
      <c r="N207" s="219" t="s">
        <v>45</v>
      </c>
      <c r="O207" s="90"/>
      <c r="P207" s="220">
        <f>O207*H207</f>
        <v>0</v>
      </c>
      <c r="Q207" s="220">
        <v>0</v>
      </c>
      <c r="R207" s="220">
        <f>Q207*H207</f>
        <v>0</v>
      </c>
      <c r="S207" s="220">
        <v>0</v>
      </c>
      <c r="T207" s="221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22" t="s">
        <v>130</v>
      </c>
      <c r="AT207" s="222" t="s">
        <v>126</v>
      </c>
      <c r="AU207" s="222" t="s">
        <v>90</v>
      </c>
      <c r="AY207" s="16" t="s">
        <v>125</v>
      </c>
      <c r="BE207" s="223">
        <f>IF(N207="základní",J207,0)</f>
        <v>0</v>
      </c>
      <c r="BF207" s="223">
        <f>IF(N207="snížená",J207,0)</f>
        <v>0</v>
      </c>
      <c r="BG207" s="223">
        <f>IF(N207="zákl. přenesená",J207,0)</f>
        <v>0</v>
      </c>
      <c r="BH207" s="223">
        <f>IF(N207="sníž. přenesená",J207,0)</f>
        <v>0</v>
      </c>
      <c r="BI207" s="223">
        <f>IF(N207="nulová",J207,0)</f>
        <v>0</v>
      </c>
      <c r="BJ207" s="16" t="s">
        <v>88</v>
      </c>
      <c r="BK207" s="223">
        <f>ROUND(I207*H207,2)</f>
        <v>0</v>
      </c>
      <c r="BL207" s="16" t="s">
        <v>130</v>
      </c>
      <c r="BM207" s="222" t="s">
        <v>325</v>
      </c>
    </row>
    <row r="208" s="2" customFormat="1">
      <c r="A208" s="37"/>
      <c r="B208" s="38"/>
      <c r="C208" s="39"/>
      <c r="D208" s="224" t="s">
        <v>131</v>
      </c>
      <c r="E208" s="39"/>
      <c r="F208" s="225" t="s">
        <v>309</v>
      </c>
      <c r="G208" s="39"/>
      <c r="H208" s="39"/>
      <c r="I208" s="226"/>
      <c r="J208" s="39"/>
      <c r="K208" s="39"/>
      <c r="L208" s="43"/>
      <c r="M208" s="227"/>
      <c r="N208" s="228"/>
      <c r="O208" s="90"/>
      <c r="P208" s="90"/>
      <c r="Q208" s="90"/>
      <c r="R208" s="90"/>
      <c r="S208" s="90"/>
      <c r="T208" s="91"/>
      <c r="U208" s="37"/>
      <c r="V208" s="37"/>
      <c r="W208" s="37"/>
      <c r="X208" s="37"/>
      <c r="Y208" s="37"/>
      <c r="Z208" s="37"/>
      <c r="AA208" s="37"/>
      <c r="AB208" s="37"/>
      <c r="AC208" s="37"/>
      <c r="AD208" s="37"/>
      <c r="AE208" s="37"/>
      <c r="AT208" s="16" t="s">
        <v>131</v>
      </c>
      <c r="AU208" s="16" t="s">
        <v>90</v>
      </c>
    </row>
    <row r="209" s="13" customFormat="1">
      <c r="A209" s="13"/>
      <c r="B209" s="242"/>
      <c r="C209" s="243"/>
      <c r="D209" s="224" t="s">
        <v>212</v>
      </c>
      <c r="E209" s="244" t="s">
        <v>1</v>
      </c>
      <c r="F209" s="245" t="s">
        <v>411</v>
      </c>
      <c r="G209" s="243"/>
      <c r="H209" s="246">
        <v>45</v>
      </c>
      <c r="I209" s="247"/>
      <c r="J209" s="243"/>
      <c r="K209" s="243"/>
      <c r="L209" s="248"/>
      <c r="M209" s="249"/>
      <c r="N209" s="250"/>
      <c r="O209" s="250"/>
      <c r="P209" s="250"/>
      <c r="Q209" s="250"/>
      <c r="R209" s="250"/>
      <c r="S209" s="250"/>
      <c r="T209" s="251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52" t="s">
        <v>212</v>
      </c>
      <c r="AU209" s="252" t="s">
        <v>90</v>
      </c>
      <c r="AV209" s="13" t="s">
        <v>90</v>
      </c>
      <c r="AW209" s="13" t="s">
        <v>36</v>
      </c>
      <c r="AX209" s="13" t="s">
        <v>80</v>
      </c>
      <c r="AY209" s="252" t="s">
        <v>125</v>
      </c>
    </row>
    <row r="210" s="13" customFormat="1">
      <c r="A210" s="13"/>
      <c r="B210" s="242"/>
      <c r="C210" s="243"/>
      <c r="D210" s="224" t="s">
        <v>212</v>
      </c>
      <c r="E210" s="244" t="s">
        <v>1</v>
      </c>
      <c r="F210" s="245" t="s">
        <v>412</v>
      </c>
      <c r="G210" s="243"/>
      <c r="H210" s="246">
        <v>37</v>
      </c>
      <c r="I210" s="247"/>
      <c r="J210" s="243"/>
      <c r="K210" s="243"/>
      <c r="L210" s="248"/>
      <c r="M210" s="249"/>
      <c r="N210" s="250"/>
      <c r="O210" s="250"/>
      <c r="P210" s="250"/>
      <c r="Q210" s="250"/>
      <c r="R210" s="250"/>
      <c r="S210" s="250"/>
      <c r="T210" s="25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52" t="s">
        <v>212</v>
      </c>
      <c r="AU210" s="252" t="s">
        <v>90</v>
      </c>
      <c r="AV210" s="13" t="s">
        <v>90</v>
      </c>
      <c r="AW210" s="13" t="s">
        <v>36</v>
      </c>
      <c r="AX210" s="13" t="s">
        <v>80</v>
      </c>
      <c r="AY210" s="252" t="s">
        <v>125</v>
      </c>
    </row>
    <row r="211" s="13" customFormat="1">
      <c r="A211" s="13"/>
      <c r="B211" s="242"/>
      <c r="C211" s="243"/>
      <c r="D211" s="224" t="s">
        <v>212</v>
      </c>
      <c r="E211" s="244" t="s">
        <v>1</v>
      </c>
      <c r="F211" s="245" t="s">
        <v>413</v>
      </c>
      <c r="G211" s="243"/>
      <c r="H211" s="246">
        <v>100.8</v>
      </c>
      <c r="I211" s="247"/>
      <c r="J211" s="243"/>
      <c r="K211" s="243"/>
      <c r="L211" s="248"/>
      <c r="M211" s="249"/>
      <c r="N211" s="250"/>
      <c r="O211" s="250"/>
      <c r="P211" s="250"/>
      <c r="Q211" s="250"/>
      <c r="R211" s="250"/>
      <c r="S211" s="250"/>
      <c r="T211" s="25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2" t="s">
        <v>212</v>
      </c>
      <c r="AU211" s="252" t="s">
        <v>90</v>
      </c>
      <c r="AV211" s="13" t="s">
        <v>90</v>
      </c>
      <c r="AW211" s="13" t="s">
        <v>36</v>
      </c>
      <c r="AX211" s="13" t="s">
        <v>80</v>
      </c>
      <c r="AY211" s="252" t="s">
        <v>125</v>
      </c>
    </row>
    <row r="212" s="13" customFormat="1">
      <c r="A212" s="13"/>
      <c r="B212" s="242"/>
      <c r="C212" s="243"/>
      <c r="D212" s="224" t="s">
        <v>212</v>
      </c>
      <c r="E212" s="244" t="s">
        <v>1</v>
      </c>
      <c r="F212" s="245" t="s">
        <v>414</v>
      </c>
      <c r="G212" s="243"/>
      <c r="H212" s="246">
        <v>57.600000000000001</v>
      </c>
      <c r="I212" s="247"/>
      <c r="J212" s="243"/>
      <c r="K212" s="243"/>
      <c r="L212" s="248"/>
      <c r="M212" s="249"/>
      <c r="N212" s="250"/>
      <c r="O212" s="250"/>
      <c r="P212" s="250"/>
      <c r="Q212" s="250"/>
      <c r="R212" s="250"/>
      <c r="S212" s="250"/>
      <c r="T212" s="25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52" t="s">
        <v>212</v>
      </c>
      <c r="AU212" s="252" t="s">
        <v>90</v>
      </c>
      <c r="AV212" s="13" t="s">
        <v>90</v>
      </c>
      <c r="AW212" s="13" t="s">
        <v>36</v>
      </c>
      <c r="AX212" s="13" t="s">
        <v>80</v>
      </c>
      <c r="AY212" s="252" t="s">
        <v>125</v>
      </c>
    </row>
    <row r="213" s="14" customFormat="1">
      <c r="A213" s="14"/>
      <c r="B213" s="253"/>
      <c r="C213" s="254"/>
      <c r="D213" s="224" t="s">
        <v>212</v>
      </c>
      <c r="E213" s="255" t="s">
        <v>1</v>
      </c>
      <c r="F213" s="256" t="s">
        <v>215</v>
      </c>
      <c r="G213" s="254"/>
      <c r="H213" s="257">
        <v>240.40000000000001</v>
      </c>
      <c r="I213" s="258"/>
      <c r="J213" s="254"/>
      <c r="K213" s="254"/>
      <c r="L213" s="259"/>
      <c r="M213" s="260"/>
      <c r="N213" s="261"/>
      <c r="O213" s="261"/>
      <c r="P213" s="261"/>
      <c r="Q213" s="261"/>
      <c r="R213" s="261"/>
      <c r="S213" s="261"/>
      <c r="T213" s="26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3" t="s">
        <v>212</v>
      </c>
      <c r="AU213" s="263" t="s">
        <v>90</v>
      </c>
      <c r="AV213" s="14" t="s">
        <v>130</v>
      </c>
      <c r="AW213" s="14" t="s">
        <v>36</v>
      </c>
      <c r="AX213" s="14" t="s">
        <v>88</v>
      </c>
      <c r="AY213" s="263" t="s">
        <v>125</v>
      </c>
    </row>
    <row r="214" s="11" customFormat="1" ht="22.8" customHeight="1">
      <c r="A214" s="11"/>
      <c r="B214" s="196"/>
      <c r="C214" s="197"/>
      <c r="D214" s="198" t="s">
        <v>79</v>
      </c>
      <c r="E214" s="240" t="s">
        <v>353</v>
      </c>
      <c r="F214" s="240" t="s">
        <v>354</v>
      </c>
      <c r="G214" s="197"/>
      <c r="H214" s="197"/>
      <c r="I214" s="200"/>
      <c r="J214" s="241">
        <f>BK214</f>
        <v>0</v>
      </c>
      <c r="K214" s="197"/>
      <c r="L214" s="202"/>
      <c r="M214" s="203"/>
      <c r="N214" s="204"/>
      <c r="O214" s="204"/>
      <c r="P214" s="205">
        <f>SUM(P215:P222)</f>
        <v>0</v>
      </c>
      <c r="Q214" s="204"/>
      <c r="R214" s="205">
        <f>SUM(R215:R222)</f>
        <v>0</v>
      </c>
      <c r="S214" s="204"/>
      <c r="T214" s="206">
        <f>SUM(T215:T222)</f>
        <v>0</v>
      </c>
      <c r="U214" s="11"/>
      <c r="V214" s="11"/>
      <c r="W214" s="11"/>
      <c r="X214" s="11"/>
      <c r="Y214" s="11"/>
      <c r="Z214" s="11"/>
      <c r="AA214" s="11"/>
      <c r="AB214" s="11"/>
      <c r="AC214" s="11"/>
      <c r="AD214" s="11"/>
      <c r="AE214" s="11"/>
      <c r="AR214" s="207" t="s">
        <v>88</v>
      </c>
      <c r="AT214" s="208" t="s">
        <v>79</v>
      </c>
      <c r="AU214" s="208" t="s">
        <v>88</v>
      </c>
      <c r="AY214" s="207" t="s">
        <v>125</v>
      </c>
      <c r="BK214" s="209">
        <f>SUM(BK215:BK222)</f>
        <v>0</v>
      </c>
    </row>
    <row r="215" s="2" customFormat="1" ht="21.75" customHeight="1">
      <c r="A215" s="37"/>
      <c r="B215" s="38"/>
      <c r="C215" s="210" t="s">
        <v>275</v>
      </c>
      <c r="D215" s="210" t="s">
        <v>126</v>
      </c>
      <c r="E215" s="211" t="s">
        <v>355</v>
      </c>
      <c r="F215" s="212" t="s">
        <v>356</v>
      </c>
      <c r="G215" s="213" t="s">
        <v>299</v>
      </c>
      <c r="H215" s="214">
        <v>50</v>
      </c>
      <c r="I215" s="215"/>
      <c r="J215" s="216">
        <f>ROUND(I215*H215,2)</f>
        <v>0</v>
      </c>
      <c r="K215" s="217"/>
      <c r="L215" s="43"/>
      <c r="M215" s="218" t="s">
        <v>1</v>
      </c>
      <c r="N215" s="219" t="s">
        <v>45</v>
      </c>
      <c r="O215" s="90"/>
      <c r="P215" s="220">
        <f>O215*H215</f>
        <v>0</v>
      </c>
      <c r="Q215" s="220">
        <v>0</v>
      </c>
      <c r="R215" s="220">
        <f>Q215*H215</f>
        <v>0</v>
      </c>
      <c r="S215" s="220">
        <v>0</v>
      </c>
      <c r="T215" s="221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22" t="s">
        <v>130</v>
      </c>
      <c r="AT215" s="222" t="s">
        <v>126</v>
      </c>
      <c r="AU215" s="222" t="s">
        <v>90</v>
      </c>
      <c r="AY215" s="16" t="s">
        <v>125</v>
      </c>
      <c r="BE215" s="223">
        <f>IF(N215="základní",J215,0)</f>
        <v>0</v>
      </c>
      <c r="BF215" s="223">
        <f>IF(N215="snížená",J215,0)</f>
        <v>0</v>
      </c>
      <c r="BG215" s="223">
        <f>IF(N215="zákl. přenesená",J215,0)</f>
        <v>0</v>
      </c>
      <c r="BH215" s="223">
        <f>IF(N215="sníž. přenesená",J215,0)</f>
        <v>0</v>
      </c>
      <c r="BI215" s="223">
        <f>IF(N215="nulová",J215,0)</f>
        <v>0</v>
      </c>
      <c r="BJ215" s="16" t="s">
        <v>88</v>
      </c>
      <c r="BK215" s="223">
        <f>ROUND(I215*H215,2)</f>
        <v>0</v>
      </c>
      <c r="BL215" s="16" t="s">
        <v>130</v>
      </c>
      <c r="BM215" s="222" t="s">
        <v>329</v>
      </c>
    </row>
    <row r="216" s="2" customFormat="1">
      <c r="A216" s="37"/>
      <c r="B216" s="38"/>
      <c r="C216" s="39"/>
      <c r="D216" s="224" t="s">
        <v>131</v>
      </c>
      <c r="E216" s="39"/>
      <c r="F216" s="225" t="s">
        <v>358</v>
      </c>
      <c r="G216" s="39"/>
      <c r="H216" s="39"/>
      <c r="I216" s="226"/>
      <c r="J216" s="39"/>
      <c r="K216" s="39"/>
      <c r="L216" s="43"/>
      <c r="M216" s="227"/>
      <c r="N216" s="228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6" t="s">
        <v>131</v>
      </c>
      <c r="AU216" s="16" t="s">
        <v>90</v>
      </c>
    </row>
    <row r="217" s="2" customFormat="1" ht="16.5" customHeight="1">
      <c r="A217" s="37"/>
      <c r="B217" s="38"/>
      <c r="C217" s="210" t="s">
        <v>188</v>
      </c>
      <c r="D217" s="210" t="s">
        <v>126</v>
      </c>
      <c r="E217" s="211" t="s">
        <v>359</v>
      </c>
      <c r="F217" s="212" t="s">
        <v>360</v>
      </c>
      <c r="G217" s="213" t="s">
        <v>299</v>
      </c>
      <c r="H217" s="214">
        <v>950</v>
      </c>
      <c r="I217" s="215"/>
      <c r="J217" s="216">
        <f>ROUND(I217*H217,2)</f>
        <v>0</v>
      </c>
      <c r="K217" s="217"/>
      <c r="L217" s="43"/>
      <c r="M217" s="218" t="s">
        <v>1</v>
      </c>
      <c r="N217" s="219" t="s">
        <v>45</v>
      </c>
      <c r="O217" s="90"/>
      <c r="P217" s="220">
        <f>O217*H217</f>
        <v>0</v>
      </c>
      <c r="Q217" s="220">
        <v>0</v>
      </c>
      <c r="R217" s="220">
        <f>Q217*H217</f>
        <v>0</v>
      </c>
      <c r="S217" s="220">
        <v>0</v>
      </c>
      <c r="T217" s="221">
        <f>S217*H217</f>
        <v>0</v>
      </c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R217" s="222" t="s">
        <v>130</v>
      </c>
      <c r="AT217" s="222" t="s">
        <v>126</v>
      </c>
      <c r="AU217" s="222" t="s">
        <v>90</v>
      </c>
      <c r="AY217" s="16" t="s">
        <v>125</v>
      </c>
      <c r="BE217" s="223">
        <f>IF(N217="základní",J217,0)</f>
        <v>0</v>
      </c>
      <c r="BF217" s="223">
        <f>IF(N217="snížená",J217,0)</f>
        <v>0</v>
      </c>
      <c r="BG217" s="223">
        <f>IF(N217="zákl. přenesená",J217,0)</f>
        <v>0</v>
      </c>
      <c r="BH217" s="223">
        <f>IF(N217="sníž. přenesená",J217,0)</f>
        <v>0</v>
      </c>
      <c r="BI217" s="223">
        <f>IF(N217="nulová",J217,0)</f>
        <v>0</v>
      </c>
      <c r="BJ217" s="16" t="s">
        <v>88</v>
      </c>
      <c r="BK217" s="223">
        <f>ROUND(I217*H217,2)</f>
        <v>0</v>
      </c>
      <c r="BL217" s="16" t="s">
        <v>130</v>
      </c>
      <c r="BM217" s="222" t="s">
        <v>333</v>
      </c>
    </row>
    <row r="218" s="2" customFormat="1">
      <c r="A218" s="37"/>
      <c r="B218" s="38"/>
      <c r="C218" s="39"/>
      <c r="D218" s="224" t="s">
        <v>131</v>
      </c>
      <c r="E218" s="39"/>
      <c r="F218" s="225" t="s">
        <v>362</v>
      </c>
      <c r="G218" s="39"/>
      <c r="H218" s="39"/>
      <c r="I218" s="226"/>
      <c r="J218" s="39"/>
      <c r="K218" s="39"/>
      <c r="L218" s="43"/>
      <c r="M218" s="227"/>
      <c r="N218" s="228"/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6" t="s">
        <v>131</v>
      </c>
      <c r="AU218" s="16" t="s">
        <v>90</v>
      </c>
    </row>
    <row r="219" s="13" customFormat="1">
      <c r="A219" s="13"/>
      <c r="B219" s="242"/>
      <c r="C219" s="243"/>
      <c r="D219" s="224" t="s">
        <v>212</v>
      </c>
      <c r="E219" s="244" t="s">
        <v>1</v>
      </c>
      <c r="F219" s="245" t="s">
        <v>415</v>
      </c>
      <c r="G219" s="243"/>
      <c r="H219" s="246">
        <v>950</v>
      </c>
      <c r="I219" s="247"/>
      <c r="J219" s="243"/>
      <c r="K219" s="243"/>
      <c r="L219" s="248"/>
      <c r="M219" s="249"/>
      <c r="N219" s="250"/>
      <c r="O219" s="250"/>
      <c r="P219" s="250"/>
      <c r="Q219" s="250"/>
      <c r="R219" s="250"/>
      <c r="S219" s="250"/>
      <c r="T219" s="25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2" t="s">
        <v>212</v>
      </c>
      <c r="AU219" s="252" t="s">
        <v>90</v>
      </c>
      <c r="AV219" s="13" t="s">
        <v>90</v>
      </c>
      <c r="AW219" s="13" t="s">
        <v>36</v>
      </c>
      <c r="AX219" s="13" t="s">
        <v>80</v>
      </c>
      <c r="AY219" s="252" t="s">
        <v>125</v>
      </c>
    </row>
    <row r="220" s="14" customFormat="1">
      <c r="A220" s="14"/>
      <c r="B220" s="253"/>
      <c r="C220" s="254"/>
      <c r="D220" s="224" t="s">
        <v>212</v>
      </c>
      <c r="E220" s="255" t="s">
        <v>1</v>
      </c>
      <c r="F220" s="256" t="s">
        <v>215</v>
      </c>
      <c r="G220" s="254"/>
      <c r="H220" s="257">
        <v>950</v>
      </c>
      <c r="I220" s="258"/>
      <c r="J220" s="254"/>
      <c r="K220" s="254"/>
      <c r="L220" s="259"/>
      <c r="M220" s="260"/>
      <c r="N220" s="261"/>
      <c r="O220" s="261"/>
      <c r="P220" s="261"/>
      <c r="Q220" s="261"/>
      <c r="R220" s="261"/>
      <c r="S220" s="261"/>
      <c r="T220" s="26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63" t="s">
        <v>212</v>
      </c>
      <c r="AU220" s="263" t="s">
        <v>90</v>
      </c>
      <c r="AV220" s="14" t="s">
        <v>130</v>
      </c>
      <c r="AW220" s="14" t="s">
        <v>36</v>
      </c>
      <c r="AX220" s="14" t="s">
        <v>88</v>
      </c>
      <c r="AY220" s="263" t="s">
        <v>125</v>
      </c>
    </row>
    <row r="221" s="2" customFormat="1" ht="21.75" customHeight="1">
      <c r="A221" s="37"/>
      <c r="B221" s="38"/>
      <c r="C221" s="210" t="s">
        <v>308</v>
      </c>
      <c r="D221" s="210" t="s">
        <v>126</v>
      </c>
      <c r="E221" s="211" t="s">
        <v>416</v>
      </c>
      <c r="F221" s="212" t="s">
        <v>417</v>
      </c>
      <c r="G221" s="213" t="s">
        <v>299</v>
      </c>
      <c r="H221" s="214">
        <v>50</v>
      </c>
      <c r="I221" s="215"/>
      <c r="J221" s="216">
        <f>ROUND(I221*H221,2)</f>
        <v>0</v>
      </c>
      <c r="K221" s="217"/>
      <c r="L221" s="43"/>
      <c r="M221" s="218" t="s">
        <v>1</v>
      </c>
      <c r="N221" s="219" t="s">
        <v>45</v>
      </c>
      <c r="O221" s="90"/>
      <c r="P221" s="220">
        <f>O221*H221</f>
        <v>0</v>
      </c>
      <c r="Q221" s="220">
        <v>0</v>
      </c>
      <c r="R221" s="220">
        <f>Q221*H221</f>
        <v>0</v>
      </c>
      <c r="S221" s="220">
        <v>0</v>
      </c>
      <c r="T221" s="221">
        <f>S221*H221</f>
        <v>0</v>
      </c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R221" s="222" t="s">
        <v>130</v>
      </c>
      <c r="AT221" s="222" t="s">
        <v>126</v>
      </c>
      <c r="AU221" s="222" t="s">
        <v>90</v>
      </c>
      <c r="AY221" s="16" t="s">
        <v>125</v>
      </c>
      <c r="BE221" s="223">
        <f>IF(N221="základní",J221,0)</f>
        <v>0</v>
      </c>
      <c r="BF221" s="223">
        <f>IF(N221="snížená",J221,0)</f>
        <v>0</v>
      </c>
      <c r="BG221" s="223">
        <f>IF(N221="zákl. přenesená",J221,0)</f>
        <v>0</v>
      </c>
      <c r="BH221" s="223">
        <f>IF(N221="sníž. přenesená",J221,0)</f>
        <v>0</v>
      </c>
      <c r="BI221" s="223">
        <f>IF(N221="nulová",J221,0)</f>
        <v>0</v>
      </c>
      <c r="BJ221" s="16" t="s">
        <v>88</v>
      </c>
      <c r="BK221" s="223">
        <f>ROUND(I221*H221,2)</f>
        <v>0</v>
      </c>
      <c r="BL221" s="16" t="s">
        <v>130</v>
      </c>
      <c r="BM221" s="222" t="s">
        <v>337</v>
      </c>
    </row>
    <row r="222" s="2" customFormat="1">
      <c r="A222" s="37"/>
      <c r="B222" s="38"/>
      <c r="C222" s="39"/>
      <c r="D222" s="224" t="s">
        <v>131</v>
      </c>
      <c r="E222" s="39"/>
      <c r="F222" s="225" t="s">
        <v>418</v>
      </c>
      <c r="G222" s="39"/>
      <c r="H222" s="39"/>
      <c r="I222" s="226"/>
      <c r="J222" s="39"/>
      <c r="K222" s="39"/>
      <c r="L222" s="43"/>
      <c r="M222" s="227"/>
      <c r="N222" s="228"/>
      <c r="O222" s="90"/>
      <c r="P222" s="90"/>
      <c r="Q222" s="90"/>
      <c r="R222" s="90"/>
      <c r="S222" s="90"/>
      <c r="T222" s="91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  <c r="AT222" s="16" t="s">
        <v>131</v>
      </c>
      <c r="AU222" s="16" t="s">
        <v>90</v>
      </c>
    </row>
    <row r="223" s="11" customFormat="1" ht="22.8" customHeight="1">
      <c r="A223" s="11"/>
      <c r="B223" s="196"/>
      <c r="C223" s="197"/>
      <c r="D223" s="198" t="s">
        <v>79</v>
      </c>
      <c r="E223" s="240" t="s">
        <v>369</v>
      </c>
      <c r="F223" s="240" t="s">
        <v>370</v>
      </c>
      <c r="G223" s="197"/>
      <c r="H223" s="197"/>
      <c r="I223" s="200"/>
      <c r="J223" s="241">
        <f>BK223</f>
        <v>0</v>
      </c>
      <c r="K223" s="197"/>
      <c r="L223" s="202"/>
      <c r="M223" s="203"/>
      <c r="N223" s="204"/>
      <c r="O223" s="204"/>
      <c r="P223" s="205">
        <f>SUM(P224:P227)</f>
        <v>0</v>
      </c>
      <c r="Q223" s="204"/>
      <c r="R223" s="205">
        <f>SUM(R224:R227)</f>
        <v>0</v>
      </c>
      <c r="S223" s="204"/>
      <c r="T223" s="206">
        <f>SUM(T224:T227)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07" t="s">
        <v>88</v>
      </c>
      <c r="AT223" s="208" t="s">
        <v>79</v>
      </c>
      <c r="AU223" s="208" t="s">
        <v>88</v>
      </c>
      <c r="AY223" s="207" t="s">
        <v>125</v>
      </c>
      <c r="BK223" s="209">
        <f>SUM(BK224:BK227)</f>
        <v>0</v>
      </c>
    </row>
    <row r="224" s="2" customFormat="1" ht="16.5" customHeight="1">
      <c r="A224" s="37"/>
      <c r="B224" s="38"/>
      <c r="C224" s="210" t="s">
        <v>192</v>
      </c>
      <c r="D224" s="210" t="s">
        <v>126</v>
      </c>
      <c r="E224" s="211" t="s">
        <v>371</v>
      </c>
      <c r="F224" s="212" t="s">
        <v>372</v>
      </c>
      <c r="G224" s="213" t="s">
        <v>299</v>
      </c>
      <c r="H224" s="214">
        <v>370.21899999999999</v>
      </c>
      <c r="I224" s="215"/>
      <c r="J224" s="216">
        <f>ROUND(I224*H224,2)</f>
        <v>0</v>
      </c>
      <c r="K224" s="217"/>
      <c r="L224" s="43"/>
      <c r="M224" s="218" t="s">
        <v>1</v>
      </c>
      <c r="N224" s="219" t="s">
        <v>45</v>
      </c>
      <c r="O224" s="90"/>
      <c r="P224" s="220">
        <f>O224*H224</f>
        <v>0</v>
      </c>
      <c r="Q224" s="220">
        <v>0</v>
      </c>
      <c r="R224" s="220">
        <f>Q224*H224</f>
        <v>0</v>
      </c>
      <c r="S224" s="220">
        <v>0</v>
      </c>
      <c r="T224" s="221">
        <f>S224*H224</f>
        <v>0</v>
      </c>
      <c r="U224" s="37"/>
      <c r="V224" s="37"/>
      <c r="W224" s="37"/>
      <c r="X224" s="37"/>
      <c r="Y224" s="37"/>
      <c r="Z224" s="37"/>
      <c r="AA224" s="37"/>
      <c r="AB224" s="37"/>
      <c r="AC224" s="37"/>
      <c r="AD224" s="37"/>
      <c r="AE224" s="37"/>
      <c r="AR224" s="222" t="s">
        <v>130</v>
      </c>
      <c r="AT224" s="222" t="s">
        <v>126</v>
      </c>
      <c r="AU224" s="222" t="s">
        <v>90</v>
      </c>
      <c r="AY224" s="16" t="s">
        <v>125</v>
      </c>
      <c r="BE224" s="223">
        <f>IF(N224="základní",J224,0)</f>
        <v>0</v>
      </c>
      <c r="BF224" s="223">
        <f>IF(N224="snížená",J224,0)</f>
        <v>0</v>
      </c>
      <c r="BG224" s="223">
        <f>IF(N224="zákl. přenesená",J224,0)</f>
        <v>0</v>
      </c>
      <c r="BH224" s="223">
        <f>IF(N224="sníž. přenesená",J224,0)</f>
        <v>0</v>
      </c>
      <c r="BI224" s="223">
        <f>IF(N224="nulová",J224,0)</f>
        <v>0</v>
      </c>
      <c r="BJ224" s="16" t="s">
        <v>88</v>
      </c>
      <c r="BK224" s="223">
        <f>ROUND(I224*H224,2)</f>
        <v>0</v>
      </c>
      <c r="BL224" s="16" t="s">
        <v>130</v>
      </c>
      <c r="BM224" s="222" t="s">
        <v>342</v>
      </c>
    </row>
    <row r="225" s="2" customFormat="1">
      <c r="A225" s="37"/>
      <c r="B225" s="38"/>
      <c r="C225" s="39"/>
      <c r="D225" s="224" t="s">
        <v>131</v>
      </c>
      <c r="E225" s="39"/>
      <c r="F225" s="225" t="s">
        <v>374</v>
      </c>
      <c r="G225" s="39"/>
      <c r="H225" s="39"/>
      <c r="I225" s="226"/>
      <c r="J225" s="39"/>
      <c r="K225" s="39"/>
      <c r="L225" s="43"/>
      <c r="M225" s="227"/>
      <c r="N225" s="228"/>
      <c r="O225" s="90"/>
      <c r="P225" s="90"/>
      <c r="Q225" s="90"/>
      <c r="R225" s="90"/>
      <c r="S225" s="90"/>
      <c r="T225" s="91"/>
      <c r="U225" s="37"/>
      <c r="V225" s="37"/>
      <c r="W225" s="37"/>
      <c r="X225" s="37"/>
      <c r="Y225" s="37"/>
      <c r="Z225" s="37"/>
      <c r="AA225" s="37"/>
      <c r="AB225" s="37"/>
      <c r="AC225" s="37"/>
      <c r="AD225" s="37"/>
      <c r="AE225" s="37"/>
      <c r="AT225" s="16" t="s">
        <v>131</v>
      </c>
      <c r="AU225" s="16" t="s">
        <v>90</v>
      </c>
    </row>
    <row r="226" s="2" customFormat="1" ht="16.5" customHeight="1">
      <c r="A226" s="37"/>
      <c r="B226" s="38"/>
      <c r="C226" s="210" t="s">
        <v>419</v>
      </c>
      <c r="D226" s="210" t="s">
        <v>126</v>
      </c>
      <c r="E226" s="211" t="s">
        <v>420</v>
      </c>
      <c r="F226" s="212" t="s">
        <v>421</v>
      </c>
      <c r="G226" s="213" t="s">
        <v>299</v>
      </c>
      <c r="H226" s="214">
        <v>370.21899999999999</v>
      </c>
      <c r="I226" s="215"/>
      <c r="J226" s="216">
        <f>ROUND(I226*H226,2)</f>
        <v>0</v>
      </c>
      <c r="K226" s="217"/>
      <c r="L226" s="43"/>
      <c r="M226" s="218" t="s">
        <v>1</v>
      </c>
      <c r="N226" s="219" t="s">
        <v>45</v>
      </c>
      <c r="O226" s="90"/>
      <c r="P226" s="220">
        <f>O226*H226</f>
        <v>0</v>
      </c>
      <c r="Q226" s="220">
        <v>0</v>
      </c>
      <c r="R226" s="220">
        <f>Q226*H226</f>
        <v>0</v>
      </c>
      <c r="S226" s="220">
        <v>0</v>
      </c>
      <c r="T226" s="221">
        <f>S226*H226</f>
        <v>0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222" t="s">
        <v>130</v>
      </c>
      <c r="AT226" s="222" t="s">
        <v>126</v>
      </c>
      <c r="AU226" s="222" t="s">
        <v>90</v>
      </c>
      <c r="AY226" s="16" t="s">
        <v>125</v>
      </c>
      <c r="BE226" s="223">
        <f>IF(N226="základní",J226,0)</f>
        <v>0</v>
      </c>
      <c r="BF226" s="223">
        <f>IF(N226="snížená",J226,0)</f>
        <v>0</v>
      </c>
      <c r="BG226" s="223">
        <f>IF(N226="zákl. přenesená",J226,0)</f>
        <v>0</v>
      </c>
      <c r="BH226" s="223">
        <f>IF(N226="sníž. přenesená",J226,0)</f>
        <v>0</v>
      </c>
      <c r="BI226" s="223">
        <f>IF(N226="nulová",J226,0)</f>
        <v>0</v>
      </c>
      <c r="BJ226" s="16" t="s">
        <v>88</v>
      </c>
      <c r="BK226" s="223">
        <f>ROUND(I226*H226,2)</f>
        <v>0</v>
      </c>
      <c r="BL226" s="16" t="s">
        <v>130</v>
      </c>
      <c r="BM226" s="222" t="s">
        <v>347</v>
      </c>
    </row>
    <row r="227" s="2" customFormat="1">
      <c r="A227" s="37"/>
      <c r="B227" s="38"/>
      <c r="C227" s="39"/>
      <c r="D227" s="224" t="s">
        <v>131</v>
      </c>
      <c r="E227" s="39"/>
      <c r="F227" s="225" t="s">
        <v>422</v>
      </c>
      <c r="G227" s="39"/>
      <c r="H227" s="39"/>
      <c r="I227" s="226"/>
      <c r="J227" s="39"/>
      <c r="K227" s="39"/>
      <c r="L227" s="43"/>
      <c r="M227" s="227"/>
      <c r="N227" s="228"/>
      <c r="O227" s="90"/>
      <c r="P227" s="90"/>
      <c r="Q227" s="90"/>
      <c r="R227" s="90"/>
      <c r="S227" s="90"/>
      <c r="T227" s="91"/>
      <c r="U227" s="37"/>
      <c r="V227" s="37"/>
      <c r="W227" s="37"/>
      <c r="X227" s="37"/>
      <c r="Y227" s="37"/>
      <c r="Z227" s="37"/>
      <c r="AA227" s="37"/>
      <c r="AB227" s="37"/>
      <c r="AC227" s="37"/>
      <c r="AD227" s="37"/>
      <c r="AE227" s="37"/>
      <c r="AT227" s="16" t="s">
        <v>131</v>
      </c>
      <c r="AU227" s="16" t="s">
        <v>90</v>
      </c>
    </row>
    <row r="228" s="11" customFormat="1" ht="22.8" customHeight="1">
      <c r="A228" s="11"/>
      <c r="B228" s="196"/>
      <c r="C228" s="197"/>
      <c r="D228" s="198" t="s">
        <v>79</v>
      </c>
      <c r="E228" s="240" t="s">
        <v>122</v>
      </c>
      <c r="F228" s="240" t="s">
        <v>123</v>
      </c>
      <c r="G228" s="197"/>
      <c r="H228" s="197"/>
      <c r="I228" s="200"/>
      <c r="J228" s="241">
        <f>BK228</f>
        <v>0</v>
      </c>
      <c r="K228" s="197"/>
      <c r="L228" s="202"/>
      <c r="M228" s="203"/>
      <c r="N228" s="204"/>
      <c r="O228" s="204"/>
      <c r="P228" s="205">
        <f>SUM(P229:P231)</f>
        <v>0</v>
      </c>
      <c r="Q228" s="204"/>
      <c r="R228" s="205">
        <f>SUM(R229:R231)</f>
        <v>0</v>
      </c>
      <c r="S228" s="204"/>
      <c r="T228" s="206">
        <f>SUM(T229:T231)</f>
        <v>0</v>
      </c>
      <c r="U228" s="11"/>
      <c r="V228" s="11"/>
      <c r="W228" s="11"/>
      <c r="X228" s="11"/>
      <c r="Y228" s="11"/>
      <c r="Z228" s="11"/>
      <c r="AA228" s="11"/>
      <c r="AB228" s="11"/>
      <c r="AC228" s="11"/>
      <c r="AD228" s="11"/>
      <c r="AE228" s="11"/>
      <c r="AR228" s="207" t="s">
        <v>124</v>
      </c>
      <c r="AT228" s="208" t="s">
        <v>79</v>
      </c>
      <c r="AU228" s="208" t="s">
        <v>88</v>
      </c>
      <c r="AY228" s="207" t="s">
        <v>125</v>
      </c>
      <c r="BK228" s="209">
        <f>SUM(BK229:BK231)</f>
        <v>0</v>
      </c>
    </row>
    <row r="229" s="2" customFormat="1" ht="16.5" customHeight="1">
      <c r="A229" s="37"/>
      <c r="B229" s="38"/>
      <c r="C229" s="210" t="s">
        <v>423</v>
      </c>
      <c r="D229" s="210" t="s">
        <v>126</v>
      </c>
      <c r="E229" s="211" t="s">
        <v>252</v>
      </c>
      <c r="F229" s="212" t="s">
        <v>253</v>
      </c>
      <c r="G229" s="213" t="s">
        <v>129</v>
      </c>
      <c r="H229" s="214">
        <v>1</v>
      </c>
      <c r="I229" s="215"/>
      <c r="J229" s="216">
        <f>ROUND(I229*H229,2)</f>
        <v>0</v>
      </c>
      <c r="K229" s="217"/>
      <c r="L229" s="43"/>
      <c r="M229" s="218" t="s">
        <v>1</v>
      </c>
      <c r="N229" s="219" t="s">
        <v>45</v>
      </c>
      <c r="O229" s="90"/>
      <c r="P229" s="220">
        <f>O229*H229</f>
        <v>0</v>
      </c>
      <c r="Q229" s="220">
        <v>0</v>
      </c>
      <c r="R229" s="220">
        <f>Q229*H229</f>
        <v>0</v>
      </c>
      <c r="S229" s="220">
        <v>0</v>
      </c>
      <c r="T229" s="221">
        <f>S229*H229</f>
        <v>0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222" t="s">
        <v>130</v>
      </c>
      <c r="AT229" s="222" t="s">
        <v>126</v>
      </c>
      <c r="AU229" s="222" t="s">
        <v>90</v>
      </c>
      <c r="AY229" s="16" t="s">
        <v>125</v>
      </c>
      <c r="BE229" s="223">
        <f>IF(N229="základní",J229,0)</f>
        <v>0</v>
      </c>
      <c r="BF229" s="223">
        <f>IF(N229="snížená",J229,0)</f>
        <v>0</v>
      </c>
      <c r="BG229" s="223">
        <f>IF(N229="zákl. přenesená",J229,0)</f>
        <v>0</v>
      </c>
      <c r="BH229" s="223">
        <f>IF(N229="sníž. přenesená",J229,0)</f>
        <v>0</v>
      </c>
      <c r="BI229" s="223">
        <f>IF(N229="nulová",J229,0)</f>
        <v>0</v>
      </c>
      <c r="BJ229" s="16" t="s">
        <v>88</v>
      </c>
      <c r="BK229" s="223">
        <f>ROUND(I229*H229,2)</f>
        <v>0</v>
      </c>
      <c r="BL229" s="16" t="s">
        <v>130</v>
      </c>
      <c r="BM229" s="222" t="s">
        <v>351</v>
      </c>
    </row>
    <row r="230" s="2" customFormat="1">
      <c r="A230" s="37"/>
      <c r="B230" s="38"/>
      <c r="C230" s="39"/>
      <c r="D230" s="224" t="s">
        <v>131</v>
      </c>
      <c r="E230" s="39"/>
      <c r="F230" s="225" t="s">
        <v>254</v>
      </c>
      <c r="G230" s="39"/>
      <c r="H230" s="39"/>
      <c r="I230" s="226"/>
      <c r="J230" s="39"/>
      <c r="K230" s="39"/>
      <c r="L230" s="43"/>
      <c r="M230" s="227"/>
      <c r="N230" s="228"/>
      <c r="O230" s="90"/>
      <c r="P230" s="90"/>
      <c r="Q230" s="90"/>
      <c r="R230" s="90"/>
      <c r="S230" s="90"/>
      <c r="T230" s="91"/>
      <c r="U230" s="37"/>
      <c r="V230" s="37"/>
      <c r="W230" s="37"/>
      <c r="X230" s="37"/>
      <c r="Y230" s="37"/>
      <c r="Z230" s="37"/>
      <c r="AA230" s="37"/>
      <c r="AB230" s="37"/>
      <c r="AC230" s="37"/>
      <c r="AD230" s="37"/>
      <c r="AE230" s="37"/>
      <c r="AT230" s="16" t="s">
        <v>131</v>
      </c>
      <c r="AU230" s="16" t="s">
        <v>90</v>
      </c>
    </row>
    <row r="231" s="2" customFormat="1">
      <c r="A231" s="37"/>
      <c r="B231" s="38"/>
      <c r="C231" s="39"/>
      <c r="D231" s="224" t="s">
        <v>132</v>
      </c>
      <c r="E231" s="39"/>
      <c r="F231" s="229" t="s">
        <v>424</v>
      </c>
      <c r="G231" s="39"/>
      <c r="H231" s="39"/>
      <c r="I231" s="226"/>
      <c r="J231" s="39"/>
      <c r="K231" s="39"/>
      <c r="L231" s="43"/>
      <c r="M231" s="230"/>
      <c r="N231" s="231"/>
      <c r="O231" s="232"/>
      <c r="P231" s="232"/>
      <c r="Q231" s="232"/>
      <c r="R231" s="232"/>
      <c r="S231" s="232"/>
      <c r="T231" s="233"/>
      <c r="U231" s="37"/>
      <c r="V231" s="37"/>
      <c r="W231" s="37"/>
      <c r="X231" s="37"/>
      <c r="Y231" s="37"/>
      <c r="Z231" s="37"/>
      <c r="AA231" s="37"/>
      <c r="AB231" s="37"/>
      <c r="AC231" s="37"/>
      <c r="AD231" s="37"/>
      <c r="AE231" s="37"/>
      <c r="AT231" s="16" t="s">
        <v>132</v>
      </c>
      <c r="AU231" s="16" t="s">
        <v>90</v>
      </c>
    </row>
    <row r="232" s="2" customFormat="1" ht="6.96" customHeight="1">
      <c r="A232" s="37"/>
      <c r="B232" s="65"/>
      <c r="C232" s="66"/>
      <c r="D232" s="66"/>
      <c r="E232" s="66"/>
      <c r="F232" s="66"/>
      <c r="G232" s="66"/>
      <c r="H232" s="66"/>
      <c r="I232" s="66"/>
      <c r="J232" s="66"/>
      <c r="K232" s="66"/>
      <c r="L232" s="43"/>
      <c r="M232" s="37"/>
      <c r="O232" s="37"/>
      <c r="P232" s="37"/>
      <c r="Q232" s="37"/>
      <c r="R232" s="37"/>
      <c r="S232" s="37"/>
      <c r="T232" s="37"/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</row>
  </sheetData>
  <sheetProtection sheet="1" autoFilter="0" formatColumns="0" formatRows="0" objects="1" scenarios="1" spinCount="100000" saltValue="ZWTcPKa4UuTBedw6keTN7eWJWAGYtZWzWkzLmrwKh+f52EW8dxA8PC07WebUUd2uXOI8n2O/PyZLWRnwnLgoow==" hashValue="2Wazq+RhPkEjqzohghwKSSslaVS8PPMAQbhbCGk5KrM9zSWaathplPEiFLkG8SVBCLJf3p0Ef4ROhEmKjQt4LQ==" algorithmName="SHA-512" password="CC35"/>
  <autoFilter ref="C121:K231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Šefčíková Jana</dc:creator>
  <cp:lastModifiedBy>Šefčíková Jana</cp:lastModifiedBy>
  <dcterms:created xsi:type="dcterms:W3CDTF">2025-07-31T07:25:22Z</dcterms:created>
  <dcterms:modified xsi:type="dcterms:W3CDTF">2025-07-31T07:25:26Z</dcterms:modified>
</cp:coreProperties>
</file>