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cer\Documents\Rozpočty\"/>
    </mc:Choice>
  </mc:AlternateContent>
  <bookViews>
    <workbookView xWindow="0" yWindow="0" windowWidth="0" windowHeight="0"/>
  </bookViews>
  <sheets>
    <sheet name="Rekapitulace stavby" sheetId="1" r:id="rId1"/>
    <sheet name="211112 - Demolice skladov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'211112 - Demolice skladov...'!$C$116:$K$173</definedName>
    <definedName name="_xlnm.Print_Area" localSheetId="1">'211112 - Demolice skladov...'!$C$4:$J$76,'211112 - Demolice skladov...'!$C$82:$J$100,'211112 - Demolice skladov...'!$C$106:$J$173</definedName>
    <definedName name="_xlnm.Print_Titles" localSheetId="1">'211112 - Demolice skladov...'!$116:$116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2"/>
  <c r="BH132"/>
  <c r="BG132"/>
  <c r="BF132"/>
  <c r="T132"/>
  <c r="R132"/>
  <c r="P132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R124"/>
  <c r="P124"/>
  <c r="BI120"/>
  <c r="BH120"/>
  <c r="BG120"/>
  <c r="BF120"/>
  <c r="T120"/>
  <c r="R120"/>
  <c r="P120"/>
  <c r="J113"/>
  <c r="F113"/>
  <c r="F111"/>
  <c r="E109"/>
  <c r="J89"/>
  <c r="F89"/>
  <c r="F87"/>
  <c r="E85"/>
  <c r="J22"/>
  <c r="E22"/>
  <c r="J90"/>
  <c r="J21"/>
  <c r="J16"/>
  <c r="E16"/>
  <c r="F114"/>
  <c r="J15"/>
  <c r="J10"/>
  <c r="J87"/>
  <c i="1" r="L90"/>
  <c r="AM90"/>
  <c r="AM89"/>
  <c r="L89"/>
  <c r="AM87"/>
  <c r="L87"/>
  <c r="L85"/>
  <c r="L84"/>
  <c i="2" r="J172"/>
  <c r="BK170"/>
  <c r="J168"/>
  <c r="J166"/>
  <c r="J165"/>
  <c r="BK154"/>
  <c r="BK153"/>
  <c r="BK152"/>
  <c r="BK149"/>
  <c r="J147"/>
  <c r="J146"/>
  <c r="BK145"/>
  <c r="J144"/>
  <c r="BK143"/>
  <c r="J142"/>
  <c r="J132"/>
  <c r="J129"/>
  <c r="J127"/>
  <c r="J120"/>
  <c i="1" r="AS94"/>
  <c i="2" r="BK157"/>
  <c r="J155"/>
  <c r="J154"/>
  <c r="J153"/>
  <c r="BK146"/>
  <c r="J145"/>
  <c r="BK144"/>
  <c r="J143"/>
  <c r="BK141"/>
  <c r="J140"/>
  <c r="BK138"/>
  <c r="BK132"/>
  <c r="BK127"/>
  <c r="J124"/>
  <c r="BK120"/>
  <c r="BK172"/>
  <c r="J170"/>
  <c r="BK168"/>
  <c r="BK166"/>
  <c r="BK165"/>
  <c r="J157"/>
  <c r="BK155"/>
  <c r="J152"/>
  <c r="J149"/>
  <c r="BK147"/>
  <c r="BK142"/>
  <c r="J141"/>
  <c r="BK140"/>
  <c r="BK124"/>
  <c r="J138"/>
  <c r="BK129"/>
  <c l="1" r="P119"/>
  <c r="T119"/>
  <c r="P139"/>
  <c r="BK151"/>
  <c r="J151"/>
  <c r="J98"/>
  <c r="R151"/>
  <c r="BK119"/>
  <c r="J119"/>
  <c r="J96"/>
  <c r="R119"/>
  <c r="BK139"/>
  <c r="J139"/>
  <c r="J97"/>
  <c r="R139"/>
  <c r="T139"/>
  <c r="P151"/>
  <c r="T151"/>
  <c r="BK164"/>
  <c r="J164"/>
  <c r="J99"/>
  <c r="P164"/>
  <c r="R164"/>
  <c r="T164"/>
  <c r="F90"/>
  <c r="BE120"/>
  <c r="BE124"/>
  <c r="BE127"/>
  <c r="BE138"/>
  <c r="BE141"/>
  <c r="BE142"/>
  <c r="BE146"/>
  <c r="BE149"/>
  <c r="BE154"/>
  <c r="BE155"/>
  <c r="BE165"/>
  <c r="BE166"/>
  <c r="BE170"/>
  <c r="J111"/>
  <c r="J114"/>
  <c r="BE132"/>
  <c r="BE140"/>
  <c r="BE143"/>
  <c r="BE145"/>
  <c r="BE153"/>
  <c r="BE129"/>
  <c r="BE144"/>
  <c r="BE147"/>
  <c r="BE152"/>
  <c r="BE157"/>
  <c r="BE168"/>
  <c r="BE172"/>
  <c r="F32"/>
  <c i="1" r="BA95"/>
  <c r="BA94"/>
  <c r="W30"/>
  <c i="2" r="F35"/>
  <c i="1" r="BD95"/>
  <c r="BD94"/>
  <c r="W33"/>
  <c i="2" r="J32"/>
  <c i="1" r="AW95"/>
  <c i="2" r="F34"/>
  <c i="1" r="BC95"/>
  <c r="BC94"/>
  <c r="W32"/>
  <c i="2" r="F33"/>
  <c i="1" r="BB95"/>
  <c r="BB94"/>
  <c r="W31"/>
  <c i="2" l="1" r="R118"/>
  <c r="R117"/>
  <c r="T118"/>
  <c r="T117"/>
  <c r="P118"/>
  <c r="P117"/>
  <c i="1" r="AU95"/>
  <c i="2" r="BK118"/>
  <c r="J118"/>
  <c r="J95"/>
  <c i="1" r="AU94"/>
  <c i="2" r="F31"/>
  <c i="1" r="AZ95"/>
  <c r="AZ94"/>
  <c r="W29"/>
  <c r="AY94"/>
  <c r="AX94"/>
  <c r="AW94"/>
  <c r="AK30"/>
  <c i="2" r="J31"/>
  <c i="1" r="AV95"/>
  <c r="AT95"/>
  <c i="2" l="1" r="BK117"/>
  <c r="J117"/>
  <c r="J94"/>
  <c i="1" r="AV94"/>
  <c r="AK29"/>
  <c l="1" r="AT94"/>
  <c i="2" r="J28"/>
  <c i="1" r="AG95"/>
  <c r="AG94"/>
  <c r="AN94"/>
  <c l="1" r="AN95"/>
  <c i="2" r="J37"/>
  <c i="1"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<sst xmlns="http://schemas.openxmlformats.org/spreadsheetml/2006/main">
  <si>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</si>
  <si>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</si>
  <si>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</si>
  <si>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</si>
  <si>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</si>
  <si>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{37dfc90e-2317-46cc-a96f-3e37dc1f7561}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</si>
  <si>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</si>
  <si>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</si>
  <si>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</si>
  <si>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</si>
  <si>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</si>
  <si>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</si>
  <si>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</si>
  <si>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</si>
  <si>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211112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</si>
  <si>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</si>
  <si>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</si>
  <si>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Demolice skladovací haly na parcele č. 228, 02.040 Opatření v úseku Zátor - Loučky, stavba č. 5880</t>
  </si>
  <si>
    <t>KSO:</t>
  </si>
  <si>
    <t>CC-CZ:</t>
  </si>
  <si>
    <t>Místo:</t>
  </si>
  <si>
    <t>Zátor - Loučky</t>
  </si>
  <si>
    <t>Datum:</t>
  </si>
  <si>
    <t>12. 11. 2021</t>
  </si>
  <si>
    <t>Zadavatel:</t>
  </si>
  <si>
    <t>IČ:</t>
  </si>
  <si>
    <t>Povodí Odry, státní podnik</t>
  </si>
  <si>
    <t>DIČ:</t>
  </si>
  <si>
    <t>Uchazeč:</t>
  </si>
  <si>
    <t>Vyplň údaj</t>
  </si>
  <si>
    <t>Projektant:</t>
  </si>
  <si>
    <t>MORAVIA PROJEKT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</si>
  <si>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</si>
  <si>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</si>
  <si>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</si>
  <si>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</si>
  <si>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</si>
  <si>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</si>
  <si>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</si>
  <si>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</si>
  <si>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</si>
  <si>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</si>
  <si>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</si>
  <si>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</si>
  <si>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</si>
  <si>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</si>
  <si>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</si>
  <si>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</si>
  <si>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</si>
  <si>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</si>
  <si>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</si>
  <si>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</si>
  <si>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</si>
  <si>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</si>
  <si>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</si>
  <si>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</si>
  <si>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</si>
  <si>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</si>
  <si>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</si>
  <si>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</si>
  <si>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</si>
  <si>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</si>
  <si>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</si>
  <si>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</si>
  <si>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</si>
  <si>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</si>
  <si>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</si>
  <si>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</si>
  <si>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</si>
  <si>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</si>
  <si>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</si>
  <si>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</si>
  <si>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</si>
  <si>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</si>
  <si>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</si>
  <si>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</si>
  <si>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</si>
  <si>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</si>
  <si>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</si>
  <si>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</si>
  <si>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</si>
  <si>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</si>
  <si>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</si>
  <si>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</si>
  <si>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</si>
  <si>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</si>
  <si>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</si>
  <si>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</si>
  <si>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</si>
  <si>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</si>
  <si>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</si>
  <si>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</si>
  <si>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</si>
  <si>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9 - Ostatní konstrukce a práce, 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</si>
  <si>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</si>
  <si>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</si>
  <si>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</si>
  <si>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</si>
  <si>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</si>
  <si>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</si>
  <si>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</si>
  <si>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</si>
  <si>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</si>
  <si>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</si>
  <si>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</si>
  <si>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</si>
  <si>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</si>
  <si>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</si>
  <si>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</si>
  <si>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</si>
  <si>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</si>
  <si>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</si>
  <si>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</si>
  <si>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113107337</t>
  </si>
  <si>
    <t>Odstranění podkladu z betonu vyztuženého sítěmi tl 300 mm strojně pl do 50 m2</t>
  </si>
  <si>
    <t>m2</t>
  </si>
  <si>
    <t>4</t>
  </si>
  <si>
    <t>-815964500</t>
  </si>
  <si>
    <t>VV</t>
  </si>
  <si>
    <t>"zpevněné plochy" 49</t>
  </si>
  <si>
    <t>"podlaha haly" 662,45</t>
  </si>
  <si>
    <t>Součet</t>
  </si>
  <si>
    <t>113152112</t>
  </si>
  <si>
    <t>Odstranění podkladů zpevněných ploch z kameniva drceného</t>
  </si>
  <si>
    <t>m3</t>
  </si>
  <si>
    <t>197838587</t>
  </si>
  <si>
    <t>"zpevněné plochy" 2074*0,25</t>
  </si>
  <si>
    <t>3</t>
  </si>
  <si>
    <t>131151343</t>
  </si>
  <si>
    <t>Vrtání jamek pro plotové sloupky D do 300 mm - strojně</t>
  </si>
  <si>
    <t>m</t>
  </si>
  <si>
    <t>2131424235</t>
  </si>
  <si>
    <t>55*0,8</t>
  </si>
  <si>
    <t>131251103</t>
  </si>
  <si>
    <t>Hloubení jam nezapažených v hornině třídy těžitelnosti I, skupiny 3 objem do 100 m3 strojně</t>
  </si>
  <si>
    <t>-873863424</t>
  </si>
  <si>
    <t>"hala" (16,56+45,32)*2*1*0,6</t>
  </si>
  <si>
    <t>5</t>
  </si>
  <si>
    <t>174151101</t>
  </si>
  <si>
    <t>Zásyp jam, šachet rýh nebo kolem objektů sypaninou se zhutněním</t>
  </si>
  <si>
    <t>-240510334</t>
  </si>
  <si>
    <t>"použije se drcený vybouraný beton</t>
  </si>
  <si>
    <t>"hala" 662,45*0,25+92,218</t>
  </si>
  <si>
    <t>Mezisoučet</t>
  </si>
  <si>
    <t>74,256</t>
  </si>
  <si>
    <t>6</t>
  </si>
  <si>
    <t>181951111</t>
  </si>
  <si>
    <t>Úprava pláně v hornině třídy těžitelnosti I, skupiny 1 až 3 bez zhutnění strojně</t>
  </si>
  <si>
    <t>-997645957</t>
  </si>
  <si>
    <t>Svislé a kompletní konstrukce</t>
  </si>
  <si>
    <t>7</t>
  </si>
  <si>
    <t>338171123</t>
  </si>
  <si>
    <t>Osazování sloupků a vzpěr plotových ocelových v do 2,60 m se zabetonováním</t>
  </si>
  <si>
    <t>kus</t>
  </si>
  <si>
    <t>70770419</t>
  </si>
  <si>
    <t>8</t>
  </si>
  <si>
    <t>M</t>
  </si>
  <si>
    <t>55342263</t>
  </si>
  <si>
    <t>sloupek plotový koncový Pz a komaxitový 2500/48x1,5mm</t>
  </si>
  <si>
    <t>-97441454</t>
  </si>
  <si>
    <t>9</t>
  </si>
  <si>
    <t>55342255</t>
  </si>
  <si>
    <t>sloupek plotový průběžný Pz a komaxitový 2500/38x1,5mm</t>
  </si>
  <si>
    <t>845558660</t>
  </si>
  <si>
    <t>10</t>
  </si>
  <si>
    <t>348101220</t>
  </si>
  <si>
    <t>Osazení vrat nebo vrátek k oplocení na ocelové sloupky do 4 m2</t>
  </si>
  <si>
    <t>401713616</t>
  </si>
  <si>
    <t>11</t>
  </si>
  <si>
    <t>55342335.1</t>
  </si>
  <si>
    <t>branka plotová jednokřídlá Pz s PVC vrstvou 1200x1930mm</t>
  </si>
  <si>
    <t>366202152</t>
  </si>
  <si>
    <t>12</t>
  </si>
  <si>
    <t>348401130</t>
  </si>
  <si>
    <t>Montáž oplocení ze strojového pletiva s napínacími dráty výšky do 2,0 m</t>
  </si>
  <si>
    <t>-519345945</t>
  </si>
  <si>
    <t>13</t>
  </si>
  <si>
    <t>31327515</t>
  </si>
  <si>
    <t>pletivo drátěné plastifikované se čtvercovými oky 55/2,5mm v 2000mm</t>
  </si>
  <si>
    <t>13879252</t>
  </si>
  <si>
    <t>14</t>
  </si>
  <si>
    <t>15619100</t>
  </si>
  <si>
    <t>drát poplastovaný kruhový napínací 2,5/3,5mm</t>
  </si>
  <si>
    <t>-1520785632</t>
  </si>
  <si>
    <t>134*3,3 'Přepočtené koeficientem množství</t>
  </si>
  <si>
    <t>15619201</t>
  </si>
  <si>
    <t>drát poplastovaný kruhový vázací 2,0mm</t>
  </si>
  <si>
    <t>1816213667</t>
  </si>
  <si>
    <t>55*2,5 'Přepočtené koeficientem množství</t>
  </si>
  <si>
    <t>Ostatní konstrukce a práce, bourání</t>
  </si>
  <si>
    <t>16</t>
  </si>
  <si>
    <t>966071711.1</t>
  </si>
  <si>
    <t>Bourání sloupků a vzpěr plotových do 2,5 m zabetonovaných</t>
  </si>
  <si>
    <t>1845654172</t>
  </si>
  <si>
    <t>17</t>
  </si>
  <si>
    <t>966072820</t>
  </si>
  <si>
    <t>Rozebrání oplocení z vlnitého nebo profilového plechu hmotnosti do 30 kg</t>
  </si>
  <si>
    <t>-2025605057</t>
  </si>
  <si>
    <t>18</t>
  </si>
  <si>
    <t>966073811</t>
  </si>
  <si>
    <t>Rozebrání vrat a vrátek k oplocení plochy do 6 m2</t>
  </si>
  <si>
    <t>-1008215736</t>
  </si>
  <si>
    <t>19</t>
  </si>
  <si>
    <t>981332111</t>
  </si>
  <si>
    <t>Demolice ocelových konstrukcí hal, technologických zařízení apod.</t>
  </si>
  <si>
    <t>t</t>
  </si>
  <si>
    <t>272363146</t>
  </si>
  <si>
    <t>696,12*0,080</t>
  </si>
  <si>
    <t>20</t>
  </si>
  <si>
    <t>981513114</t>
  </si>
  <si>
    <t>Demolice konstrukcí objektů z betonu železového těžkou mechanizací</t>
  </si>
  <si>
    <t>-1136912137</t>
  </si>
  <si>
    <t>((45,32+14,8)*2-5*4,3)*1,35*0,28</t>
  </si>
  <si>
    <t>1,1*1,1*1,48*16</t>
  </si>
  <si>
    <t>0,85*0,67*1,25*4</t>
  </si>
  <si>
    <t>0,65*0,65*1,25*6</t>
  </si>
  <si>
    <t>0,55*0,4*(43,9*2+4,257*4-4,3*3)</t>
  </si>
  <si>
    <t>997</t>
  </si>
  <si>
    <t>Přesun sutě</t>
  </si>
  <si>
    <t>997006006</t>
  </si>
  <si>
    <t>Drcení stavebního odpadu ze zdiva z betonu prostého s dopravou do 100 m a naložením</t>
  </si>
  <si>
    <t>-536575664</t>
  </si>
  <si>
    <t>22</t>
  </si>
  <si>
    <t>997006512</t>
  </si>
  <si>
    <t>Vodorovné doprava suti s naložením a složením na skládku do 1 km</t>
  </si>
  <si>
    <t>-918543737</t>
  </si>
  <si>
    <t>1416,378-222,245</t>
  </si>
  <si>
    <t>23</t>
  </si>
  <si>
    <t>997006519</t>
  </si>
  <si>
    <t>Příplatek k vodorovnému přemístění suti na skládku ZKD 1 km přes 1 km</t>
  </si>
  <si>
    <t>923917700</t>
  </si>
  <si>
    <t>1194,133*17 'Přepočtené koeficientem množství</t>
  </si>
  <si>
    <t>24</t>
  </si>
  <si>
    <t>997013871</t>
  </si>
  <si>
    <t xml:space="preserve">Poplatek za uložení stavebního odpadu na recyklační skládce (skládkovné) směsného stavebního a demoličního kód odpadu  17 09 04</t>
  </si>
  <si>
    <t>-195921299</t>
  </si>
  <si>
    <t>1194,133-55,69</t>
  </si>
  <si>
    <t>25</t>
  </si>
  <si>
    <t>997013991</t>
  </si>
  <si>
    <t>Výtěžek z prodeje recyklovatelného odpadu</t>
  </si>
  <si>
    <t>1509605973</t>
  </si>
  <si>
    <t>-55,69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</si>
</sst>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211112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Demolice skladovací haly na parcele č. 228, 02.040 Opatření v úseku Zátor - Loučky, stavba č. 5880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Zátor - Loučky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12. 11. 2021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Povodí Odry, státní podnik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MORAVIA PROJEKT s.r.o.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ROUND(AS95,2)</f>
        <v>0</v>
      </c>
      <c r="AT94" s="115">
        <f>ROUND(SUM(AV94:AW94),2)</f>
        <v>0</v>
      </c>
      <c r="AU94" s="116">
        <f>ROUND(AU95,5)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ROUND(AZ95,2)</f>
        <v>0</v>
      </c>
      <c r="BA94" s="115">
        <f>ROUND(BA95,2)</f>
        <v>0</v>
      </c>
      <c r="BB94" s="115">
        <f>ROUND(BB95,2)</f>
        <v>0</v>
      </c>
      <c r="BC94" s="115">
        <f>ROUND(BC95,2)</f>
        <v>0</v>
      </c>
      <c r="BD94" s="117">
        <f>ROUND(BD95,2)</f>
        <v>0</v>
      </c>
      <c r="BE94" s="6"/>
      <c r="BS94" s="118" t="s">
        <v>75</v>
      </c>
      <c r="BT94" s="118" t="s">
        <v>76</v>
      </c>
      <c r="BV94" s="118" t="s">
        <v>77</v>
      </c>
      <c r="BW94" s="118" t="s">
        <v>5</v>
      </c>
      <c r="BX94" s="118" t="s">
        <v>78</v>
      </c>
      <c r="CL94" s="118" t="s">
        <v>1</v>
      </c>
    </row>
    <row r="95" s="7" customFormat="1" ht="37.5" customHeight="1">
      <c r="A95" s="119" t="s">
        <v>79</v>
      </c>
      <c r="B95" s="120"/>
      <c r="C95" s="121"/>
      <c r="D95" s="122" t="s">
        <v>14</v>
      </c>
      <c r="E95" s="122"/>
      <c r="F95" s="122"/>
      <c r="G95" s="122"/>
      <c r="H95" s="122"/>
      <c r="I95" s="123"/>
      <c r="J95" s="122" t="s">
        <v>17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'211112 - Demolice skladov...'!J28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80</v>
      </c>
      <c r="AR95" s="126"/>
      <c r="AS95" s="127">
        <v>0</v>
      </c>
      <c r="AT95" s="128">
        <f>ROUND(SUM(AV95:AW95),2)</f>
        <v>0</v>
      </c>
      <c r="AU95" s="129">
        <f>'211112 - Demolice skladov...'!P117</f>
        <v>0</v>
      </c>
      <c r="AV95" s="128">
        <f>'211112 - Demolice skladov...'!J31</f>
        <v>0</v>
      </c>
      <c r="AW95" s="128">
        <f>'211112 - Demolice skladov...'!J32</f>
        <v>0</v>
      </c>
      <c r="AX95" s="128">
        <f>'211112 - Demolice skladov...'!J33</f>
        <v>0</v>
      </c>
      <c r="AY95" s="128">
        <f>'211112 - Demolice skladov...'!J34</f>
        <v>0</v>
      </c>
      <c r="AZ95" s="128">
        <f>'211112 - Demolice skladov...'!F31</f>
        <v>0</v>
      </c>
      <c r="BA95" s="128">
        <f>'211112 - Demolice skladov...'!F32</f>
        <v>0</v>
      </c>
      <c r="BB95" s="128">
        <f>'211112 - Demolice skladov...'!F33</f>
        <v>0</v>
      </c>
      <c r="BC95" s="128">
        <f>'211112 - Demolice skladov...'!F34</f>
        <v>0</v>
      </c>
      <c r="BD95" s="130">
        <f>'211112 - Demolice skladov...'!F35</f>
        <v>0</v>
      </c>
      <c r="BE95" s="7"/>
      <c r="BT95" s="131" t="s">
        <v>81</v>
      </c>
      <c r="BU95" s="131" t="s">
        <v>82</v>
      </c>
      <c r="BV95" s="131" t="s">
        <v>77</v>
      </c>
      <c r="BW95" s="131" t="s">
        <v>5</v>
      </c>
      <c r="BX95" s="131" t="s">
        <v>78</v>
      </c>
      <c r="CL95" s="131" t="s">
        <v>1</v>
      </c>
    </row>
    <row r="96" s="2" customFormat="1" ht="30" customHeight="1">
      <c r="A96" s="39"/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5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="2" customFormat="1" ht="6.96" customHeight="1">
      <c r="A97" s="39"/>
      <c r="B97" s="67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</sheetData>
  <sheetProtection sheet="1" formatColumns="0" formatRows="0" objects="1" scenarios="1" spinCount="100000" saltValue="4eYEaID49N5uqUP0BC0jGYp17iAyXdIT3CLvB19ptr3lK3LGKBAtvyDiay6J9HSJ4cAiosE4z68yMY3+tYWO0A==" hashValue="GndmCePH3HOQaF/SEVhpUCVnCybDSyoNnjGVt6+Ywj0+Z8oAzj7L+jqyG3Qp8MTlk2trS+AuKM3W3mfaInelxw==" algorithmName="SHA-512" password="C7B2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11112 - Demolice sklado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5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1"/>
      <c r="AT3" s="18" t="s">
        <v>83</v>
      </c>
    </row>
    <row r="4" s="1" customFormat="1" ht="24.96" customHeight="1">
      <c r="B4" s="21"/>
      <c r="D4" s="134" t="s">
        <v>84</v>
      </c>
      <c r="L4" s="21"/>
      <c r="M4" s="135" t="s">
        <v>10</v>
      </c>
      <c r="AT4" s="18" t="s">
        <v>4</v>
      </c>
    </row>
    <row r="5" s="1" customFormat="1" ht="6.96" customHeight="1">
      <c r="B5" s="21"/>
      <c r="L5" s="21"/>
    </row>
    <row r="6" s="2" customFormat="1" ht="12" customHeight="1">
      <c r="A6" s="39"/>
      <c r="B6" s="45"/>
      <c r="C6" s="39"/>
      <c r="D6" s="136" t="s">
        <v>16</v>
      </c>
      <c r="E6" s="39"/>
      <c r="F6" s="39"/>
      <c r="G6" s="39"/>
      <c r="H6" s="39"/>
      <c r="I6" s="39"/>
      <c r="J6" s="39"/>
      <c r="K6" s="39"/>
      <c r="L6" s="64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="2" customFormat="1" ht="30" customHeight="1">
      <c r="A7" s="39"/>
      <c r="B7" s="45"/>
      <c r="C7" s="39"/>
      <c r="D7" s="39"/>
      <c r="E7" s="137" t="s">
        <v>17</v>
      </c>
      <c r="F7" s="39"/>
      <c r="G7" s="39"/>
      <c r="H7" s="39"/>
      <c r="I7" s="39"/>
      <c r="J7" s="39"/>
      <c r="K7" s="39"/>
      <c r="L7" s="64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="2" customFormat="1">
      <c r="A8" s="39"/>
      <c r="B8" s="45"/>
      <c r="C8" s="39"/>
      <c r="D8" s="39"/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2" customHeight="1">
      <c r="A9" s="39"/>
      <c r="B9" s="45"/>
      <c r="C9" s="39"/>
      <c r="D9" s="136" t="s">
        <v>18</v>
      </c>
      <c r="E9" s="39"/>
      <c r="F9" s="138" t="s">
        <v>1</v>
      </c>
      <c r="G9" s="39"/>
      <c r="H9" s="39"/>
      <c r="I9" s="136" t="s">
        <v>19</v>
      </c>
      <c r="J9" s="138" t="s">
        <v>1</v>
      </c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36" t="s">
        <v>20</v>
      </c>
      <c r="E10" s="39"/>
      <c r="F10" s="138" t="s">
        <v>21</v>
      </c>
      <c r="G10" s="39"/>
      <c r="H10" s="39"/>
      <c r="I10" s="136" t="s">
        <v>22</v>
      </c>
      <c r="J10" s="139" t="str">
        <f>'Rekapitulace stavby'!AN8</f>
        <v>12. 11. 2021</v>
      </c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0.8" customHeight="1">
      <c r="A11" s="39"/>
      <c r="B11" s="45"/>
      <c r="C11" s="39"/>
      <c r="D11" s="39"/>
      <c r="E11" s="39"/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6" t="s">
        <v>24</v>
      </c>
      <c r="E12" s="39"/>
      <c r="F12" s="39"/>
      <c r="G12" s="39"/>
      <c r="H12" s="39"/>
      <c r="I12" s="136" t="s">
        <v>25</v>
      </c>
      <c r="J12" s="138" t="s">
        <v>1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8" customHeight="1">
      <c r="A13" s="39"/>
      <c r="B13" s="45"/>
      <c r="C13" s="39"/>
      <c r="D13" s="39"/>
      <c r="E13" s="138" t="s">
        <v>26</v>
      </c>
      <c r="F13" s="39"/>
      <c r="G13" s="39"/>
      <c r="H13" s="39"/>
      <c r="I13" s="136" t="s">
        <v>27</v>
      </c>
      <c r="J13" s="138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6.96" customHeigh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36" t="s">
        <v>28</v>
      </c>
      <c r="E15" s="39"/>
      <c r="F15" s="39"/>
      <c r="G15" s="39"/>
      <c r="H15" s="39"/>
      <c r="I15" s="136" t="s">
        <v>25</v>
      </c>
      <c r="J15" s="34" t="str">
        <f>'Rekapitulace stavby'!AN13</f>
        <v>Vyplň údaj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8" customHeight="1">
      <c r="A16" s="39"/>
      <c r="B16" s="45"/>
      <c r="C16" s="39"/>
      <c r="D16" s="39"/>
      <c r="E16" s="34" t="str">
        <f>'Rekapitulace stavby'!E14</f>
        <v>Vyplň údaj</v>
      </c>
      <c r="F16" s="138"/>
      <c r="G16" s="138"/>
      <c r="H16" s="138"/>
      <c r="I16" s="136" t="s">
        <v>27</v>
      </c>
      <c r="J16" s="34" t="str">
        <f>'Rekapitulace stavby'!AN14</f>
        <v>Vyplň údaj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6.96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36" t="s">
        <v>30</v>
      </c>
      <c r="E18" s="39"/>
      <c r="F18" s="39"/>
      <c r="G18" s="39"/>
      <c r="H18" s="39"/>
      <c r="I18" s="136" t="s">
        <v>25</v>
      </c>
      <c r="J18" s="138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38" t="s">
        <v>31</v>
      </c>
      <c r="F19" s="39"/>
      <c r="G19" s="39"/>
      <c r="H19" s="39"/>
      <c r="I19" s="136" t="s">
        <v>27</v>
      </c>
      <c r="J19" s="138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36" t="s">
        <v>33</v>
      </c>
      <c r="E21" s="39"/>
      <c r="F21" s="39"/>
      <c r="G21" s="39"/>
      <c r="H21" s="39"/>
      <c r="I21" s="136" t="s">
        <v>25</v>
      </c>
      <c r="J21" s="138" t="str">
        <f>IF('Rekapitulace stavby'!AN19="","",'Rekapitulace stavby'!AN19)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138" t="str">
        <f>IF('Rekapitulace stavby'!E20="","",'Rekapitulace stavby'!E20)</f>
        <v xml:space="preserve"> </v>
      </c>
      <c r="F22" s="39"/>
      <c r="G22" s="39"/>
      <c r="H22" s="39"/>
      <c r="I22" s="136" t="s">
        <v>27</v>
      </c>
      <c r="J22" s="138" t="str">
        <f>IF('Rekapitulace stavby'!AN20="","",'Rekapitulace stavby'!AN20)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36" t="s">
        <v>35</v>
      </c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8" customFormat="1" ht="16.5" customHeight="1">
      <c r="A25" s="140"/>
      <c r="B25" s="141"/>
      <c r="C25" s="140"/>
      <c r="D25" s="140"/>
      <c r="E25" s="142" t="s">
        <v>1</v>
      </c>
      <c r="F25" s="142"/>
      <c r="G25" s="142"/>
      <c r="H25" s="142"/>
      <c r="I25" s="140"/>
      <c r="J25" s="140"/>
      <c r="K25" s="140"/>
      <c r="L25" s="143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144"/>
      <c r="E27" s="144"/>
      <c r="F27" s="144"/>
      <c r="G27" s="144"/>
      <c r="H27" s="144"/>
      <c r="I27" s="144"/>
      <c r="J27" s="144"/>
      <c r="K27" s="144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25.44" customHeight="1">
      <c r="A28" s="39"/>
      <c r="B28" s="45"/>
      <c r="C28" s="39"/>
      <c r="D28" s="145" t="s">
        <v>36</v>
      </c>
      <c r="E28" s="39"/>
      <c r="F28" s="39"/>
      <c r="G28" s="39"/>
      <c r="H28" s="39"/>
      <c r="I28" s="39"/>
      <c r="J28" s="146">
        <f>ROUND(J117, 2)</f>
        <v>0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4"/>
      <c r="E29" s="144"/>
      <c r="F29" s="144"/>
      <c r="G29" s="144"/>
      <c r="H29" s="144"/>
      <c r="I29" s="144"/>
      <c r="J29" s="144"/>
      <c r="K29" s="144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39"/>
      <c r="E30" s="39"/>
      <c r="F30" s="147" t="s">
        <v>38</v>
      </c>
      <c r="G30" s="39"/>
      <c r="H30" s="39"/>
      <c r="I30" s="147" t="s">
        <v>37</v>
      </c>
      <c r="J30" s="147" t="s">
        <v>39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48" t="s">
        <v>40</v>
      </c>
      <c r="E31" s="136" t="s">
        <v>41</v>
      </c>
      <c r="F31" s="149">
        <f>ROUND((SUM(BE117:BE173)),  2)</f>
        <v>0</v>
      </c>
      <c r="G31" s="39"/>
      <c r="H31" s="39"/>
      <c r="I31" s="150">
        <v>0.20999999999999999</v>
      </c>
      <c r="J31" s="149">
        <f>ROUND(((SUM(BE117:BE173))*I31),  2)</f>
        <v>0</v>
      </c>
      <c r="K31" s="3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136" t="s">
        <v>42</v>
      </c>
      <c r="F32" s="149">
        <f>ROUND((SUM(BF117:BF173)),  2)</f>
        <v>0</v>
      </c>
      <c r="G32" s="39"/>
      <c r="H32" s="39"/>
      <c r="I32" s="150">
        <v>0.14999999999999999</v>
      </c>
      <c r="J32" s="149">
        <f>ROUND(((SUM(BF117:BF173))*I32), 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39"/>
      <c r="E33" s="136" t="s">
        <v>43</v>
      </c>
      <c r="F33" s="149">
        <f>ROUND((SUM(BG117:BG173)),  2)</f>
        <v>0</v>
      </c>
      <c r="G33" s="39"/>
      <c r="H33" s="39"/>
      <c r="I33" s="150">
        <v>0.20999999999999999</v>
      </c>
      <c r="J33" s="149">
        <f>0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36" t="s">
        <v>44</v>
      </c>
      <c r="F34" s="149">
        <f>ROUND((SUM(BH117:BH173)),  2)</f>
        <v>0</v>
      </c>
      <c r="G34" s="39"/>
      <c r="H34" s="39"/>
      <c r="I34" s="150">
        <v>0.14999999999999999</v>
      </c>
      <c r="J34" s="149">
        <f>0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6" t="s">
        <v>45</v>
      </c>
      <c r="F35" s="149">
        <f>ROUND((SUM(BI117:BI173)),  2)</f>
        <v>0</v>
      </c>
      <c r="G35" s="39"/>
      <c r="H35" s="39"/>
      <c r="I35" s="150">
        <v>0</v>
      </c>
      <c r="J35" s="149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6.96" customHeight="1">
      <c r="A36" s="39"/>
      <c r="B36" s="45"/>
      <c r="C36" s="39"/>
      <c r="D36" s="39"/>
      <c r="E36" s="39"/>
      <c r="F36" s="39"/>
      <c r="G36" s="39"/>
      <c r="H36" s="39"/>
      <c r="I36" s="39"/>
      <c r="J36" s="39"/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25.44" customHeight="1">
      <c r="A37" s="39"/>
      <c r="B37" s="45"/>
      <c r="C37" s="151"/>
      <c r="D37" s="152" t="s">
        <v>46</v>
      </c>
      <c r="E37" s="153"/>
      <c r="F37" s="153"/>
      <c r="G37" s="154" t="s">
        <v>47</v>
      </c>
      <c r="H37" s="155" t="s">
        <v>48</v>
      </c>
      <c r="I37" s="153"/>
      <c r="J37" s="156">
        <f>SUM(J28:J35)</f>
        <v>0</v>
      </c>
      <c r="K37" s="157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1" customFormat="1" ht="14.4" customHeight="1">
      <c r="B39" s="21"/>
      <c r="L39" s="21"/>
    </row>
    <row r="40" s="1" customFormat="1" ht="14.4" customHeight="1">
      <c r="B40" s="21"/>
      <c r="L40" s="2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58" t="s">
        <v>49</v>
      </c>
      <c r="E50" s="159"/>
      <c r="F50" s="159"/>
      <c r="G50" s="158" t="s">
        <v>50</v>
      </c>
      <c r="H50" s="159"/>
      <c r="I50" s="159"/>
      <c r="J50" s="159"/>
      <c r="K50" s="159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0" t="s">
        <v>51</v>
      </c>
      <c r="E61" s="161"/>
      <c r="F61" s="162" t="s">
        <v>52</v>
      </c>
      <c r="G61" s="160" t="s">
        <v>51</v>
      </c>
      <c r="H61" s="161"/>
      <c r="I61" s="161"/>
      <c r="J61" s="163" t="s">
        <v>52</v>
      </c>
      <c r="K61" s="161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58" t="s">
        <v>53</v>
      </c>
      <c r="E65" s="164"/>
      <c r="F65" s="164"/>
      <c r="G65" s="158" t="s">
        <v>54</v>
      </c>
      <c r="H65" s="164"/>
      <c r="I65" s="164"/>
      <c r="J65" s="164"/>
      <c r="K65" s="164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0" t="s">
        <v>51</v>
      </c>
      <c r="E76" s="161"/>
      <c r="F76" s="162" t="s">
        <v>52</v>
      </c>
      <c r="G76" s="160" t="s">
        <v>51</v>
      </c>
      <c r="H76" s="161"/>
      <c r="I76" s="161"/>
      <c r="J76" s="163" t="s">
        <v>52</v>
      </c>
      <c r="K76" s="161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85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30" customHeight="1">
      <c r="A85" s="39"/>
      <c r="B85" s="40"/>
      <c r="C85" s="41"/>
      <c r="D85" s="41"/>
      <c r="E85" s="77" t="str">
        <f>E7</f>
        <v>Demolice skladovací haly na parcele č. 228, 02.040 Opatření v úseku Zátor - Loučky, stavba č. 5880</v>
      </c>
      <c r="F85" s="41"/>
      <c r="G85" s="41"/>
      <c r="H85" s="41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20</v>
      </c>
      <c r="D87" s="41"/>
      <c r="E87" s="41"/>
      <c r="F87" s="28" t="str">
        <f>F10</f>
        <v>Zátor - Loučky</v>
      </c>
      <c r="G87" s="41"/>
      <c r="H87" s="41"/>
      <c r="I87" s="33" t="s">
        <v>22</v>
      </c>
      <c r="J87" s="80" t="str">
        <f>IF(J10="","",J10)</f>
        <v>12. 11. 2021</v>
      </c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25.65" customHeight="1">
      <c r="A89" s="39"/>
      <c r="B89" s="40"/>
      <c r="C89" s="33" t="s">
        <v>24</v>
      </c>
      <c r="D89" s="41"/>
      <c r="E89" s="41"/>
      <c r="F89" s="28" t="str">
        <f>E13</f>
        <v>Povodí Odry, státní podnik</v>
      </c>
      <c r="G89" s="41"/>
      <c r="H89" s="41"/>
      <c r="I89" s="33" t="s">
        <v>30</v>
      </c>
      <c r="J89" s="37" t="str">
        <f>E19</f>
        <v>MORAVIA PROJEKT s.r.o.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5.15" customHeight="1">
      <c r="A90" s="39"/>
      <c r="B90" s="40"/>
      <c r="C90" s="33" t="s">
        <v>28</v>
      </c>
      <c r="D90" s="41"/>
      <c r="E90" s="41"/>
      <c r="F90" s="28" t="str">
        <f>IF(E16="","",E16)</f>
        <v>Vyplň údaj</v>
      </c>
      <c r="G90" s="41"/>
      <c r="H90" s="41"/>
      <c r="I90" s="33" t="s">
        <v>33</v>
      </c>
      <c r="J90" s="37" t="str">
        <f>E22</f>
        <v xml:space="preserve"> </v>
      </c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0.32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9.28" customHeight="1">
      <c r="A92" s="39"/>
      <c r="B92" s="40"/>
      <c r="C92" s="169" t="s">
        <v>86</v>
      </c>
      <c r="D92" s="170"/>
      <c r="E92" s="170"/>
      <c r="F92" s="170"/>
      <c r="G92" s="170"/>
      <c r="H92" s="170"/>
      <c r="I92" s="170"/>
      <c r="J92" s="171" t="s">
        <v>87</v>
      </c>
      <c r="K92" s="170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2.8" customHeight="1">
      <c r="A94" s="39"/>
      <c r="B94" s="40"/>
      <c r="C94" s="172" t="s">
        <v>88</v>
      </c>
      <c r="D94" s="41"/>
      <c r="E94" s="41"/>
      <c r="F94" s="41"/>
      <c r="G94" s="41"/>
      <c r="H94" s="41"/>
      <c r="I94" s="41"/>
      <c r="J94" s="111">
        <f>J117</f>
        <v>0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U94" s="18" t="s">
        <v>89</v>
      </c>
    </row>
    <row r="95" s="9" customFormat="1" ht="24.96" customHeight="1">
      <c r="A95" s="9"/>
      <c r="B95" s="173"/>
      <c r="C95" s="174"/>
      <c r="D95" s="175" t="s">
        <v>90</v>
      </c>
      <c r="E95" s="176"/>
      <c r="F95" s="176"/>
      <c r="G95" s="176"/>
      <c r="H95" s="176"/>
      <c r="I95" s="176"/>
      <c r="J95" s="177">
        <f>J118</f>
        <v>0</v>
      </c>
      <c r="K95" s="174"/>
      <c r="L95" s="178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9"/>
      <c r="C96" s="180"/>
      <c r="D96" s="181" t="s">
        <v>91</v>
      </c>
      <c r="E96" s="182"/>
      <c r="F96" s="182"/>
      <c r="G96" s="182"/>
      <c r="H96" s="182"/>
      <c r="I96" s="182"/>
      <c r="J96" s="183">
        <f>J119</f>
        <v>0</v>
      </c>
      <c r="K96" s="180"/>
      <c r="L96" s="184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9"/>
      <c r="C97" s="180"/>
      <c r="D97" s="181" t="s">
        <v>92</v>
      </c>
      <c r="E97" s="182"/>
      <c r="F97" s="182"/>
      <c r="G97" s="182"/>
      <c r="H97" s="182"/>
      <c r="I97" s="182"/>
      <c r="J97" s="183">
        <f>J139</f>
        <v>0</v>
      </c>
      <c r="K97" s="180"/>
      <c r="L97" s="184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9"/>
      <c r="C98" s="180"/>
      <c r="D98" s="181" t="s">
        <v>93</v>
      </c>
      <c r="E98" s="182"/>
      <c r="F98" s="182"/>
      <c r="G98" s="182"/>
      <c r="H98" s="182"/>
      <c r="I98" s="182"/>
      <c r="J98" s="183">
        <f>J151</f>
        <v>0</v>
      </c>
      <c r="K98" s="180"/>
      <c r="L98" s="18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9"/>
      <c r="C99" s="180"/>
      <c r="D99" s="181" t="s">
        <v>94</v>
      </c>
      <c r="E99" s="182"/>
      <c r="F99" s="182"/>
      <c r="G99" s="182"/>
      <c r="H99" s="182"/>
      <c r="I99" s="182"/>
      <c r="J99" s="183">
        <f>J164</f>
        <v>0</v>
      </c>
      <c r="K99" s="180"/>
      <c r="L99" s="18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5" s="2" customFormat="1" ht="6.96" customHeight="1">
      <c r="A105" s="39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95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16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30" customHeight="1">
      <c r="A109" s="39"/>
      <c r="B109" s="40"/>
      <c r="C109" s="41"/>
      <c r="D109" s="41"/>
      <c r="E109" s="77" t="str">
        <f>E7</f>
        <v>Demolice skladovací haly na parcele č. 228, 02.040 Opatření v úseku Zátor - Loučky, stavba č. 5880</v>
      </c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20</v>
      </c>
      <c r="D111" s="41"/>
      <c r="E111" s="41"/>
      <c r="F111" s="28" t="str">
        <f>F10</f>
        <v>Zátor - Loučky</v>
      </c>
      <c r="G111" s="41"/>
      <c r="H111" s="41"/>
      <c r="I111" s="33" t="s">
        <v>22</v>
      </c>
      <c r="J111" s="80" t="str">
        <f>IF(J10="","",J10)</f>
        <v>12. 11. 2021</v>
      </c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5.65" customHeight="1">
      <c r="A113" s="39"/>
      <c r="B113" s="40"/>
      <c r="C113" s="33" t="s">
        <v>24</v>
      </c>
      <c r="D113" s="41"/>
      <c r="E113" s="41"/>
      <c r="F113" s="28" t="str">
        <f>E13</f>
        <v>Povodí Odry, státní podnik</v>
      </c>
      <c r="G113" s="41"/>
      <c r="H113" s="41"/>
      <c r="I113" s="33" t="s">
        <v>30</v>
      </c>
      <c r="J113" s="37" t="str">
        <f>E19</f>
        <v>MORAVIA PROJEKT s.r.o.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28</v>
      </c>
      <c r="D114" s="41"/>
      <c r="E114" s="41"/>
      <c r="F114" s="28" t="str">
        <f>IF(E16="","",E16)</f>
        <v>Vyplň údaj</v>
      </c>
      <c r="G114" s="41"/>
      <c r="H114" s="41"/>
      <c r="I114" s="33" t="s">
        <v>33</v>
      </c>
      <c r="J114" s="37" t="str">
        <f>E22</f>
        <v xml:space="preserve"> 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0.32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1" customFormat="1" ht="29.28" customHeight="1">
      <c r="A116" s="185"/>
      <c r="B116" s="186"/>
      <c r="C116" s="187" t="s">
        <v>96</v>
      </c>
      <c r="D116" s="188" t="s">
        <v>61</v>
      </c>
      <c r="E116" s="188" t="s">
        <v>57</v>
      </c>
      <c r="F116" s="188" t="s">
        <v>58</v>
      </c>
      <c r="G116" s="188" t="s">
        <v>97</v>
      </c>
      <c r="H116" s="188" t="s">
        <v>98</v>
      </c>
      <c r="I116" s="188" t="s">
        <v>99</v>
      </c>
      <c r="J116" s="189" t="s">
        <v>87</v>
      </c>
      <c r="K116" s="190" t="s">
        <v>100</v>
      </c>
      <c r="L116" s="191"/>
      <c r="M116" s="101" t="s">
        <v>1</v>
      </c>
      <c r="N116" s="102" t="s">
        <v>40</v>
      </c>
      <c r="O116" s="102" t="s">
        <v>101</v>
      </c>
      <c r="P116" s="102" t="s">
        <v>102</v>
      </c>
      <c r="Q116" s="102" t="s">
        <v>103</v>
      </c>
      <c r="R116" s="102" t="s">
        <v>104</v>
      </c>
      <c r="S116" s="102" t="s">
        <v>105</v>
      </c>
      <c r="T116" s="103" t="s">
        <v>106</v>
      </c>
      <c r="U116" s="185"/>
      <c r="V116" s="185"/>
      <c r="W116" s="185"/>
      <c r="X116" s="185"/>
      <c r="Y116" s="185"/>
      <c r="Z116" s="185"/>
      <c r="AA116" s="185"/>
      <c r="AB116" s="185"/>
      <c r="AC116" s="185"/>
      <c r="AD116" s="185"/>
      <c r="AE116" s="185"/>
    </row>
    <row r="117" s="2" customFormat="1" ht="22.8" customHeight="1">
      <c r="A117" s="39"/>
      <c r="B117" s="40"/>
      <c r="C117" s="108" t="s">
        <v>107</v>
      </c>
      <c r="D117" s="41"/>
      <c r="E117" s="41"/>
      <c r="F117" s="41"/>
      <c r="G117" s="41"/>
      <c r="H117" s="41"/>
      <c r="I117" s="41"/>
      <c r="J117" s="192">
        <f>BK117</f>
        <v>0</v>
      </c>
      <c r="K117" s="41"/>
      <c r="L117" s="45"/>
      <c r="M117" s="104"/>
      <c r="N117" s="193"/>
      <c r="O117" s="105"/>
      <c r="P117" s="194">
        <f>P118</f>
        <v>0</v>
      </c>
      <c r="Q117" s="105"/>
      <c r="R117" s="194">
        <f>R118</f>
        <v>10.077888</v>
      </c>
      <c r="S117" s="105"/>
      <c r="T117" s="195">
        <f>T118</f>
        <v>1416.3784800000001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75</v>
      </c>
      <c r="AU117" s="18" t="s">
        <v>89</v>
      </c>
      <c r="BK117" s="196">
        <f>BK118</f>
        <v>0</v>
      </c>
    </row>
    <row r="118" s="12" customFormat="1" ht="25.92" customHeight="1">
      <c r="A118" s="12"/>
      <c r="B118" s="197"/>
      <c r="C118" s="198"/>
      <c r="D118" s="199" t="s">
        <v>75</v>
      </c>
      <c r="E118" s="200" t="s">
        <v>108</v>
      </c>
      <c r="F118" s="200" t="s">
        <v>109</v>
      </c>
      <c r="G118" s="198"/>
      <c r="H118" s="198"/>
      <c r="I118" s="201"/>
      <c r="J118" s="202">
        <f>BK118</f>
        <v>0</v>
      </c>
      <c r="K118" s="198"/>
      <c r="L118" s="203"/>
      <c r="M118" s="204"/>
      <c r="N118" s="205"/>
      <c r="O118" s="205"/>
      <c r="P118" s="206">
        <f>P119+P139+P151+P164</f>
        <v>0</v>
      </c>
      <c r="Q118" s="205"/>
      <c r="R118" s="206">
        <f>R119+R139+R151+R164</f>
        <v>10.077888</v>
      </c>
      <c r="S118" s="205"/>
      <c r="T118" s="207">
        <f>T119+T139+T151+T164</f>
        <v>1416.3784800000001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8" t="s">
        <v>81</v>
      </c>
      <c r="AT118" s="209" t="s">
        <v>75</v>
      </c>
      <c r="AU118" s="209" t="s">
        <v>76</v>
      </c>
      <c r="AY118" s="208" t="s">
        <v>110</v>
      </c>
      <c r="BK118" s="210">
        <f>BK119+BK139+BK151+BK164</f>
        <v>0</v>
      </c>
    </row>
    <row r="119" s="12" customFormat="1" ht="22.8" customHeight="1">
      <c r="A119" s="12"/>
      <c r="B119" s="197"/>
      <c r="C119" s="198"/>
      <c r="D119" s="199" t="s">
        <v>75</v>
      </c>
      <c r="E119" s="211" t="s">
        <v>81</v>
      </c>
      <c r="F119" s="211" t="s">
        <v>111</v>
      </c>
      <c r="G119" s="198"/>
      <c r="H119" s="198"/>
      <c r="I119" s="201"/>
      <c r="J119" s="212">
        <f>BK119</f>
        <v>0</v>
      </c>
      <c r="K119" s="198"/>
      <c r="L119" s="203"/>
      <c r="M119" s="204"/>
      <c r="N119" s="205"/>
      <c r="O119" s="205"/>
      <c r="P119" s="206">
        <f>SUM(P120:P138)</f>
        <v>0</v>
      </c>
      <c r="Q119" s="205"/>
      <c r="R119" s="206">
        <f>SUM(R120:R138)</f>
        <v>0</v>
      </c>
      <c r="S119" s="205"/>
      <c r="T119" s="207">
        <f>SUM(T120:T138)</f>
        <v>1122.2635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8" t="s">
        <v>81</v>
      </c>
      <c r="AT119" s="209" t="s">
        <v>75</v>
      </c>
      <c r="AU119" s="209" t="s">
        <v>81</v>
      </c>
      <c r="AY119" s="208" t="s">
        <v>110</v>
      </c>
      <c r="BK119" s="210">
        <f>SUM(BK120:BK138)</f>
        <v>0</v>
      </c>
    </row>
    <row r="120" s="2" customFormat="1" ht="24.15" customHeight="1">
      <c r="A120" s="39"/>
      <c r="B120" s="40"/>
      <c r="C120" s="213" t="s">
        <v>81</v>
      </c>
      <c r="D120" s="213" t="s">
        <v>112</v>
      </c>
      <c r="E120" s="214" t="s">
        <v>113</v>
      </c>
      <c r="F120" s="215" t="s">
        <v>114</v>
      </c>
      <c r="G120" s="216" t="s">
        <v>115</v>
      </c>
      <c r="H120" s="217">
        <v>711.45000000000005</v>
      </c>
      <c r="I120" s="218"/>
      <c r="J120" s="219">
        <f>ROUND(I120*H120,2)</f>
        <v>0</v>
      </c>
      <c r="K120" s="220"/>
      <c r="L120" s="45"/>
      <c r="M120" s="221" t="s">
        <v>1</v>
      </c>
      <c r="N120" s="222" t="s">
        <v>41</v>
      </c>
      <c r="O120" s="92"/>
      <c r="P120" s="223">
        <f>O120*H120</f>
        <v>0</v>
      </c>
      <c r="Q120" s="223">
        <v>0</v>
      </c>
      <c r="R120" s="223">
        <f>Q120*H120</f>
        <v>0</v>
      </c>
      <c r="S120" s="223">
        <v>0.63</v>
      </c>
      <c r="T120" s="224">
        <f>S120*H120</f>
        <v>448.21350000000001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5" t="s">
        <v>116</v>
      </c>
      <c r="AT120" s="225" t="s">
        <v>112</v>
      </c>
      <c r="AU120" s="225" t="s">
        <v>83</v>
      </c>
      <c r="AY120" s="18" t="s">
        <v>110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8" t="s">
        <v>81</v>
      </c>
      <c r="BK120" s="226">
        <f>ROUND(I120*H120,2)</f>
        <v>0</v>
      </c>
      <c r="BL120" s="18" t="s">
        <v>116</v>
      </c>
      <c r="BM120" s="225" t="s">
        <v>117</v>
      </c>
    </row>
    <row r="121" s="13" customFormat="1">
      <c r="A121" s="13"/>
      <c r="B121" s="227"/>
      <c r="C121" s="228"/>
      <c r="D121" s="229" t="s">
        <v>118</v>
      </c>
      <c r="E121" s="230" t="s">
        <v>1</v>
      </c>
      <c r="F121" s="231" t="s">
        <v>119</v>
      </c>
      <c r="G121" s="228"/>
      <c r="H121" s="232">
        <v>49</v>
      </c>
      <c r="I121" s="233"/>
      <c r="J121" s="228"/>
      <c r="K121" s="228"/>
      <c r="L121" s="234"/>
      <c r="M121" s="235"/>
      <c r="N121" s="236"/>
      <c r="O121" s="236"/>
      <c r="P121" s="236"/>
      <c r="Q121" s="236"/>
      <c r="R121" s="236"/>
      <c r="S121" s="236"/>
      <c r="T121" s="237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8" t="s">
        <v>118</v>
      </c>
      <c r="AU121" s="238" t="s">
        <v>83</v>
      </c>
      <c r="AV121" s="13" t="s">
        <v>83</v>
      </c>
      <c r="AW121" s="13" t="s">
        <v>32</v>
      </c>
      <c r="AX121" s="13" t="s">
        <v>76</v>
      </c>
      <c r="AY121" s="238" t="s">
        <v>110</v>
      </c>
    </row>
    <row r="122" s="13" customFormat="1">
      <c r="A122" s="13"/>
      <c r="B122" s="227"/>
      <c r="C122" s="228"/>
      <c r="D122" s="229" t="s">
        <v>118</v>
      </c>
      <c r="E122" s="230" t="s">
        <v>1</v>
      </c>
      <c r="F122" s="231" t="s">
        <v>120</v>
      </c>
      <c r="G122" s="228"/>
      <c r="H122" s="232">
        <v>662.45000000000005</v>
      </c>
      <c r="I122" s="233"/>
      <c r="J122" s="228"/>
      <c r="K122" s="228"/>
      <c r="L122" s="234"/>
      <c r="M122" s="235"/>
      <c r="N122" s="236"/>
      <c r="O122" s="236"/>
      <c r="P122" s="236"/>
      <c r="Q122" s="236"/>
      <c r="R122" s="236"/>
      <c r="S122" s="236"/>
      <c r="T122" s="237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8" t="s">
        <v>118</v>
      </c>
      <c r="AU122" s="238" t="s">
        <v>83</v>
      </c>
      <c r="AV122" s="13" t="s">
        <v>83</v>
      </c>
      <c r="AW122" s="13" t="s">
        <v>32</v>
      </c>
      <c r="AX122" s="13" t="s">
        <v>76</v>
      </c>
      <c r="AY122" s="238" t="s">
        <v>110</v>
      </c>
    </row>
    <row r="123" s="14" customFormat="1">
      <c r="A123" s="14"/>
      <c r="B123" s="239"/>
      <c r="C123" s="240"/>
      <c r="D123" s="229" t="s">
        <v>118</v>
      </c>
      <c r="E123" s="241" t="s">
        <v>1</v>
      </c>
      <c r="F123" s="242" t="s">
        <v>121</v>
      </c>
      <c r="G123" s="240"/>
      <c r="H123" s="243">
        <v>711.45000000000005</v>
      </c>
      <c r="I123" s="244"/>
      <c r="J123" s="240"/>
      <c r="K123" s="240"/>
      <c r="L123" s="245"/>
      <c r="M123" s="246"/>
      <c r="N123" s="247"/>
      <c r="O123" s="247"/>
      <c r="P123" s="247"/>
      <c r="Q123" s="247"/>
      <c r="R123" s="247"/>
      <c r="S123" s="247"/>
      <c r="T123" s="248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9" t="s">
        <v>118</v>
      </c>
      <c r="AU123" s="249" t="s">
        <v>83</v>
      </c>
      <c r="AV123" s="14" t="s">
        <v>116</v>
      </c>
      <c r="AW123" s="14" t="s">
        <v>32</v>
      </c>
      <c r="AX123" s="14" t="s">
        <v>81</v>
      </c>
      <c r="AY123" s="249" t="s">
        <v>110</v>
      </c>
    </row>
    <row r="124" s="2" customFormat="1" ht="24.15" customHeight="1">
      <c r="A124" s="39"/>
      <c r="B124" s="40"/>
      <c r="C124" s="213" t="s">
        <v>83</v>
      </c>
      <c r="D124" s="213" t="s">
        <v>112</v>
      </c>
      <c r="E124" s="214" t="s">
        <v>122</v>
      </c>
      <c r="F124" s="215" t="s">
        <v>123</v>
      </c>
      <c r="G124" s="216" t="s">
        <v>124</v>
      </c>
      <c r="H124" s="217">
        <v>518.5</v>
      </c>
      <c r="I124" s="218"/>
      <c r="J124" s="219">
        <f>ROUND(I124*H124,2)</f>
        <v>0</v>
      </c>
      <c r="K124" s="220"/>
      <c r="L124" s="45"/>
      <c r="M124" s="221" t="s">
        <v>1</v>
      </c>
      <c r="N124" s="222" t="s">
        <v>41</v>
      </c>
      <c r="O124" s="92"/>
      <c r="P124" s="223">
        <f>O124*H124</f>
        <v>0</v>
      </c>
      <c r="Q124" s="223">
        <v>0</v>
      </c>
      <c r="R124" s="223">
        <f>Q124*H124</f>
        <v>0</v>
      </c>
      <c r="S124" s="223">
        <v>1.3</v>
      </c>
      <c r="T124" s="224">
        <f>S124*H124</f>
        <v>674.05000000000007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5" t="s">
        <v>116</v>
      </c>
      <c r="AT124" s="225" t="s">
        <v>112</v>
      </c>
      <c r="AU124" s="225" t="s">
        <v>83</v>
      </c>
      <c r="AY124" s="18" t="s">
        <v>110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8" t="s">
        <v>81</v>
      </c>
      <c r="BK124" s="226">
        <f>ROUND(I124*H124,2)</f>
        <v>0</v>
      </c>
      <c r="BL124" s="18" t="s">
        <v>116</v>
      </c>
      <c r="BM124" s="225" t="s">
        <v>125</v>
      </c>
    </row>
    <row r="125" s="13" customFormat="1">
      <c r="A125" s="13"/>
      <c r="B125" s="227"/>
      <c r="C125" s="228"/>
      <c r="D125" s="229" t="s">
        <v>118</v>
      </c>
      <c r="E125" s="230" t="s">
        <v>1</v>
      </c>
      <c r="F125" s="231" t="s">
        <v>126</v>
      </c>
      <c r="G125" s="228"/>
      <c r="H125" s="232">
        <v>518.5</v>
      </c>
      <c r="I125" s="233"/>
      <c r="J125" s="228"/>
      <c r="K125" s="228"/>
      <c r="L125" s="234"/>
      <c r="M125" s="235"/>
      <c r="N125" s="236"/>
      <c r="O125" s="236"/>
      <c r="P125" s="236"/>
      <c r="Q125" s="236"/>
      <c r="R125" s="236"/>
      <c r="S125" s="236"/>
      <c r="T125" s="23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8" t="s">
        <v>118</v>
      </c>
      <c r="AU125" s="238" t="s">
        <v>83</v>
      </c>
      <c r="AV125" s="13" t="s">
        <v>83</v>
      </c>
      <c r="AW125" s="13" t="s">
        <v>32</v>
      </c>
      <c r="AX125" s="13" t="s">
        <v>76</v>
      </c>
      <c r="AY125" s="238" t="s">
        <v>110</v>
      </c>
    </row>
    <row r="126" s="14" customFormat="1">
      <c r="A126" s="14"/>
      <c r="B126" s="239"/>
      <c r="C126" s="240"/>
      <c r="D126" s="229" t="s">
        <v>118</v>
      </c>
      <c r="E126" s="241" t="s">
        <v>1</v>
      </c>
      <c r="F126" s="242" t="s">
        <v>121</v>
      </c>
      <c r="G126" s="240"/>
      <c r="H126" s="243">
        <v>518.5</v>
      </c>
      <c r="I126" s="244"/>
      <c r="J126" s="240"/>
      <c r="K126" s="240"/>
      <c r="L126" s="245"/>
      <c r="M126" s="246"/>
      <c r="N126" s="247"/>
      <c r="O126" s="247"/>
      <c r="P126" s="247"/>
      <c r="Q126" s="247"/>
      <c r="R126" s="247"/>
      <c r="S126" s="247"/>
      <c r="T126" s="248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9" t="s">
        <v>118</v>
      </c>
      <c r="AU126" s="249" t="s">
        <v>83</v>
      </c>
      <c r="AV126" s="14" t="s">
        <v>116</v>
      </c>
      <c r="AW126" s="14" t="s">
        <v>32</v>
      </c>
      <c r="AX126" s="14" t="s">
        <v>81</v>
      </c>
      <c r="AY126" s="249" t="s">
        <v>110</v>
      </c>
    </row>
    <row r="127" s="2" customFormat="1" ht="24.15" customHeight="1">
      <c r="A127" s="39"/>
      <c r="B127" s="40"/>
      <c r="C127" s="213" t="s">
        <v>127</v>
      </c>
      <c r="D127" s="213" t="s">
        <v>112</v>
      </c>
      <c r="E127" s="214" t="s">
        <v>128</v>
      </c>
      <c r="F127" s="215" t="s">
        <v>129</v>
      </c>
      <c r="G127" s="216" t="s">
        <v>130</v>
      </c>
      <c r="H127" s="217">
        <v>44</v>
      </c>
      <c r="I127" s="218"/>
      <c r="J127" s="219">
        <f>ROUND(I127*H127,2)</f>
        <v>0</v>
      </c>
      <c r="K127" s="220"/>
      <c r="L127" s="45"/>
      <c r="M127" s="221" t="s">
        <v>1</v>
      </c>
      <c r="N127" s="222" t="s">
        <v>41</v>
      </c>
      <c r="O127" s="92"/>
      <c r="P127" s="223">
        <f>O127*H127</f>
        <v>0</v>
      </c>
      <c r="Q127" s="223">
        <v>0</v>
      </c>
      <c r="R127" s="223">
        <f>Q127*H127</f>
        <v>0</v>
      </c>
      <c r="S127" s="223">
        <v>0</v>
      </c>
      <c r="T127" s="224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5" t="s">
        <v>116</v>
      </c>
      <c r="AT127" s="225" t="s">
        <v>112</v>
      </c>
      <c r="AU127" s="225" t="s">
        <v>83</v>
      </c>
      <c r="AY127" s="18" t="s">
        <v>110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8" t="s">
        <v>81</v>
      </c>
      <c r="BK127" s="226">
        <f>ROUND(I127*H127,2)</f>
        <v>0</v>
      </c>
      <c r="BL127" s="18" t="s">
        <v>116</v>
      </c>
      <c r="BM127" s="225" t="s">
        <v>131</v>
      </c>
    </row>
    <row r="128" s="13" customFormat="1">
      <c r="A128" s="13"/>
      <c r="B128" s="227"/>
      <c r="C128" s="228"/>
      <c r="D128" s="229" t="s">
        <v>118</v>
      </c>
      <c r="E128" s="230" t="s">
        <v>1</v>
      </c>
      <c r="F128" s="231" t="s">
        <v>132</v>
      </c>
      <c r="G128" s="228"/>
      <c r="H128" s="232">
        <v>44</v>
      </c>
      <c r="I128" s="233"/>
      <c r="J128" s="228"/>
      <c r="K128" s="228"/>
      <c r="L128" s="234"/>
      <c r="M128" s="235"/>
      <c r="N128" s="236"/>
      <c r="O128" s="236"/>
      <c r="P128" s="236"/>
      <c r="Q128" s="236"/>
      <c r="R128" s="236"/>
      <c r="S128" s="236"/>
      <c r="T128" s="23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8" t="s">
        <v>118</v>
      </c>
      <c r="AU128" s="238" t="s">
        <v>83</v>
      </c>
      <c r="AV128" s="13" t="s">
        <v>83</v>
      </c>
      <c r="AW128" s="13" t="s">
        <v>32</v>
      </c>
      <c r="AX128" s="13" t="s">
        <v>81</v>
      </c>
      <c r="AY128" s="238" t="s">
        <v>110</v>
      </c>
    </row>
    <row r="129" s="2" customFormat="1" ht="24.15" customHeight="1">
      <c r="A129" s="39"/>
      <c r="B129" s="40"/>
      <c r="C129" s="213" t="s">
        <v>116</v>
      </c>
      <c r="D129" s="213" t="s">
        <v>112</v>
      </c>
      <c r="E129" s="214" t="s">
        <v>133</v>
      </c>
      <c r="F129" s="215" t="s">
        <v>134</v>
      </c>
      <c r="G129" s="216" t="s">
        <v>124</v>
      </c>
      <c r="H129" s="217">
        <v>74.256</v>
      </c>
      <c r="I129" s="218"/>
      <c r="J129" s="219">
        <f>ROUND(I129*H129,2)</f>
        <v>0</v>
      </c>
      <c r="K129" s="220"/>
      <c r="L129" s="45"/>
      <c r="M129" s="221" t="s">
        <v>1</v>
      </c>
      <c r="N129" s="222" t="s">
        <v>41</v>
      </c>
      <c r="O129" s="92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5" t="s">
        <v>116</v>
      </c>
      <c r="AT129" s="225" t="s">
        <v>112</v>
      </c>
      <c r="AU129" s="225" t="s">
        <v>83</v>
      </c>
      <c r="AY129" s="18" t="s">
        <v>110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8" t="s">
        <v>81</v>
      </c>
      <c r="BK129" s="226">
        <f>ROUND(I129*H129,2)</f>
        <v>0</v>
      </c>
      <c r="BL129" s="18" t="s">
        <v>116</v>
      </c>
      <c r="BM129" s="225" t="s">
        <v>135</v>
      </c>
    </row>
    <row r="130" s="13" customFormat="1">
      <c r="A130" s="13"/>
      <c r="B130" s="227"/>
      <c r="C130" s="228"/>
      <c r="D130" s="229" t="s">
        <v>118</v>
      </c>
      <c r="E130" s="230" t="s">
        <v>1</v>
      </c>
      <c r="F130" s="231" t="s">
        <v>136</v>
      </c>
      <c r="G130" s="228"/>
      <c r="H130" s="232">
        <v>74.256</v>
      </c>
      <c r="I130" s="233"/>
      <c r="J130" s="228"/>
      <c r="K130" s="228"/>
      <c r="L130" s="234"/>
      <c r="M130" s="235"/>
      <c r="N130" s="236"/>
      <c r="O130" s="236"/>
      <c r="P130" s="236"/>
      <c r="Q130" s="236"/>
      <c r="R130" s="236"/>
      <c r="S130" s="236"/>
      <c r="T130" s="23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8" t="s">
        <v>118</v>
      </c>
      <c r="AU130" s="238" t="s">
        <v>83</v>
      </c>
      <c r="AV130" s="13" t="s">
        <v>83</v>
      </c>
      <c r="AW130" s="13" t="s">
        <v>32</v>
      </c>
      <c r="AX130" s="13" t="s">
        <v>76</v>
      </c>
      <c r="AY130" s="238" t="s">
        <v>110</v>
      </c>
    </row>
    <row r="131" s="14" customFormat="1">
      <c r="A131" s="14"/>
      <c r="B131" s="239"/>
      <c r="C131" s="240"/>
      <c r="D131" s="229" t="s">
        <v>118</v>
      </c>
      <c r="E131" s="241" t="s">
        <v>1</v>
      </c>
      <c r="F131" s="242" t="s">
        <v>121</v>
      </c>
      <c r="G131" s="240"/>
      <c r="H131" s="243">
        <v>74.256</v>
      </c>
      <c r="I131" s="244"/>
      <c r="J131" s="240"/>
      <c r="K131" s="240"/>
      <c r="L131" s="245"/>
      <c r="M131" s="246"/>
      <c r="N131" s="247"/>
      <c r="O131" s="247"/>
      <c r="P131" s="247"/>
      <c r="Q131" s="247"/>
      <c r="R131" s="247"/>
      <c r="S131" s="247"/>
      <c r="T131" s="24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9" t="s">
        <v>118</v>
      </c>
      <c r="AU131" s="249" t="s">
        <v>83</v>
      </c>
      <c r="AV131" s="14" t="s">
        <v>116</v>
      </c>
      <c r="AW131" s="14" t="s">
        <v>32</v>
      </c>
      <c r="AX131" s="14" t="s">
        <v>81</v>
      </c>
      <c r="AY131" s="249" t="s">
        <v>110</v>
      </c>
    </row>
    <row r="132" s="2" customFormat="1" ht="24.15" customHeight="1">
      <c r="A132" s="39"/>
      <c r="B132" s="40"/>
      <c r="C132" s="213" t="s">
        <v>137</v>
      </c>
      <c r="D132" s="213" t="s">
        <v>112</v>
      </c>
      <c r="E132" s="214" t="s">
        <v>138</v>
      </c>
      <c r="F132" s="215" t="s">
        <v>139</v>
      </c>
      <c r="G132" s="216" t="s">
        <v>124</v>
      </c>
      <c r="H132" s="217">
        <v>332.08699999999999</v>
      </c>
      <c r="I132" s="218"/>
      <c r="J132" s="219">
        <f>ROUND(I132*H132,2)</f>
        <v>0</v>
      </c>
      <c r="K132" s="220"/>
      <c r="L132" s="45"/>
      <c r="M132" s="221" t="s">
        <v>1</v>
      </c>
      <c r="N132" s="222" t="s">
        <v>41</v>
      </c>
      <c r="O132" s="92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5" t="s">
        <v>116</v>
      </c>
      <c r="AT132" s="225" t="s">
        <v>112</v>
      </c>
      <c r="AU132" s="225" t="s">
        <v>83</v>
      </c>
      <c r="AY132" s="18" t="s">
        <v>110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8" t="s">
        <v>81</v>
      </c>
      <c r="BK132" s="226">
        <f>ROUND(I132*H132,2)</f>
        <v>0</v>
      </c>
      <c r="BL132" s="18" t="s">
        <v>116</v>
      </c>
      <c r="BM132" s="225" t="s">
        <v>140</v>
      </c>
    </row>
    <row r="133" s="15" customFormat="1">
      <c r="A133" s="15"/>
      <c r="B133" s="250"/>
      <c r="C133" s="251"/>
      <c r="D133" s="229" t="s">
        <v>118</v>
      </c>
      <c r="E133" s="252" t="s">
        <v>1</v>
      </c>
      <c r="F133" s="253" t="s">
        <v>141</v>
      </c>
      <c r="G133" s="251"/>
      <c r="H133" s="252" t="s">
        <v>1</v>
      </c>
      <c r="I133" s="254"/>
      <c r="J133" s="251"/>
      <c r="K133" s="251"/>
      <c r="L133" s="255"/>
      <c r="M133" s="256"/>
      <c r="N133" s="257"/>
      <c r="O133" s="257"/>
      <c r="P133" s="257"/>
      <c r="Q133" s="257"/>
      <c r="R133" s="257"/>
      <c r="S133" s="257"/>
      <c r="T133" s="258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59" t="s">
        <v>118</v>
      </c>
      <c r="AU133" s="259" t="s">
        <v>83</v>
      </c>
      <c r="AV133" s="15" t="s">
        <v>81</v>
      </c>
      <c r="AW133" s="15" t="s">
        <v>32</v>
      </c>
      <c r="AX133" s="15" t="s">
        <v>76</v>
      </c>
      <c r="AY133" s="259" t="s">
        <v>110</v>
      </c>
    </row>
    <row r="134" s="13" customFormat="1">
      <c r="A134" s="13"/>
      <c r="B134" s="227"/>
      <c r="C134" s="228"/>
      <c r="D134" s="229" t="s">
        <v>118</v>
      </c>
      <c r="E134" s="230" t="s">
        <v>1</v>
      </c>
      <c r="F134" s="231" t="s">
        <v>142</v>
      </c>
      <c r="G134" s="228"/>
      <c r="H134" s="232">
        <v>257.83100000000002</v>
      </c>
      <c r="I134" s="233"/>
      <c r="J134" s="228"/>
      <c r="K134" s="228"/>
      <c r="L134" s="234"/>
      <c r="M134" s="235"/>
      <c r="N134" s="236"/>
      <c r="O134" s="236"/>
      <c r="P134" s="236"/>
      <c r="Q134" s="236"/>
      <c r="R134" s="236"/>
      <c r="S134" s="236"/>
      <c r="T134" s="23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8" t="s">
        <v>118</v>
      </c>
      <c r="AU134" s="238" t="s">
        <v>83</v>
      </c>
      <c r="AV134" s="13" t="s">
        <v>83</v>
      </c>
      <c r="AW134" s="13" t="s">
        <v>32</v>
      </c>
      <c r="AX134" s="13" t="s">
        <v>76</v>
      </c>
      <c r="AY134" s="238" t="s">
        <v>110</v>
      </c>
    </row>
    <row r="135" s="16" customFormat="1">
      <c r="A135" s="16"/>
      <c r="B135" s="260"/>
      <c r="C135" s="261"/>
      <c r="D135" s="229" t="s">
        <v>118</v>
      </c>
      <c r="E135" s="262" t="s">
        <v>1</v>
      </c>
      <c r="F135" s="263" t="s">
        <v>143</v>
      </c>
      <c r="G135" s="261"/>
      <c r="H135" s="264">
        <v>257.83100000000002</v>
      </c>
      <c r="I135" s="265"/>
      <c r="J135" s="261"/>
      <c r="K135" s="261"/>
      <c r="L135" s="266"/>
      <c r="M135" s="267"/>
      <c r="N135" s="268"/>
      <c r="O135" s="268"/>
      <c r="P135" s="268"/>
      <c r="Q135" s="268"/>
      <c r="R135" s="268"/>
      <c r="S135" s="268"/>
      <c r="T135" s="269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T135" s="270" t="s">
        <v>118</v>
      </c>
      <c r="AU135" s="270" t="s">
        <v>83</v>
      </c>
      <c r="AV135" s="16" t="s">
        <v>127</v>
      </c>
      <c r="AW135" s="16" t="s">
        <v>32</v>
      </c>
      <c r="AX135" s="16" t="s">
        <v>76</v>
      </c>
      <c r="AY135" s="270" t="s">
        <v>110</v>
      </c>
    </row>
    <row r="136" s="13" customFormat="1">
      <c r="A136" s="13"/>
      <c r="B136" s="227"/>
      <c r="C136" s="228"/>
      <c r="D136" s="229" t="s">
        <v>118</v>
      </c>
      <c r="E136" s="230" t="s">
        <v>1</v>
      </c>
      <c r="F136" s="231" t="s">
        <v>144</v>
      </c>
      <c r="G136" s="228"/>
      <c r="H136" s="232">
        <v>74.256</v>
      </c>
      <c r="I136" s="233"/>
      <c r="J136" s="228"/>
      <c r="K136" s="228"/>
      <c r="L136" s="234"/>
      <c r="M136" s="235"/>
      <c r="N136" s="236"/>
      <c r="O136" s="236"/>
      <c r="P136" s="236"/>
      <c r="Q136" s="236"/>
      <c r="R136" s="236"/>
      <c r="S136" s="236"/>
      <c r="T136" s="23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8" t="s">
        <v>118</v>
      </c>
      <c r="AU136" s="238" t="s">
        <v>83</v>
      </c>
      <c r="AV136" s="13" t="s">
        <v>83</v>
      </c>
      <c r="AW136" s="13" t="s">
        <v>32</v>
      </c>
      <c r="AX136" s="13" t="s">
        <v>76</v>
      </c>
      <c r="AY136" s="238" t="s">
        <v>110</v>
      </c>
    </row>
    <row r="137" s="14" customFormat="1">
      <c r="A137" s="14"/>
      <c r="B137" s="239"/>
      <c r="C137" s="240"/>
      <c r="D137" s="229" t="s">
        <v>118</v>
      </c>
      <c r="E137" s="241" t="s">
        <v>1</v>
      </c>
      <c r="F137" s="242" t="s">
        <v>121</v>
      </c>
      <c r="G137" s="240"/>
      <c r="H137" s="243">
        <v>332.08699999999999</v>
      </c>
      <c r="I137" s="244"/>
      <c r="J137" s="240"/>
      <c r="K137" s="240"/>
      <c r="L137" s="245"/>
      <c r="M137" s="246"/>
      <c r="N137" s="247"/>
      <c r="O137" s="247"/>
      <c r="P137" s="247"/>
      <c r="Q137" s="247"/>
      <c r="R137" s="247"/>
      <c r="S137" s="247"/>
      <c r="T137" s="24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9" t="s">
        <v>118</v>
      </c>
      <c r="AU137" s="249" t="s">
        <v>83</v>
      </c>
      <c r="AV137" s="14" t="s">
        <v>116</v>
      </c>
      <c r="AW137" s="14" t="s">
        <v>32</v>
      </c>
      <c r="AX137" s="14" t="s">
        <v>81</v>
      </c>
      <c r="AY137" s="249" t="s">
        <v>110</v>
      </c>
    </row>
    <row r="138" s="2" customFormat="1" ht="24.15" customHeight="1">
      <c r="A138" s="39"/>
      <c r="B138" s="40"/>
      <c r="C138" s="213" t="s">
        <v>145</v>
      </c>
      <c r="D138" s="213" t="s">
        <v>112</v>
      </c>
      <c r="E138" s="214" t="s">
        <v>146</v>
      </c>
      <c r="F138" s="215" t="s">
        <v>147</v>
      </c>
      <c r="G138" s="216" t="s">
        <v>115</v>
      </c>
      <c r="H138" s="217">
        <v>3063.9949999999999</v>
      </c>
      <c r="I138" s="218"/>
      <c r="J138" s="219">
        <f>ROUND(I138*H138,2)</f>
        <v>0</v>
      </c>
      <c r="K138" s="220"/>
      <c r="L138" s="45"/>
      <c r="M138" s="221" t="s">
        <v>1</v>
      </c>
      <c r="N138" s="222" t="s">
        <v>41</v>
      </c>
      <c r="O138" s="92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5" t="s">
        <v>116</v>
      </c>
      <c r="AT138" s="225" t="s">
        <v>112</v>
      </c>
      <c r="AU138" s="225" t="s">
        <v>83</v>
      </c>
      <c r="AY138" s="18" t="s">
        <v>110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8" t="s">
        <v>81</v>
      </c>
      <c r="BK138" s="226">
        <f>ROUND(I138*H138,2)</f>
        <v>0</v>
      </c>
      <c r="BL138" s="18" t="s">
        <v>116</v>
      </c>
      <c r="BM138" s="225" t="s">
        <v>148</v>
      </c>
    </row>
    <row r="139" s="12" customFormat="1" ht="22.8" customHeight="1">
      <c r="A139" s="12"/>
      <c r="B139" s="197"/>
      <c r="C139" s="198"/>
      <c r="D139" s="199" t="s">
        <v>75</v>
      </c>
      <c r="E139" s="211" t="s">
        <v>127</v>
      </c>
      <c r="F139" s="211" t="s">
        <v>149</v>
      </c>
      <c r="G139" s="198"/>
      <c r="H139" s="198"/>
      <c r="I139" s="201"/>
      <c r="J139" s="212">
        <f>BK139</f>
        <v>0</v>
      </c>
      <c r="K139" s="198"/>
      <c r="L139" s="203"/>
      <c r="M139" s="204"/>
      <c r="N139" s="205"/>
      <c r="O139" s="205"/>
      <c r="P139" s="206">
        <f>SUM(P140:P150)</f>
        <v>0</v>
      </c>
      <c r="Q139" s="205"/>
      <c r="R139" s="206">
        <f>SUM(R140:R150)</f>
        <v>10.077888</v>
      </c>
      <c r="S139" s="205"/>
      <c r="T139" s="207">
        <f>SUM(T140:T150)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8" t="s">
        <v>81</v>
      </c>
      <c r="AT139" s="209" t="s">
        <v>75</v>
      </c>
      <c r="AU139" s="209" t="s">
        <v>81</v>
      </c>
      <c r="AY139" s="208" t="s">
        <v>110</v>
      </c>
      <c r="BK139" s="210">
        <f>SUM(BK140:BK150)</f>
        <v>0</v>
      </c>
    </row>
    <row r="140" s="2" customFormat="1" ht="24.15" customHeight="1">
      <c r="A140" s="39"/>
      <c r="B140" s="40"/>
      <c r="C140" s="213" t="s">
        <v>150</v>
      </c>
      <c r="D140" s="213" t="s">
        <v>112</v>
      </c>
      <c r="E140" s="214" t="s">
        <v>151</v>
      </c>
      <c r="F140" s="215" t="s">
        <v>152</v>
      </c>
      <c r="G140" s="216" t="s">
        <v>153</v>
      </c>
      <c r="H140" s="217">
        <v>55</v>
      </c>
      <c r="I140" s="218"/>
      <c r="J140" s="219">
        <f>ROUND(I140*H140,2)</f>
        <v>0</v>
      </c>
      <c r="K140" s="220"/>
      <c r="L140" s="45"/>
      <c r="M140" s="221" t="s">
        <v>1</v>
      </c>
      <c r="N140" s="222" t="s">
        <v>41</v>
      </c>
      <c r="O140" s="92"/>
      <c r="P140" s="223">
        <f>O140*H140</f>
        <v>0</v>
      </c>
      <c r="Q140" s="223">
        <v>0.17488999999999999</v>
      </c>
      <c r="R140" s="223">
        <f>Q140*H140</f>
        <v>9.6189499999999999</v>
      </c>
      <c r="S140" s="223">
        <v>0</v>
      </c>
      <c r="T140" s="224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5" t="s">
        <v>116</v>
      </c>
      <c r="AT140" s="225" t="s">
        <v>112</v>
      </c>
      <c r="AU140" s="225" t="s">
        <v>83</v>
      </c>
      <c r="AY140" s="18" t="s">
        <v>110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8" t="s">
        <v>81</v>
      </c>
      <c r="BK140" s="226">
        <f>ROUND(I140*H140,2)</f>
        <v>0</v>
      </c>
      <c r="BL140" s="18" t="s">
        <v>116</v>
      </c>
      <c r="BM140" s="225" t="s">
        <v>154</v>
      </c>
    </row>
    <row r="141" s="2" customFormat="1" ht="24.15" customHeight="1">
      <c r="A141" s="39"/>
      <c r="B141" s="40"/>
      <c r="C141" s="271" t="s">
        <v>155</v>
      </c>
      <c r="D141" s="271" t="s">
        <v>156</v>
      </c>
      <c r="E141" s="272" t="s">
        <v>157</v>
      </c>
      <c r="F141" s="273" t="s">
        <v>158</v>
      </c>
      <c r="G141" s="274" t="s">
        <v>153</v>
      </c>
      <c r="H141" s="275">
        <v>6</v>
      </c>
      <c r="I141" s="276"/>
      <c r="J141" s="277">
        <f>ROUND(I141*H141,2)</f>
        <v>0</v>
      </c>
      <c r="K141" s="278"/>
      <c r="L141" s="279"/>
      <c r="M141" s="280" t="s">
        <v>1</v>
      </c>
      <c r="N141" s="281" t="s">
        <v>41</v>
      </c>
      <c r="O141" s="92"/>
      <c r="P141" s="223">
        <f>O141*H141</f>
        <v>0</v>
      </c>
      <c r="Q141" s="223">
        <v>0.0043</v>
      </c>
      <c r="R141" s="223">
        <f>Q141*H141</f>
        <v>0.0258</v>
      </c>
      <c r="S141" s="223">
        <v>0</v>
      </c>
      <c r="T141" s="224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5" t="s">
        <v>155</v>
      </c>
      <c r="AT141" s="225" t="s">
        <v>156</v>
      </c>
      <c r="AU141" s="225" t="s">
        <v>83</v>
      </c>
      <c r="AY141" s="18" t="s">
        <v>110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8" t="s">
        <v>81</v>
      </c>
      <c r="BK141" s="226">
        <f>ROUND(I141*H141,2)</f>
        <v>0</v>
      </c>
      <c r="BL141" s="18" t="s">
        <v>116</v>
      </c>
      <c r="BM141" s="225" t="s">
        <v>159</v>
      </c>
    </row>
    <row r="142" s="2" customFormat="1" ht="24.15" customHeight="1">
      <c r="A142" s="39"/>
      <c r="B142" s="40"/>
      <c r="C142" s="271" t="s">
        <v>160</v>
      </c>
      <c r="D142" s="271" t="s">
        <v>156</v>
      </c>
      <c r="E142" s="272" t="s">
        <v>161</v>
      </c>
      <c r="F142" s="273" t="s">
        <v>162</v>
      </c>
      <c r="G142" s="274" t="s">
        <v>153</v>
      </c>
      <c r="H142" s="275">
        <v>49</v>
      </c>
      <c r="I142" s="276"/>
      <c r="J142" s="277">
        <f>ROUND(I142*H142,2)</f>
        <v>0</v>
      </c>
      <c r="K142" s="278"/>
      <c r="L142" s="279"/>
      <c r="M142" s="280" t="s">
        <v>1</v>
      </c>
      <c r="N142" s="281" t="s">
        <v>41</v>
      </c>
      <c r="O142" s="92"/>
      <c r="P142" s="223">
        <f>O142*H142</f>
        <v>0</v>
      </c>
      <c r="Q142" s="223">
        <v>0.0035000000000000001</v>
      </c>
      <c r="R142" s="223">
        <f>Q142*H142</f>
        <v>0.17150000000000001</v>
      </c>
      <c r="S142" s="223">
        <v>0</v>
      </c>
      <c r="T142" s="224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5" t="s">
        <v>155</v>
      </c>
      <c r="AT142" s="225" t="s">
        <v>156</v>
      </c>
      <c r="AU142" s="225" t="s">
        <v>83</v>
      </c>
      <c r="AY142" s="18" t="s">
        <v>110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8" t="s">
        <v>81</v>
      </c>
      <c r="BK142" s="226">
        <f>ROUND(I142*H142,2)</f>
        <v>0</v>
      </c>
      <c r="BL142" s="18" t="s">
        <v>116</v>
      </c>
      <c r="BM142" s="225" t="s">
        <v>163</v>
      </c>
    </row>
    <row r="143" s="2" customFormat="1" ht="24.15" customHeight="1">
      <c r="A143" s="39"/>
      <c r="B143" s="40"/>
      <c r="C143" s="213" t="s">
        <v>164</v>
      </c>
      <c r="D143" s="213" t="s">
        <v>112</v>
      </c>
      <c r="E143" s="214" t="s">
        <v>165</v>
      </c>
      <c r="F143" s="215" t="s">
        <v>166</v>
      </c>
      <c r="G143" s="216" t="s">
        <v>153</v>
      </c>
      <c r="H143" s="217">
        <v>1</v>
      </c>
      <c r="I143" s="218"/>
      <c r="J143" s="219">
        <f>ROUND(I143*H143,2)</f>
        <v>0</v>
      </c>
      <c r="K143" s="220"/>
      <c r="L143" s="45"/>
      <c r="M143" s="221" t="s">
        <v>1</v>
      </c>
      <c r="N143" s="222" t="s">
        <v>41</v>
      </c>
      <c r="O143" s="92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5" t="s">
        <v>116</v>
      </c>
      <c r="AT143" s="225" t="s">
        <v>112</v>
      </c>
      <c r="AU143" s="225" t="s">
        <v>83</v>
      </c>
      <c r="AY143" s="18" t="s">
        <v>110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8" t="s">
        <v>81</v>
      </c>
      <c r="BK143" s="226">
        <f>ROUND(I143*H143,2)</f>
        <v>0</v>
      </c>
      <c r="BL143" s="18" t="s">
        <v>116</v>
      </c>
      <c r="BM143" s="225" t="s">
        <v>167</v>
      </c>
    </row>
    <row r="144" s="2" customFormat="1" ht="24.15" customHeight="1">
      <c r="A144" s="39"/>
      <c r="B144" s="40"/>
      <c r="C144" s="271" t="s">
        <v>168</v>
      </c>
      <c r="D144" s="271" t="s">
        <v>156</v>
      </c>
      <c r="E144" s="272" t="s">
        <v>169</v>
      </c>
      <c r="F144" s="273" t="s">
        <v>170</v>
      </c>
      <c r="G144" s="274" t="s">
        <v>153</v>
      </c>
      <c r="H144" s="275">
        <v>1</v>
      </c>
      <c r="I144" s="276"/>
      <c r="J144" s="277">
        <f>ROUND(I144*H144,2)</f>
        <v>0</v>
      </c>
      <c r="K144" s="278"/>
      <c r="L144" s="279"/>
      <c r="M144" s="280" t="s">
        <v>1</v>
      </c>
      <c r="N144" s="281" t="s">
        <v>41</v>
      </c>
      <c r="O144" s="92"/>
      <c r="P144" s="223">
        <f>O144*H144</f>
        <v>0</v>
      </c>
      <c r="Q144" s="223">
        <v>0</v>
      </c>
      <c r="R144" s="223">
        <f>Q144*H144</f>
        <v>0</v>
      </c>
      <c r="S144" s="223">
        <v>0</v>
      </c>
      <c r="T144" s="224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5" t="s">
        <v>155</v>
      </c>
      <c r="AT144" s="225" t="s">
        <v>156</v>
      </c>
      <c r="AU144" s="225" t="s">
        <v>83</v>
      </c>
      <c r="AY144" s="18" t="s">
        <v>110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8" t="s">
        <v>81</v>
      </c>
      <c r="BK144" s="226">
        <f>ROUND(I144*H144,2)</f>
        <v>0</v>
      </c>
      <c r="BL144" s="18" t="s">
        <v>116</v>
      </c>
      <c r="BM144" s="225" t="s">
        <v>171</v>
      </c>
    </row>
    <row r="145" s="2" customFormat="1" ht="24.15" customHeight="1">
      <c r="A145" s="39"/>
      <c r="B145" s="40"/>
      <c r="C145" s="213" t="s">
        <v>172</v>
      </c>
      <c r="D145" s="213" t="s">
        <v>112</v>
      </c>
      <c r="E145" s="214" t="s">
        <v>173</v>
      </c>
      <c r="F145" s="215" t="s">
        <v>174</v>
      </c>
      <c r="G145" s="216" t="s">
        <v>130</v>
      </c>
      <c r="H145" s="217">
        <v>134</v>
      </c>
      <c r="I145" s="218"/>
      <c r="J145" s="219">
        <f>ROUND(I145*H145,2)</f>
        <v>0</v>
      </c>
      <c r="K145" s="220"/>
      <c r="L145" s="45"/>
      <c r="M145" s="221" t="s">
        <v>1</v>
      </c>
      <c r="N145" s="222" t="s">
        <v>41</v>
      </c>
      <c r="O145" s="92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5" t="s">
        <v>116</v>
      </c>
      <c r="AT145" s="225" t="s">
        <v>112</v>
      </c>
      <c r="AU145" s="225" t="s">
        <v>83</v>
      </c>
      <c r="AY145" s="18" t="s">
        <v>110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8" t="s">
        <v>81</v>
      </c>
      <c r="BK145" s="226">
        <f>ROUND(I145*H145,2)</f>
        <v>0</v>
      </c>
      <c r="BL145" s="18" t="s">
        <v>116</v>
      </c>
      <c r="BM145" s="225" t="s">
        <v>175</v>
      </c>
    </row>
    <row r="146" s="2" customFormat="1" ht="24.15" customHeight="1">
      <c r="A146" s="39"/>
      <c r="B146" s="40"/>
      <c r="C146" s="271" t="s">
        <v>176</v>
      </c>
      <c r="D146" s="271" t="s">
        <v>156</v>
      </c>
      <c r="E146" s="272" t="s">
        <v>177</v>
      </c>
      <c r="F146" s="273" t="s">
        <v>178</v>
      </c>
      <c r="G146" s="274" t="s">
        <v>130</v>
      </c>
      <c r="H146" s="275">
        <v>134</v>
      </c>
      <c r="I146" s="276"/>
      <c r="J146" s="277">
        <f>ROUND(I146*H146,2)</f>
        <v>0</v>
      </c>
      <c r="K146" s="278"/>
      <c r="L146" s="279"/>
      <c r="M146" s="280" t="s">
        <v>1</v>
      </c>
      <c r="N146" s="281" t="s">
        <v>41</v>
      </c>
      <c r="O146" s="92"/>
      <c r="P146" s="223">
        <f>O146*H146</f>
        <v>0</v>
      </c>
      <c r="Q146" s="223">
        <v>0.0018</v>
      </c>
      <c r="R146" s="223">
        <f>Q146*H146</f>
        <v>0.2412</v>
      </c>
      <c r="S146" s="223">
        <v>0</v>
      </c>
      <c r="T146" s="224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5" t="s">
        <v>155</v>
      </c>
      <c r="AT146" s="225" t="s">
        <v>156</v>
      </c>
      <c r="AU146" s="225" t="s">
        <v>83</v>
      </c>
      <c r="AY146" s="18" t="s">
        <v>110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8" t="s">
        <v>81</v>
      </c>
      <c r="BK146" s="226">
        <f>ROUND(I146*H146,2)</f>
        <v>0</v>
      </c>
      <c r="BL146" s="18" t="s">
        <v>116</v>
      </c>
      <c r="BM146" s="225" t="s">
        <v>179</v>
      </c>
    </row>
    <row r="147" s="2" customFormat="1" ht="14.4" customHeight="1">
      <c r="A147" s="39"/>
      <c r="B147" s="40"/>
      <c r="C147" s="271" t="s">
        <v>180</v>
      </c>
      <c r="D147" s="271" t="s">
        <v>156</v>
      </c>
      <c r="E147" s="272" t="s">
        <v>181</v>
      </c>
      <c r="F147" s="273" t="s">
        <v>182</v>
      </c>
      <c r="G147" s="274" t="s">
        <v>130</v>
      </c>
      <c r="H147" s="275">
        <v>442.19999999999999</v>
      </c>
      <c r="I147" s="276"/>
      <c r="J147" s="277">
        <f>ROUND(I147*H147,2)</f>
        <v>0</v>
      </c>
      <c r="K147" s="278"/>
      <c r="L147" s="279"/>
      <c r="M147" s="280" t="s">
        <v>1</v>
      </c>
      <c r="N147" s="281" t="s">
        <v>41</v>
      </c>
      <c r="O147" s="92"/>
      <c r="P147" s="223">
        <f>O147*H147</f>
        <v>0</v>
      </c>
      <c r="Q147" s="223">
        <v>4.0000000000000003E-05</v>
      </c>
      <c r="R147" s="223">
        <f>Q147*H147</f>
        <v>0.017688000000000002</v>
      </c>
      <c r="S147" s="223">
        <v>0</v>
      </c>
      <c r="T147" s="224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5" t="s">
        <v>155</v>
      </c>
      <c r="AT147" s="225" t="s">
        <v>156</v>
      </c>
      <c r="AU147" s="225" t="s">
        <v>83</v>
      </c>
      <c r="AY147" s="18" t="s">
        <v>110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8" t="s">
        <v>81</v>
      </c>
      <c r="BK147" s="226">
        <f>ROUND(I147*H147,2)</f>
        <v>0</v>
      </c>
      <c r="BL147" s="18" t="s">
        <v>116</v>
      </c>
      <c r="BM147" s="225" t="s">
        <v>183</v>
      </c>
    </row>
    <row r="148" s="13" customFormat="1">
      <c r="A148" s="13"/>
      <c r="B148" s="227"/>
      <c r="C148" s="228"/>
      <c r="D148" s="229" t="s">
        <v>118</v>
      </c>
      <c r="E148" s="228"/>
      <c r="F148" s="231" t="s">
        <v>184</v>
      </c>
      <c r="G148" s="228"/>
      <c r="H148" s="232">
        <v>442.19999999999999</v>
      </c>
      <c r="I148" s="233"/>
      <c r="J148" s="228"/>
      <c r="K148" s="228"/>
      <c r="L148" s="234"/>
      <c r="M148" s="235"/>
      <c r="N148" s="236"/>
      <c r="O148" s="236"/>
      <c r="P148" s="236"/>
      <c r="Q148" s="236"/>
      <c r="R148" s="236"/>
      <c r="S148" s="236"/>
      <c r="T148" s="23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8" t="s">
        <v>118</v>
      </c>
      <c r="AU148" s="238" t="s">
        <v>83</v>
      </c>
      <c r="AV148" s="13" t="s">
        <v>83</v>
      </c>
      <c r="AW148" s="13" t="s">
        <v>4</v>
      </c>
      <c r="AX148" s="13" t="s">
        <v>81</v>
      </c>
      <c r="AY148" s="238" t="s">
        <v>110</v>
      </c>
    </row>
    <row r="149" s="2" customFormat="1" ht="14.4" customHeight="1">
      <c r="A149" s="39"/>
      <c r="B149" s="40"/>
      <c r="C149" s="271" t="s">
        <v>8</v>
      </c>
      <c r="D149" s="271" t="s">
        <v>156</v>
      </c>
      <c r="E149" s="272" t="s">
        <v>185</v>
      </c>
      <c r="F149" s="273" t="s">
        <v>186</v>
      </c>
      <c r="G149" s="274" t="s">
        <v>130</v>
      </c>
      <c r="H149" s="275">
        <v>137.5</v>
      </c>
      <c r="I149" s="276"/>
      <c r="J149" s="277">
        <f>ROUND(I149*H149,2)</f>
        <v>0</v>
      </c>
      <c r="K149" s="278"/>
      <c r="L149" s="279"/>
      <c r="M149" s="280" t="s">
        <v>1</v>
      </c>
      <c r="N149" s="281" t="s">
        <v>41</v>
      </c>
      <c r="O149" s="92"/>
      <c r="P149" s="223">
        <f>O149*H149</f>
        <v>0</v>
      </c>
      <c r="Q149" s="223">
        <v>2.0000000000000002E-05</v>
      </c>
      <c r="R149" s="223">
        <f>Q149*H149</f>
        <v>0.0027500000000000003</v>
      </c>
      <c r="S149" s="223">
        <v>0</v>
      </c>
      <c r="T149" s="224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5" t="s">
        <v>155</v>
      </c>
      <c r="AT149" s="225" t="s">
        <v>156</v>
      </c>
      <c r="AU149" s="225" t="s">
        <v>83</v>
      </c>
      <c r="AY149" s="18" t="s">
        <v>110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8" t="s">
        <v>81</v>
      </c>
      <c r="BK149" s="226">
        <f>ROUND(I149*H149,2)</f>
        <v>0</v>
      </c>
      <c r="BL149" s="18" t="s">
        <v>116</v>
      </c>
      <c r="BM149" s="225" t="s">
        <v>187</v>
      </c>
    </row>
    <row r="150" s="13" customFormat="1">
      <c r="A150" s="13"/>
      <c r="B150" s="227"/>
      <c r="C150" s="228"/>
      <c r="D150" s="229" t="s">
        <v>118</v>
      </c>
      <c r="E150" s="228"/>
      <c r="F150" s="231" t="s">
        <v>188</v>
      </c>
      <c r="G150" s="228"/>
      <c r="H150" s="232">
        <v>137.5</v>
      </c>
      <c r="I150" s="233"/>
      <c r="J150" s="228"/>
      <c r="K150" s="228"/>
      <c r="L150" s="234"/>
      <c r="M150" s="235"/>
      <c r="N150" s="236"/>
      <c r="O150" s="236"/>
      <c r="P150" s="236"/>
      <c r="Q150" s="236"/>
      <c r="R150" s="236"/>
      <c r="S150" s="236"/>
      <c r="T150" s="23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8" t="s">
        <v>118</v>
      </c>
      <c r="AU150" s="238" t="s">
        <v>83</v>
      </c>
      <c r="AV150" s="13" t="s">
        <v>83</v>
      </c>
      <c r="AW150" s="13" t="s">
        <v>4</v>
      </c>
      <c r="AX150" s="13" t="s">
        <v>81</v>
      </c>
      <c r="AY150" s="238" t="s">
        <v>110</v>
      </c>
    </row>
    <row r="151" s="12" customFormat="1" ht="22.8" customHeight="1">
      <c r="A151" s="12"/>
      <c r="B151" s="197"/>
      <c r="C151" s="198"/>
      <c r="D151" s="199" t="s">
        <v>75</v>
      </c>
      <c r="E151" s="211" t="s">
        <v>160</v>
      </c>
      <c r="F151" s="211" t="s">
        <v>189</v>
      </c>
      <c r="G151" s="198"/>
      <c r="H151" s="198"/>
      <c r="I151" s="201"/>
      <c r="J151" s="212">
        <f>BK151</f>
        <v>0</v>
      </c>
      <c r="K151" s="198"/>
      <c r="L151" s="203"/>
      <c r="M151" s="204"/>
      <c r="N151" s="205"/>
      <c r="O151" s="205"/>
      <c r="P151" s="206">
        <f>SUM(P152:P163)</f>
        <v>0</v>
      </c>
      <c r="Q151" s="205"/>
      <c r="R151" s="206">
        <f>SUM(R152:R163)</f>
        <v>0</v>
      </c>
      <c r="S151" s="205"/>
      <c r="T151" s="207">
        <f>SUM(T152:T163)</f>
        <v>294.11498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8" t="s">
        <v>81</v>
      </c>
      <c r="AT151" s="209" t="s">
        <v>75</v>
      </c>
      <c r="AU151" s="209" t="s">
        <v>81</v>
      </c>
      <c r="AY151" s="208" t="s">
        <v>110</v>
      </c>
      <c r="BK151" s="210">
        <f>SUM(BK152:BK163)</f>
        <v>0</v>
      </c>
    </row>
    <row r="152" s="2" customFormat="1" ht="24.15" customHeight="1">
      <c r="A152" s="39"/>
      <c r="B152" s="40"/>
      <c r="C152" s="213" t="s">
        <v>190</v>
      </c>
      <c r="D152" s="213" t="s">
        <v>112</v>
      </c>
      <c r="E152" s="214" t="s">
        <v>191</v>
      </c>
      <c r="F152" s="215" t="s">
        <v>192</v>
      </c>
      <c r="G152" s="216" t="s">
        <v>153</v>
      </c>
      <c r="H152" s="217">
        <v>70</v>
      </c>
      <c r="I152" s="218"/>
      <c r="J152" s="219">
        <f>ROUND(I152*H152,2)</f>
        <v>0</v>
      </c>
      <c r="K152" s="220"/>
      <c r="L152" s="45"/>
      <c r="M152" s="221" t="s">
        <v>1</v>
      </c>
      <c r="N152" s="222" t="s">
        <v>41</v>
      </c>
      <c r="O152" s="92"/>
      <c r="P152" s="223">
        <f>O152*H152</f>
        <v>0</v>
      </c>
      <c r="Q152" s="223">
        <v>0</v>
      </c>
      <c r="R152" s="223">
        <f>Q152*H152</f>
        <v>0</v>
      </c>
      <c r="S152" s="223">
        <v>0.16500000000000001</v>
      </c>
      <c r="T152" s="224">
        <f>S152*H152</f>
        <v>11.550000000000001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5" t="s">
        <v>116</v>
      </c>
      <c r="AT152" s="225" t="s">
        <v>112</v>
      </c>
      <c r="AU152" s="225" t="s">
        <v>83</v>
      </c>
      <c r="AY152" s="18" t="s">
        <v>110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8" t="s">
        <v>81</v>
      </c>
      <c r="BK152" s="226">
        <f>ROUND(I152*H152,2)</f>
        <v>0</v>
      </c>
      <c r="BL152" s="18" t="s">
        <v>116</v>
      </c>
      <c r="BM152" s="225" t="s">
        <v>193</v>
      </c>
    </row>
    <row r="153" s="2" customFormat="1" ht="24.15" customHeight="1">
      <c r="A153" s="39"/>
      <c r="B153" s="40"/>
      <c r="C153" s="213" t="s">
        <v>194</v>
      </c>
      <c r="D153" s="213" t="s">
        <v>112</v>
      </c>
      <c r="E153" s="214" t="s">
        <v>195</v>
      </c>
      <c r="F153" s="215" t="s">
        <v>196</v>
      </c>
      <c r="G153" s="216" t="s">
        <v>130</v>
      </c>
      <c r="H153" s="217">
        <v>174</v>
      </c>
      <c r="I153" s="218"/>
      <c r="J153" s="219">
        <f>ROUND(I153*H153,2)</f>
        <v>0</v>
      </c>
      <c r="K153" s="220"/>
      <c r="L153" s="45"/>
      <c r="M153" s="221" t="s">
        <v>1</v>
      </c>
      <c r="N153" s="222" t="s">
        <v>41</v>
      </c>
      <c r="O153" s="92"/>
      <c r="P153" s="223">
        <f>O153*H153</f>
        <v>0</v>
      </c>
      <c r="Q153" s="223">
        <v>0</v>
      </c>
      <c r="R153" s="223">
        <f>Q153*H153</f>
        <v>0</v>
      </c>
      <c r="S153" s="223">
        <v>0.025399999999999999</v>
      </c>
      <c r="T153" s="224">
        <f>S153*H153</f>
        <v>4.4196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5" t="s">
        <v>116</v>
      </c>
      <c r="AT153" s="225" t="s">
        <v>112</v>
      </c>
      <c r="AU153" s="225" t="s">
        <v>83</v>
      </c>
      <c r="AY153" s="18" t="s">
        <v>110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8" t="s">
        <v>81</v>
      </c>
      <c r="BK153" s="226">
        <f>ROUND(I153*H153,2)</f>
        <v>0</v>
      </c>
      <c r="BL153" s="18" t="s">
        <v>116</v>
      </c>
      <c r="BM153" s="225" t="s">
        <v>197</v>
      </c>
    </row>
    <row r="154" s="2" customFormat="1" ht="14.4" customHeight="1">
      <c r="A154" s="39"/>
      <c r="B154" s="40"/>
      <c r="C154" s="213" t="s">
        <v>198</v>
      </c>
      <c r="D154" s="213" t="s">
        <v>112</v>
      </c>
      <c r="E154" s="214" t="s">
        <v>199</v>
      </c>
      <c r="F154" s="215" t="s">
        <v>200</v>
      </c>
      <c r="G154" s="216" t="s">
        <v>153</v>
      </c>
      <c r="H154" s="217">
        <v>1</v>
      </c>
      <c r="I154" s="218"/>
      <c r="J154" s="219">
        <f>ROUND(I154*H154,2)</f>
        <v>0</v>
      </c>
      <c r="K154" s="220"/>
      <c r="L154" s="45"/>
      <c r="M154" s="221" t="s">
        <v>1</v>
      </c>
      <c r="N154" s="222" t="s">
        <v>41</v>
      </c>
      <c r="O154" s="92"/>
      <c r="P154" s="223">
        <f>O154*H154</f>
        <v>0</v>
      </c>
      <c r="Q154" s="223">
        <v>0</v>
      </c>
      <c r="R154" s="223">
        <f>Q154*H154</f>
        <v>0</v>
      </c>
      <c r="S154" s="223">
        <v>0.20999999999999999</v>
      </c>
      <c r="T154" s="224">
        <f>S154*H154</f>
        <v>0.20999999999999999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5" t="s">
        <v>116</v>
      </c>
      <c r="AT154" s="225" t="s">
        <v>112</v>
      </c>
      <c r="AU154" s="225" t="s">
        <v>83</v>
      </c>
      <c r="AY154" s="18" t="s">
        <v>110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8" t="s">
        <v>81</v>
      </c>
      <c r="BK154" s="226">
        <f>ROUND(I154*H154,2)</f>
        <v>0</v>
      </c>
      <c r="BL154" s="18" t="s">
        <v>116</v>
      </c>
      <c r="BM154" s="225" t="s">
        <v>201</v>
      </c>
    </row>
    <row r="155" s="2" customFormat="1" ht="24.15" customHeight="1">
      <c r="A155" s="39"/>
      <c r="B155" s="40"/>
      <c r="C155" s="213" t="s">
        <v>202</v>
      </c>
      <c r="D155" s="213" t="s">
        <v>112</v>
      </c>
      <c r="E155" s="214" t="s">
        <v>203</v>
      </c>
      <c r="F155" s="215" t="s">
        <v>204</v>
      </c>
      <c r="G155" s="216" t="s">
        <v>205</v>
      </c>
      <c r="H155" s="217">
        <v>55.689999999999998</v>
      </c>
      <c r="I155" s="218"/>
      <c r="J155" s="219">
        <f>ROUND(I155*H155,2)</f>
        <v>0</v>
      </c>
      <c r="K155" s="220"/>
      <c r="L155" s="45"/>
      <c r="M155" s="221" t="s">
        <v>1</v>
      </c>
      <c r="N155" s="222" t="s">
        <v>41</v>
      </c>
      <c r="O155" s="92"/>
      <c r="P155" s="223">
        <f>O155*H155</f>
        <v>0</v>
      </c>
      <c r="Q155" s="223">
        <v>0</v>
      </c>
      <c r="R155" s="223">
        <f>Q155*H155</f>
        <v>0</v>
      </c>
      <c r="S155" s="223">
        <v>1</v>
      </c>
      <c r="T155" s="224">
        <f>S155*H155</f>
        <v>55.689999999999998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5" t="s">
        <v>116</v>
      </c>
      <c r="AT155" s="225" t="s">
        <v>112</v>
      </c>
      <c r="AU155" s="225" t="s">
        <v>83</v>
      </c>
      <c r="AY155" s="18" t="s">
        <v>110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8" t="s">
        <v>81</v>
      </c>
      <c r="BK155" s="226">
        <f>ROUND(I155*H155,2)</f>
        <v>0</v>
      </c>
      <c r="BL155" s="18" t="s">
        <v>116</v>
      </c>
      <c r="BM155" s="225" t="s">
        <v>206</v>
      </c>
    </row>
    <row r="156" s="13" customFormat="1">
      <c r="A156" s="13"/>
      <c r="B156" s="227"/>
      <c r="C156" s="228"/>
      <c r="D156" s="229" t="s">
        <v>118</v>
      </c>
      <c r="E156" s="230" t="s">
        <v>1</v>
      </c>
      <c r="F156" s="231" t="s">
        <v>207</v>
      </c>
      <c r="G156" s="228"/>
      <c r="H156" s="232">
        <v>55.689999999999998</v>
      </c>
      <c r="I156" s="233"/>
      <c r="J156" s="228"/>
      <c r="K156" s="228"/>
      <c r="L156" s="234"/>
      <c r="M156" s="235"/>
      <c r="N156" s="236"/>
      <c r="O156" s="236"/>
      <c r="P156" s="236"/>
      <c r="Q156" s="236"/>
      <c r="R156" s="236"/>
      <c r="S156" s="236"/>
      <c r="T156" s="23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8" t="s">
        <v>118</v>
      </c>
      <c r="AU156" s="238" t="s">
        <v>83</v>
      </c>
      <c r="AV156" s="13" t="s">
        <v>83</v>
      </c>
      <c r="AW156" s="13" t="s">
        <v>32</v>
      </c>
      <c r="AX156" s="13" t="s">
        <v>81</v>
      </c>
      <c r="AY156" s="238" t="s">
        <v>110</v>
      </c>
    </row>
    <row r="157" s="2" customFormat="1" ht="24.15" customHeight="1">
      <c r="A157" s="39"/>
      <c r="B157" s="40"/>
      <c r="C157" s="213" t="s">
        <v>208</v>
      </c>
      <c r="D157" s="213" t="s">
        <v>112</v>
      </c>
      <c r="E157" s="214" t="s">
        <v>209</v>
      </c>
      <c r="F157" s="215" t="s">
        <v>210</v>
      </c>
      <c r="G157" s="216" t="s">
        <v>124</v>
      </c>
      <c r="H157" s="217">
        <v>92.218000000000004</v>
      </c>
      <c r="I157" s="218"/>
      <c r="J157" s="219">
        <f>ROUND(I157*H157,2)</f>
        <v>0</v>
      </c>
      <c r="K157" s="220"/>
      <c r="L157" s="45"/>
      <c r="M157" s="221" t="s">
        <v>1</v>
      </c>
      <c r="N157" s="222" t="s">
        <v>41</v>
      </c>
      <c r="O157" s="92"/>
      <c r="P157" s="223">
        <f>O157*H157</f>
        <v>0</v>
      </c>
      <c r="Q157" s="223">
        <v>0</v>
      </c>
      <c r="R157" s="223">
        <f>Q157*H157</f>
        <v>0</v>
      </c>
      <c r="S157" s="223">
        <v>2.4100000000000001</v>
      </c>
      <c r="T157" s="224">
        <f>S157*H157</f>
        <v>222.24538000000001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5" t="s">
        <v>116</v>
      </c>
      <c r="AT157" s="225" t="s">
        <v>112</v>
      </c>
      <c r="AU157" s="225" t="s">
        <v>83</v>
      </c>
      <c r="AY157" s="18" t="s">
        <v>110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8" t="s">
        <v>81</v>
      </c>
      <c r="BK157" s="226">
        <f>ROUND(I157*H157,2)</f>
        <v>0</v>
      </c>
      <c r="BL157" s="18" t="s">
        <v>116</v>
      </c>
      <c r="BM157" s="225" t="s">
        <v>211</v>
      </c>
    </row>
    <row r="158" s="13" customFormat="1">
      <c r="A158" s="13"/>
      <c r="B158" s="227"/>
      <c r="C158" s="228"/>
      <c r="D158" s="229" t="s">
        <v>118</v>
      </c>
      <c r="E158" s="230" t="s">
        <v>1</v>
      </c>
      <c r="F158" s="231" t="s">
        <v>212</v>
      </c>
      <c r="G158" s="228"/>
      <c r="H158" s="232">
        <v>37.323999999999998</v>
      </c>
      <c r="I158" s="233"/>
      <c r="J158" s="228"/>
      <c r="K158" s="228"/>
      <c r="L158" s="234"/>
      <c r="M158" s="235"/>
      <c r="N158" s="236"/>
      <c r="O158" s="236"/>
      <c r="P158" s="236"/>
      <c r="Q158" s="236"/>
      <c r="R158" s="236"/>
      <c r="S158" s="236"/>
      <c r="T158" s="23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8" t="s">
        <v>118</v>
      </c>
      <c r="AU158" s="238" t="s">
        <v>83</v>
      </c>
      <c r="AV158" s="13" t="s">
        <v>83</v>
      </c>
      <c r="AW158" s="13" t="s">
        <v>32</v>
      </c>
      <c r="AX158" s="13" t="s">
        <v>76</v>
      </c>
      <c r="AY158" s="238" t="s">
        <v>110</v>
      </c>
    </row>
    <row r="159" s="13" customFormat="1">
      <c r="A159" s="13"/>
      <c r="B159" s="227"/>
      <c r="C159" s="228"/>
      <c r="D159" s="229" t="s">
        <v>118</v>
      </c>
      <c r="E159" s="230" t="s">
        <v>1</v>
      </c>
      <c r="F159" s="231" t="s">
        <v>213</v>
      </c>
      <c r="G159" s="228"/>
      <c r="H159" s="232">
        <v>28.652999999999999</v>
      </c>
      <c r="I159" s="233"/>
      <c r="J159" s="228"/>
      <c r="K159" s="228"/>
      <c r="L159" s="234"/>
      <c r="M159" s="235"/>
      <c r="N159" s="236"/>
      <c r="O159" s="236"/>
      <c r="P159" s="236"/>
      <c r="Q159" s="236"/>
      <c r="R159" s="236"/>
      <c r="S159" s="236"/>
      <c r="T159" s="23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8" t="s">
        <v>118</v>
      </c>
      <c r="AU159" s="238" t="s">
        <v>83</v>
      </c>
      <c r="AV159" s="13" t="s">
        <v>83</v>
      </c>
      <c r="AW159" s="13" t="s">
        <v>32</v>
      </c>
      <c r="AX159" s="13" t="s">
        <v>76</v>
      </c>
      <c r="AY159" s="238" t="s">
        <v>110</v>
      </c>
    </row>
    <row r="160" s="13" customFormat="1">
      <c r="A160" s="13"/>
      <c r="B160" s="227"/>
      <c r="C160" s="228"/>
      <c r="D160" s="229" t="s">
        <v>118</v>
      </c>
      <c r="E160" s="230" t="s">
        <v>1</v>
      </c>
      <c r="F160" s="231" t="s">
        <v>214</v>
      </c>
      <c r="G160" s="228"/>
      <c r="H160" s="232">
        <v>2.8479999999999999</v>
      </c>
      <c r="I160" s="233"/>
      <c r="J160" s="228"/>
      <c r="K160" s="228"/>
      <c r="L160" s="234"/>
      <c r="M160" s="235"/>
      <c r="N160" s="236"/>
      <c r="O160" s="236"/>
      <c r="P160" s="236"/>
      <c r="Q160" s="236"/>
      <c r="R160" s="236"/>
      <c r="S160" s="236"/>
      <c r="T160" s="23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8" t="s">
        <v>118</v>
      </c>
      <c r="AU160" s="238" t="s">
        <v>83</v>
      </c>
      <c r="AV160" s="13" t="s">
        <v>83</v>
      </c>
      <c r="AW160" s="13" t="s">
        <v>32</v>
      </c>
      <c r="AX160" s="13" t="s">
        <v>76</v>
      </c>
      <c r="AY160" s="238" t="s">
        <v>110</v>
      </c>
    </row>
    <row r="161" s="13" customFormat="1">
      <c r="A161" s="13"/>
      <c r="B161" s="227"/>
      <c r="C161" s="228"/>
      <c r="D161" s="229" t="s">
        <v>118</v>
      </c>
      <c r="E161" s="230" t="s">
        <v>1</v>
      </c>
      <c r="F161" s="231" t="s">
        <v>215</v>
      </c>
      <c r="G161" s="228"/>
      <c r="H161" s="232">
        <v>3.169</v>
      </c>
      <c r="I161" s="233"/>
      <c r="J161" s="228"/>
      <c r="K161" s="228"/>
      <c r="L161" s="234"/>
      <c r="M161" s="235"/>
      <c r="N161" s="236"/>
      <c r="O161" s="236"/>
      <c r="P161" s="236"/>
      <c r="Q161" s="236"/>
      <c r="R161" s="236"/>
      <c r="S161" s="236"/>
      <c r="T161" s="23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8" t="s">
        <v>118</v>
      </c>
      <c r="AU161" s="238" t="s">
        <v>83</v>
      </c>
      <c r="AV161" s="13" t="s">
        <v>83</v>
      </c>
      <c r="AW161" s="13" t="s">
        <v>32</v>
      </c>
      <c r="AX161" s="13" t="s">
        <v>76</v>
      </c>
      <c r="AY161" s="238" t="s">
        <v>110</v>
      </c>
    </row>
    <row r="162" s="13" customFormat="1">
      <c r="A162" s="13"/>
      <c r="B162" s="227"/>
      <c r="C162" s="228"/>
      <c r="D162" s="229" t="s">
        <v>118</v>
      </c>
      <c r="E162" s="230" t="s">
        <v>1</v>
      </c>
      <c r="F162" s="231" t="s">
        <v>216</v>
      </c>
      <c r="G162" s="228"/>
      <c r="H162" s="232">
        <v>20.224</v>
      </c>
      <c r="I162" s="233"/>
      <c r="J162" s="228"/>
      <c r="K162" s="228"/>
      <c r="L162" s="234"/>
      <c r="M162" s="235"/>
      <c r="N162" s="236"/>
      <c r="O162" s="236"/>
      <c r="P162" s="236"/>
      <c r="Q162" s="236"/>
      <c r="R162" s="236"/>
      <c r="S162" s="236"/>
      <c r="T162" s="23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8" t="s">
        <v>118</v>
      </c>
      <c r="AU162" s="238" t="s">
        <v>83</v>
      </c>
      <c r="AV162" s="13" t="s">
        <v>83</v>
      </c>
      <c r="AW162" s="13" t="s">
        <v>32</v>
      </c>
      <c r="AX162" s="13" t="s">
        <v>76</v>
      </c>
      <c r="AY162" s="238" t="s">
        <v>110</v>
      </c>
    </row>
    <row r="163" s="14" customFormat="1">
      <c r="A163" s="14"/>
      <c r="B163" s="239"/>
      <c r="C163" s="240"/>
      <c r="D163" s="229" t="s">
        <v>118</v>
      </c>
      <c r="E163" s="241" t="s">
        <v>1</v>
      </c>
      <c r="F163" s="242" t="s">
        <v>121</v>
      </c>
      <c r="G163" s="240"/>
      <c r="H163" s="243">
        <v>92.218000000000004</v>
      </c>
      <c r="I163" s="244"/>
      <c r="J163" s="240"/>
      <c r="K163" s="240"/>
      <c r="L163" s="245"/>
      <c r="M163" s="246"/>
      <c r="N163" s="247"/>
      <c r="O163" s="247"/>
      <c r="P163" s="247"/>
      <c r="Q163" s="247"/>
      <c r="R163" s="247"/>
      <c r="S163" s="247"/>
      <c r="T163" s="248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9" t="s">
        <v>118</v>
      </c>
      <c r="AU163" s="249" t="s">
        <v>83</v>
      </c>
      <c r="AV163" s="14" t="s">
        <v>116</v>
      </c>
      <c r="AW163" s="14" t="s">
        <v>32</v>
      </c>
      <c r="AX163" s="14" t="s">
        <v>81</v>
      </c>
      <c r="AY163" s="249" t="s">
        <v>110</v>
      </c>
    </row>
    <row r="164" s="12" customFormat="1" ht="22.8" customHeight="1">
      <c r="A164" s="12"/>
      <c r="B164" s="197"/>
      <c r="C164" s="198"/>
      <c r="D164" s="199" t="s">
        <v>75</v>
      </c>
      <c r="E164" s="211" t="s">
        <v>217</v>
      </c>
      <c r="F164" s="211" t="s">
        <v>218</v>
      </c>
      <c r="G164" s="198"/>
      <c r="H164" s="198"/>
      <c r="I164" s="201"/>
      <c r="J164" s="212">
        <f>BK164</f>
        <v>0</v>
      </c>
      <c r="K164" s="198"/>
      <c r="L164" s="203"/>
      <c r="M164" s="204"/>
      <c r="N164" s="205"/>
      <c r="O164" s="205"/>
      <c r="P164" s="206">
        <f>SUM(P165:P173)</f>
        <v>0</v>
      </c>
      <c r="Q164" s="205"/>
      <c r="R164" s="206">
        <f>SUM(R165:R173)</f>
        <v>0</v>
      </c>
      <c r="S164" s="205"/>
      <c r="T164" s="207">
        <f>SUM(T165:T173)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8" t="s">
        <v>81</v>
      </c>
      <c r="AT164" s="209" t="s">
        <v>75</v>
      </c>
      <c r="AU164" s="209" t="s">
        <v>81</v>
      </c>
      <c r="AY164" s="208" t="s">
        <v>110</v>
      </c>
      <c r="BK164" s="210">
        <f>SUM(BK165:BK173)</f>
        <v>0</v>
      </c>
    </row>
    <row r="165" s="2" customFormat="1" ht="24.15" customHeight="1">
      <c r="A165" s="39"/>
      <c r="B165" s="40"/>
      <c r="C165" s="213" t="s">
        <v>7</v>
      </c>
      <c r="D165" s="213" t="s">
        <v>112</v>
      </c>
      <c r="E165" s="214" t="s">
        <v>219</v>
      </c>
      <c r="F165" s="215" t="s">
        <v>220</v>
      </c>
      <c r="G165" s="216" t="s">
        <v>205</v>
      </c>
      <c r="H165" s="217">
        <v>222.24500000000001</v>
      </c>
      <c r="I165" s="218"/>
      <c r="J165" s="219">
        <f>ROUND(I165*H165,2)</f>
        <v>0</v>
      </c>
      <c r="K165" s="220"/>
      <c r="L165" s="45"/>
      <c r="M165" s="221" t="s">
        <v>1</v>
      </c>
      <c r="N165" s="222" t="s">
        <v>41</v>
      </c>
      <c r="O165" s="92"/>
      <c r="P165" s="223">
        <f>O165*H165</f>
        <v>0</v>
      </c>
      <c r="Q165" s="223">
        <v>0</v>
      </c>
      <c r="R165" s="223">
        <f>Q165*H165</f>
        <v>0</v>
      </c>
      <c r="S165" s="223">
        <v>0</v>
      </c>
      <c r="T165" s="224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5" t="s">
        <v>116</v>
      </c>
      <c r="AT165" s="225" t="s">
        <v>112</v>
      </c>
      <c r="AU165" s="225" t="s">
        <v>83</v>
      </c>
      <c r="AY165" s="18" t="s">
        <v>110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8" t="s">
        <v>81</v>
      </c>
      <c r="BK165" s="226">
        <f>ROUND(I165*H165,2)</f>
        <v>0</v>
      </c>
      <c r="BL165" s="18" t="s">
        <v>116</v>
      </c>
      <c r="BM165" s="225" t="s">
        <v>221</v>
      </c>
    </row>
    <row r="166" s="2" customFormat="1" ht="24.15" customHeight="1">
      <c r="A166" s="39"/>
      <c r="B166" s="40"/>
      <c r="C166" s="213" t="s">
        <v>222</v>
      </c>
      <c r="D166" s="213" t="s">
        <v>112</v>
      </c>
      <c r="E166" s="214" t="s">
        <v>223</v>
      </c>
      <c r="F166" s="215" t="s">
        <v>224</v>
      </c>
      <c r="G166" s="216" t="s">
        <v>205</v>
      </c>
      <c r="H166" s="217">
        <v>1194.133</v>
      </c>
      <c r="I166" s="218"/>
      <c r="J166" s="219">
        <f>ROUND(I166*H166,2)</f>
        <v>0</v>
      </c>
      <c r="K166" s="220"/>
      <c r="L166" s="45"/>
      <c r="M166" s="221" t="s">
        <v>1</v>
      </c>
      <c r="N166" s="222" t="s">
        <v>41</v>
      </c>
      <c r="O166" s="92"/>
      <c r="P166" s="223">
        <f>O166*H166</f>
        <v>0</v>
      </c>
      <c r="Q166" s="223">
        <v>0</v>
      </c>
      <c r="R166" s="223">
        <f>Q166*H166</f>
        <v>0</v>
      </c>
      <c r="S166" s="223">
        <v>0</v>
      </c>
      <c r="T166" s="224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5" t="s">
        <v>116</v>
      </c>
      <c r="AT166" s="225" t="s">
        <v>112</v>
      </c>
      <c r="AU166" s="225" t="s">
        <v>83</v>
      </c>
      <c r="AY166" s="18" t="s">
        <v>110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8" t="s">
        <v>81</v>
      </c>
      <c r="BK166" s="226">
        <f>ROUND(I166*H166,2)</f>
        <v>0</v>
      </c>
      <c r="BL166" s="18" t="s">
        <v>116</v>
      </c>
      <c r="BM166" s="225" t="s">
        <v>225</v>
      </c>
    </row>
    <row r="167" s="13" customFormat="1">
      <c r="A167" s="13"/>
      <c r="B167" s="227"/>
      <c r="C167" s="228"/>
      <c r="D167" s="229" t="s">
        <v>118</v>
      </c>
      <c r="E167" s="230" t="s">
        <v>1</v>
      </c>
      <c r="F167" s="231" t="s">
        <v>226</v>
      </c>
      <c r="G167" s="228"/>
      <c r="H167" s="232">
        <v>1194.133</v>
      </c>
      <c r="I167" s="233"/>
      <c r="J167" s="228"/>
      <c r="K167" s="228"/>
      <c r="L167" s="234"/>
      <c r="M167" s="235"/>
      <c r="N167" s="236"/>
      <c r="O167" s="236"/>
      <c r="P167" s="236"/>
      <c r="Q167" s="236"/>
      <c r="R167" s="236"/>
      <c r="S167" s="236"/>
      <c r="T167" s="23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8" t="s">
        <v>118</v>
      </c>
      <c r="AU167" s="238" t="s">
        <v>83</v>
      </c>
      <c r="AV167" s="13" t="s">
        <v>83</v>
      </c>
      <c r="AW167" s="13" t="s">
        <v>32</v>
      </c>
      <c r="AX167" s="13" t="s">
        <v>81</v>
      </c>
      <c r="AY167" s="238" t="s">
        <v>110</v>
      </c>
    </row>
    <row r="168" s="2" customFormat="1" ht="24.15" customHeight="1">
      <c r="A168" s="39"/>
      <c r="B168" s="40"/>
      <c r="C168" s="213" t="s">
        <v>227</v>
      </c>
      <c r="D168" s="213" t="s">
        <v>112</v>
      </c>
      <c r="E168" s="214" t="s">
        <v>228</v>
      </c>
      <c r="F168" s="215" t="s">
        <v>229</v>
      </c>
      <c r="G168" s="216" t="s">
        <v>205</v>
      </c>
      <c r="H168" s="217">
        <v>20300.260999999999</v>
      </c>
      <c r="I168" s="218"/>
      <c r="J168" s="219">
        <f>ROUND(I168*H168,2)</f>
        <v>0</v>
      </c>
      <c r="K168" s="220"/>
      <c r="L168" s="45"/>
      <c r="M168" s="221" t="s">
        <v>1</v>
      </c>
      <c r="N168" s="222" t="s">
        <v>41</v>
      </c>
      <c r="O168" s="92"/>
      <c r="P168" s="223">
        <f>O168*H168</f>
        <v>0</v>
      </c>
      <c r="Q168" s="223">
        <v>0</v>
      </c>
      <c r="R168" s="223">
        <f>Q168*H168</f>
        <v>0</v>
      </c>
      <c r="S168" s="223">
        <v>0</v>
      </c>
      <c r="T168" s="224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5" t="s">
        <v>116</v>
      </c>
      <c r="AT168" s="225" t="s">
        <v>112</v>
      </c>
      <c r="AU168" s="225" t="s">
        <v>83</v>
      </c>
      <c r="AY168" s="18" t="s">
        <v>110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8" t="s">
        <v>81</v>
      </c>
      <c r="BK168" s="226">
        <f>ROUND(I168*H168,2)</f>
        <v>0</v>
      </c>
      <c r="BL168" s="18" t="s">
        <v>116</v>
      </c>
      <c r="BM168" s="225" t="s">
        <v>230</v>
      </c>
    </row>
    <row r="169" s="13" customFormat="1">
      <c r="A169" s="13"/>
      <c r="B169" s="227"/>
      <c r="C169" s="228"/>
      <c r="D169" s="229" t="s">
        <v>118</v>
      </c>
      <c r="E169" s="228"/>
      <c r="F169" s="231" t="s">
        <v>231</v>
      </c>
      <c r="G169" s="228"/>
      <c r="H169" s="232">
        <v>20300.260999999999</v>
      </c>
      <c r="I169" s="233"/>
      <c r="J169" s="228"/>
      <c r="K169" s="228"/>
      <c r="L169" s="234"/>
      <c r="M169" s="235"/>
      <c r="N169" s="236"/>
      <c r="O169" s="236"/>
      <c r="P169" s="236"/>
      <c r="Q169" s="236"/>
      <c r="R169" s="236"/>
      <c r="S169" s="236"/>
      <c r="T169" s="23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8" t="s">
        <v>118</v>
      </c>
      <c r="AU169" s="238" t="s">
        <v>83</v>
      </c>
      <c r="AV169" s="13" t="s">
        <v>83</v>
      </c>
      <c r="AW169" s="13" t="s">
        <v>4</v>
      </c>
      <c r="AX169" s="13" t="s">
        <v>81</v>
      </c>
      <c r="AY169" s="238" t="s">
        <v>110</v>
      </c>
    </row>
    <row r="170" s="2" customFormat="1" ht="37.8" customHeight="1">
      <c r="A170" s="39"/>
      <c r="B170" s="40"/>
      <c r="C170" s="213" t="s">
        <v>232</v>
      </c>
      <c r="D170" s="213" t="s">
        <v>112</v>
      </c>
      <c r="E170" s="214" t="s">
        <v>233</v>
      </c>
      <c r="F170" s="215" t="s">
        <v>234</v>
      </c>
      <c r="G170" s="216" t="s">
        <v>205</v>
      </c>
      <c r="H170" s="217">
        <v>1138.443</v>
      </c>
      <c r="I170" s="218"/>
      <c r="J170" s="219">
        <f>ROUND(I170*H170,2)</f>
        <v>0</v>
      </c>
      <c r="K170" s="220"/>
      <c r="L170" s="45"/>
      <c r="M170" s="221" t="s">
        <v>1</v>
      </c>
      <c r="N170" s="222" t="s">
        <v>41</v>
      </c>
      <c r="O170" s="92"/>
      <c r="P170" s="223">
        <f>O170*H170</f>
        <v>0</v>
      </c>
      <c r="Q170" s="223">
        <v>0</v>
      </c>
      <c r="R170" s="223">
        <f>Q170*H170</f>
        <v>0</v>
      </c>
      <c r="S170" s="223">
        <v>0</v>
      </c>
      <c r="T170" s="224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5" t="s">
        <v>116</v>
      </c>
      <c r="AT170" s="225" t="s">
        <v>112</v>
      </c>
      <c r="AU170" s="225" t="s">
        <v>83</v>
      </c>
      <c r="AY170" s="18" t="s">
        <v>110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8" t="s">
        <v>81</v>
      </c>
      <c r="BK170" s="226">
        <f>ROUND(I170*H170,2)</f>
        <v>0</v>
      </c>
      <c r="BL170" s="18" t="s">
        <v>116</v>
      </c>
      <c r="BM170" s="225" t="s">
        <v>235</v>
      </c>
    </row>
    <row r="171" s="13" customFormat="1">
      <c r="A171" s="13"/>
      <c r="B171" s="227"/>
      <c r="C171" s="228"/>
      <c r="D171" s="229" t="s">
        <v>118</v>
      </c>
      <c r="E171" s="230" t="s">
        <v>1</v>
      </c>
      <c r="F171" s="231" t="s">
        <v>236</v>
      </c>
      <c r="G171" s="228"/>
      <c r="H171" s="232">
        <v>1138.443</v>
      </c>
      <c r="I171" s="233"/>
      <c r="J171" s="228"/>
      <c r="K171" s="228"/>
      <c r="L171" s="234"/>
      <c r="M171" s="235"/>
      <c r="N171" s="236"/>
      <c r="O171" s="236"/>
      <c r="P171" s="236"/>
      <c r="Q171" s="236"/>
      <c r="R171" s="236"/>
      <c r="S171" s="236"/>
      <c r="T171" s="23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8" t="s">
        <v>118</v>
      </c>
      <c r="AU171" s="238" t="s">
        <v>83</v>
      </c>
      <c r="AV171" s="13" t="s">
        <v>83</v>
      </c>
      <c r="AW171" s="13" t="s">
        <v>32</v>
      </c>
      <c r="AX171" s="13" t="s">
        <v>81</v>
      </c>
      <c r="AY171" s="238" t="s">
        <v>110</v>
      </c>
    </row>
    <row r="172" s="2" customFormat="1" ht="14.4" customHeight="1">
      <c r="A172" s="39"/>
      <c r="B172" s="40"/>
      <c r="C172" s="213" t="s">
        <v>237</v>
      </c>
      <c r="D172" s="213" t="s">
        <v>112</v>
      </c>
      <c r="E172" s="214" t="s">
        <v>238</v>
      </c>
      <c r="F172" s="215" t="s">
        <v>239</v>
      </c>
      <c r="G172" s="216" t="s">
        <v>205</v>
      </c>
      <c r="H172" s="217">
        <v>-55.689999999999998</v>
      </c>
      <c r="I172" s="218"/>
      <c r="J172" s="219">
        <f>ROUND(I172*H172,2)</f>
        <v>0</v>
      </c>
      <c r="K172" s="220"/>
      <c r="L172" s="45"/>
      <c r="M172" s="221" t="s">
        <v>1</v>
      </c>
      <c r="N172" s="222" t="s">
        <v>41</v>
      </c>
      <c r="O172" s="92"/>
      <c r="P172" s="223">
        <f>O172*H172</f>
        <v>0</v>
      </c>
      <c r="Q172" s="223">
        <v>0</v>
      </c>
      <c r="R172" s="223">
        <f>Q172*H172</f>
        <v>0</v>
      </c>
      <c r="S172" s="223">
        <v>0</v>
      </c>
      <c r="T172" s="224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5" t="s">
        <v>116</v>
      </c>
      <c r="AT172" s="225" t="s">
        <v>112</v>
      </c>
      <c r="AU172" s="225" t="s">
        <v>83</v>
      </c>
      <c r="AY172" s="18" t="s">
        <v>110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8" t="s">
        <v>81</v>
      </c>
      <c r="BK172" s="226">
        <f>ROUND(I172*H172,2)</f>
        <v>0</v>
      </c>
      <c r="BL172" s="18" t="s">
        <v>116</v>
      </c>
      <c r="BM172" s="225" t="s">
        <v>240</v>
      </c>
    </row>
    <row r="173" s="13" customFormat="1">
      <c r="A173" s="13"/>
      <c r="B173" s="227"/>
      <c r="C173" s="228"/>
      <c r="D173" s="229" t="s">
        <v>118</v>
      </c>
      <c r="E173" s="230" t="s">
        <v>1</v>
      </c>
      <c r="F173" s="231" t="s">
        <v>241</v>
      </c>
      <c r="G173" s="228"/>
      <c r="H173" s="232">
        <v>-55.689999999999998</v>
      </c>
      <c r="I173" s="233"/>
      <c r="J173" s="228"/>
      <c r="K173" s="228"/>
      <c r="L173" s="234"/>
      <c r="M173" s="282"/>
      <c r="N173" s="283"/>
      <c r="O173" s="283"/>
      <c r="P173" s="283"/>
      <c r="Q173" s="283"/>
      <c r="R173" s="283"/>
      <c r="S173" s="283"/>
      <c r="T173" s="28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8" t="s">
        <v>118</v>
      </c>
      <c r="AU173" s="238" t="s">
        <v>83</v>
      </c>
      <c r="AV173" s="13" t="s">
        <v>83</v>
      </c>
      <c r="AW173" s="13" t="s">
        <v>32</v>
      </c>
      <c r="AX173" s="13" t="s">
        <v>81</v>
      </c>
      <c r="AY173" s="238" t="s">
        <v>110</v>
      </c>
    </row>
    <row r="174" s="2" customFormat="1" ht="6.96" customHeight="1">
      <c r="A174" s="39"/>
      <c r="B174" s="67"/>
      <c r="C174" s="68"/>
      <c r="D174" s="68"/>
      <c r="E174" s="68"/>
      <c r="F174" s="68"/>
      <c r="G174" s="68"/>
      <c r="H174" s="68"/>
      <c r="I174" s="68"/>
      <c r="J174" s="68"/>
      <c r="K174" s="68"/>
      <c r="L174" s="45"/>
      <c r="M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</row>
  </sheetData>
  <sheetProtection sheet="1" autoFilter="0" formatColumns="0" formatRows="0" objects="1" scenarios="1" spinCount="100000" saltValue="4HJ73d2dK3SlThy04cOU3aVkA2zajFhejvbgAoJh6udMjj7Lurp6O4E8T4KQ8MVlLmY1jl2BnWpY0WvRH3+Srg==" hashValue="wVqweVVmlotsjIuKu90IL6SNqk9gglaWFJGan37WZo61ZGUl2TWKRMR3B7HiAItGFcqGgcb/VAMCuM20KadtiQ==" algorithmName="SHA-512" password="C7B2"/>
  <autoFilter ref="C116:K173"/>
  <mergeCells count="6">
    <mergeCell ref="E7:H7"/>
    <mergeCell ref="E16:H16"/>
    <mergeCell ref="E25:H25"/>
    <mergeCell ref="E85:H85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Vnenk</dc:creator>
  <cp:lastModifiedBy>Pavel Vnenk</cp:lastModifiedBy>
  <dcterms:created xsi:type="dcterms:W3CDTF">2021-12-07T17:28:52Z</dcterms:created>
  <dcterms:modified xsi:type="dcterms:W3CDTF">2021-12-07T17:28:56Z</dcterms:modified>
</cp:coreProperties>
</file>